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9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73FF7C"/>
      </patternFill>
    </fill>
    <fill>
      <patternFill patternType="solid">
        <fgColor rgb="FFB7FF73"/>
      </patternFill>
    </fill>
    <fill>
      <patternFill patternType="solid">
        <fgColor rgb="FFFFBE73"/>
      </patternFill>
    </fill>
    <fill>
      <patternFill patternType="solid">
        <fgColor rgb="FFE8FF73"/>
      </patternFill>
    </fill>
    <fill>
      <patternFill patternType="solid">
        <fgColor rgb="FFB0FF73"/>
      </patternFill>
    </fill>
    <fill>
      <patternFill patternType="solid">
        <fgColor rgb="FFFFA6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FAD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9673"/>
      </patternFill>
    </fill>
    <fill>
      <patternFill patternType="solid">
        <fgColor rgb="FFBBFF73"/>
      </patternFill>
    </fill>
    <fill>
      <patternFill patternType="solid">
        <fgColor rgb="FFFFA973"/>
      </patternFill>
    </fill>
    <fill>
      <patternFill patternType="solid">
        <fgColor rgb="FFFFDC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E373"/>
      </patternFill>
    </fill>
    <fill>
      <patternFill patternType="solid">
        <fgColor rgb="FFFFA273"/>
      </patternFill>
    </fill>
    <fill>
      <patternFill patternType="solid">
        <fgColor rgb="FFFF8F73"/>
      </patternFill>
    </fill>
    <fill>
      <patternFill patternType="solid">
        <fgColor rgb="FFDE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DC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C7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7CFF73"/>
      </patternFill>
    </fill>
    <fill>
      <patternFill patternType="solid">
        <fgColor rgb="FFFFDA73"/>
      </patternFill>
    </fill>
    <fill>
      <patternFill patternType="solid">
        <fgColor rgb="FFFDFF73"/>
      </patternFill>
    </fill>
    <fill>
      <patternFill patternType="solid">
        <fgColor rgb="FFFFB773"/>
      </patternFill>
    </fill>
    <fill>
      <patternFill patternType="solid">
        <fgColor rgb="FFEFFF73"/>
      </patternFill>
    </fill>
    <fill>
      <patternFill patternType="solid">
        <fgColor rgb="FFD5FF73"/>
      </patternFill>
    </fill>
    <fill>
      <patternFill patternType="solid">
        <fgColor rgb="FF73FF8D"/>
      </patternFill>
    </fill>
    <fill>
      <patternFill patternType="solid">
        <fgColor rgb="FFABFF73"/>
      </patternFill>
    </fill>
    <fill>
      <patternFill patternType="solid">
        <fgColor rgb="FFF1FF73"/>
      </patternFill>
    </fill>
    <fill>
      <patternFill patternType="solid">
        <fgColor rgb="FF73FF86"/>
      </patternFill>
    </fill>
    <fill>
      <patternFill patternType="solid">
        <fgColor rgb="FFFFFD73"/>
      </patternFill>
    </fill>
    <fill>
      <patternFill patternType="solid">
        <fgColor rgb="FFD0FF73"/>
      </patternFill>
    </fill>
    <fill>
      <patternFill patternType="solid">
        <fgColor rgb="FFC2FF73"/>
      </patternFill>
    </fill>
    <fill>
      <patternFill patternType="solid">
        <fgColor rgb="FFFFC273"/>
      </patternFill>
    </fill>
    <fill>
      <patternFill patternType="solid">
        <fgColor rgb="FFFFC073"/>
      </patternFill>
    </fill>
    <fill>
      <patternFill patternType="solid">
        <fgColor rgb="FFFFCC73"/>
      </patternFill>
    </fill>
    <fill>
      <patternFill patternType="solid">
        <fgColor rgb="FF98FF73"/>
      </patternFill>
    </fill>
    <fill>
      <patternFill patternType="solid">
        <fgColor rgb="FFA9FF73"/>
      </patternFill>
    </fill>
    <fill>
      <patternFill patternType="solid">
        <fgColor rgb="FFFFEF73"/>
      </patternFill>
    </fill>
    <fill>
      <patternFill patternType="solid">
        <fgColor rgb="FFFFC573"/>
      </patternFill>
    </fill>
    <fill>
      <patternFill patternType="solid">
        <fgColor rgb="FFFFD373"/>
      </patternFill>
    </fill>
    <fill>
      <patternFill patternType="solid">
        <fgColor rgb="FFFFA473"/>
      </patternFill>
    </fill>
    <fill>
      <patternFill patternType="solid">
        <fgColor rgb="FFFFC973"/>
      </patternFill>
    </fill>
    <fill>
      <patternFill patternType="solid">
        <fgColor rgb="FF8FFF73"/>
      </patternFill>
    </fill>
    <fill>
      <patternFill patternType="solid">
        <fgColor rgb="FF73FFA6"/>
      </patternFill>
    </fill>
    <fill>
      <patternFill patternType="solid">
        <fgColor rgb="FF73FFFA"/>
      </patternFill>
    </fill>
    <fill>
      <patternFill patternType="solid">
        <fgColor rgb="FFF8FF73"/>
      </patternFill>
    </fill>
    <fill>
      <patternFill patternType="solid">
        <fgColor rgb="FF73FF96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0" xfId="0" applyFill="1" applyAlignment="1">
      <alignment horizontal="center" vertical="center" wrapText="1"/>
    </xf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  <xf numFmtId="0" fontId="0" fillId="81" borderId="2" xfId="0" applyFill="1" applyBorder="1"/>
    <xf numFmtId="0" fontId="0" fillId="82" borderId="2" xfId="0" applyFill="1" applyBorder="1"/>
    <xf numFmtId="0" fontId="0" fillId="83" borderId="2" xfId="0" applyFill="1" applyBorder="1"/>
    <xf numFmtId="0" fontId="0" fillId="84" borderId="2" xfId="0" applyFill="1" applyBorder="1"/>
    <xf numFmtId="0" fontId="0" fillId="85" borderId="2" xfId="0" applyFill="1" applyBorder="1"/>
    <xf numFmtId="0" fontId="0" fillId="86" borderId="2" xfId="0" applyFill="1" applyBorder="1"/>
    <xf numFmtId="0" fontId="0" fillId="87" borderId="2" xfId="0" applyFill="1" applyBorder="1"/>
    <xf numFmtId="0" fontId="0" fillId="88" borderId="2" xfId="0" applyFill="1" applyBorder="1"/>
    <xf numFmtId="0" fontId="0" fillId="89" borderId="2" xfId="0" applyFill="1" applyBorder="1"/>
    <xf numFmtId="0" fontId="0" fillId="9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<sst xmlns="http://schemas.openxmlformats.org/spreadsheetml/2006/main" count="50676" uniqueCount="955">
  <si>
    <t>CS2</t>
  </si>
  <si>
    <t>t4701</t>
  </si>
  <si>
    <t>FUNCTION</t>
  </si>
  <si>
    <t/>
  </si>
  <si>
    <t>Location</t>
  </si>
  <si>
    <t>OP Code</t>
  </si>
  <si>
    <t>string</t>
  </si>
  <si>
    <t>bt4700</t>
  </si>
  <si>
    <t>fill</t>
  </si>
  <si>
    <t>int</t>
  </si>
  <si>
    <t>short</t>
  </si>
  <si>
    <t>npc048</t>
  </si>
  <si>
    <t>npc070</t>
  </si>
  <si>
    <t/>
  </si>
  <si>
    <t>byte</t>
  </si>
  <si>
    <t>bytearray</t>
  </si>
  <si>
    <t>bt4701</t>
  </si>
  <si>
    <t>npc608</t>
  </si>
  <si>
    <t>npc607_0</t>
  </si>
  <si>
    <t>npc607_c00_0</t>
  </si>
  <si>
    <t>npc630</t>
  </si>
  <si>
    <t>PreInit</t>
  </si>
  <si>
    <t>FC_Change_MapColor</t>
  </si>
  <si>
    <t>Init</t>
  </si>
  <si>
    <t>float</t>
  </si>
  <si>
    <t>WIND</t>
  </si>
  <si>
    <t>pointer</t>
  </si>
  <si>
    <t>EVENT</t>
  </si>
  <si>
    <t>Init_Replay</t>
  </si>
  <si>
    <t>Init_Replay</t>
  </si>
  <si>
    <t>LP_antenna</t>
  </si>
  <si>
    <t>map</t>
  </si>
  <si>
    <t>mugi0</t>
  </si>
  <si>
    <t>bb_break_d</t>
  </si>
  <si>
    <t>bb_normal_d</t>
  </si>
  <si>
    <t>bb_normal_n</t>
  </si>
  <si>
    <t>obj00</t>
  </si>
  <si>
    <t>wait</t>
  </si>
  <si>
    <t>Car02</t>
  </si>
  <si>
    <t>LP_ENTRANCE</t>
  </si>
  <si>
    <t>door00</t>
  </si>
  <si>
    <t>Reinit</t>
  </si>
  <si>
    <t>Npc_Table</t>
  </si>
  <si>
    <t>LP_ENTRANCE</t>
  </si>
  <si>
    <t>#E_0#M_0</t>
  </si>
  <si>
    <t>dialog</t>
  </si>
  <si>
    <t>#KWe've got no reason to go inside right
now. Better turn back.</t>
  </si>
  <si>
    <t>FC_Party_Face_Reset2</t>
  </si>
  <si>
    <t>FC_MapJumpState</t>
  </si>
  <si>
    <t>FC_MapJumpState2</t>
  </si>
  <si>
    <t>LP_antenna</t>
  </si>
  <si>
    <t>The orbal wave jamming device has been disabled.</t>
  </si>
  <si>
    <t>AV_01043</t>
  </si>
  <si>
    <t>AV_01043</t>
  </si>
  <si>
    <t>Npc_Table</t>
  </si>
  <si>
    <t>mint_setting</t>
  </si>
  <si>
    <t>samary_setting</t>
  </si>
  <si>
    <t>AniEv5205</t>
  </si>
  <si>
    <t>AniAttachEQU041</t>
  </si>
  <si>
    <t>TK_samary</t>
  </si>
  <si>
    <t>FC_chr_entry_tk</t>
  </si>
  <si>
    <t>Nothing out of the ordinary has happened
here since the Noble Alliance withdrew.</t>
  </si>
  <si>
    <t>We can't afford to let our guard down,
though. We all know they're nothin' but
a bunch'a cowards who like fighting dirty.</t>
  </si>
  <si>
    <t>Things may seem peaceful, but that's all
the more reason we need to act as though
we're living on a battlefield.</t>
  </si>
  <si>
    <t>But with the war still going on, we can't
afford to let our guard down.</t>
  </si>
  <si>
    <t>sajes_setting</t>
  </si>
  <si>
    <t>NPC_move_sajes</t>
  </si>
  <si>
    <t>TK_sajes</t>
  </si>
  <si>
    <t>The watchtower's fully operational again.</t>
  </si>
  <si>
    <t>For now, the 3rd Armored Division is
looking after it. We can't afford to lose it
again.</t>
  </si>
  <si>
    <t>Zats and Manning probably aren't the
happiest about that--no one likes feeling
like their job was taken from them.</t>
  </si>
  <si>
    <t>But that's how things go sometimes.</t>
  </si>
  <si>
    <t>Zats and Manning are a couple of locals
who used to be stationed here.</t>
  </si>
  <si>
    <t>They're not sayin' nothing, but I'm pretty
sure they really want to be back here.</t>
  </si>
  <si>
    <t>Here's hoping it isn't long until it's
peaceful enough for them to return.</t>
  </si>
  <si>
    <t>NPC_move_sajes</t>
  </si>
  <si>
    <t>zats_setting</t>
  </si>
  <si>
    <t>NPC_move_zats</t>
  </si>
  <si>
    <t>TK_zats</t>
  </si>
  <si>
    <t>Hey there! Is it true you're gonna be
marching on the capital?</t>
  </si>
  <si>
    <t>Nahaha. Surprised how I know when
we're stuck out here? Sarjes from the
armored division told me, actually.</t>
  </si>
  <si>
    <t>I'm an Imperial soldier, too, after all.
The upcoming battle's my business
as much as anyone else's.</t>
  </si>
  <si>
    <t>But, well, good luck! I'm in your corner.
And come and visit here again when
you've got some time, 'kay?</t>
  </si>
  <si>
    <t xml:space="preserve">Then you'll tell me aaall about the cool
stuff you're doing later today, right?
RIGHT? </t>
  </si>
  <si>
    <t>This area used to be my late friend
Roan's post.</t>
  </si>
  <si>
    <t>I feel at ease when I'm walking up and
down here. Feels like he's watching over
me or somethin'.</t>
  </si>
  <si>
    <t>Haha. Aaanyway, leave everything here
to us.</t>
  </si>
  <si>
    <t>And make sure you come back and let
me know aaall the cool stuff you're doing
later today, 'kay? I can't wait!</t>
  </si>
  <si>
    <t>TK_zats_maning</t>
  </si>
  <si>
    <t>Lieutenant General Vander has ordered us
to take up posts here again.</t>
  </si>
  <si>
    <t>*sniffle* I can't believe I'm finally back
here...</t>
  </si>
  <si>
    <t>But now that I am, I'm gonna do a better
job of lookin' after this place than anyone
ever could!</t>
  </si>
  <si>
    <t>Just you watch, Roan... I'll do a better job
of looking after this place than anyone else
ever could!</t>
  </si>
  <si>
    <t>TK_zats_maning</t>
  </si>
  <si>
    <t>Hey, Manning... We're finally back.</t>
  </si>
  <si>
    <t>...Yeah.</t>
  </si>
  <si>
    <t>Haha... Man, I didn't think seeing this
place again would make me feel half
this nostalgic.</t>
  </si>
  <si>
    <t>Nahaha. No kidding.</t>
  </si>
  <si>
    <t>It's weird. Back when I was last here, all
I did was complain about how bored I was.
But I've really missed this place...*sniffle*</t>
  </si>
  <si>
    <t>NPC_move_zats</t>
  </si>
  <si>
    <t>maning_setting</t>
  </si>
  <si>
    <t>AniEv5515</t>
  </si>
  <si>
    <t>AniAttachEQU540b</t>
  </si>
  <si>
    <t>TK_maning</t>
  </si>
  <si>
    <t>Hey there. Nothing out of the ordinary
here.</t>
  </si>
  <si>
    <t>Nothing to worry about, either. It feels
as though we're coordinating even better
with Zender Gate than before, too.</t>
  </si>
  <si>
    <t>I know that things are still looking grim
over in Erebonia at the moment, but if we
can make it through the hard times...</t>
  </si>
  <si>
    <t>I'm sure there'll be good ones waiting on
the other side. Just like we managed to
pull through and make it back here.</t>
  </si>
  <si>
    <t>No matter how grim things look, don't give
up. There's always hope to be found.</t>
  </si>
  <si>
    <t>So good luck out there.</t>
  </si>
  <si>
    <t>At the end of the day, this is just a
watchtower in the middle of nowhere.</t>
  </si>
  <si>
    <t>And yet I'm feeling all nostalgic just
being back here again...*sniffle*</t>
  </si>
  <si>
    <t>Haha. I don't even know why, either.
We're back now, so what's there to feel
nostalgic about?</t>
  </si>
  <si>
    <t>...I won't let anyone outdo us.</t>
  </si>
  <si>
    <t>We'll make this into the best damn
military facility around!</t>
  </si>
  <si>
    <t>t4700_soldier01_setting</t>
  </si>
  <si>
    <t>TK_t4700_soldier01</t>
  </si>
  <si>
    <t>This watchtower was shelled by terrorists
back in June.</t>
  </si>
  <si>
    <t>There were fatalities, too, sad to say. This
place just seems to attract trouble.</t>
  </si>
  <si>
    <t>Nothing out of the ordinary here.</t>
  </si>
  <si>
    <t>Still, this is no time to be letting our guard
down. Not with rumors that Calvard and
Crossbell are working together around.</t>
  </si>
  <si>
    <t>t4700_soldier02_setting</t>
  </si>
  <si>
    <t>TK_t4700_soldier02</t>
  </si>
  <si>
    <t>Things appear to have stabilized over here.
The warrant officer's just headed back to
Zender Gate to give his report.</t>
  </si>
  <si>
    <t>Our division's primary objective right now
is the liberation of Heimdallr and His
Majesty--not guarding the border.</t>
  </si>
  <si>
    <t>So I think it might be time to rethink who's
in charge of looking after this watchtower.</t>
  </si>
  <si>
    <t>Things appear to have stabilized over here.</t>
  </si>
  <si>
    <t>...'Appear.' If you ask me, we're not in
peaceful times just yet.</t>
  </si>
  <si>
    <t>EV_01_43_01</t>
  </si>
  <si>
    <t>Start</t>
  </si>
  <si>
    <t>End</t>
  </si>
  <si>
    <t>AniFieldAttack</t>
  </si>
  <si>
    <t>AniWait</t>
  </si>
  <si>
    <t>FC_Start_Party</t>
  </si>
  <si>
    <t>I_TVIS009</t>
  </si>
  <si>
    <t>event/ev2ri014.eff</t>
  </si>
  <si>
    <t>event/ev2ri010.eff</t>
  </si>
  <si>
    <t>C_NPC052</t>
  </si>
  <si>
    <t>Celine</t>
  </si>
  <si>
    <t>C_NPC350_C05</t>
  </si>
  <si>
    <t>Noble Alliance Soldier</t>
  </si>
  <si>
    <t>C_NPC350_C06</t>
  </si>
  <si>
    <t>O_E7310</t>
  </si>
  <si>
    <t>Noble Alliance Airship</t>
  </si>
  <si>
    <t>FC_chr_entry</t>
  </si>
  <si>
    <t>AniEvShagami</t>
  </si>
  <si>
    <t>AniEvBtlMove</t>
  </si>
  <si>
    <t>AniEv2000</t>
  </si>
  <si>
    <t>AniEvSitEnd</t>
  </si>
  <si>
    <t>AniEvBtlWait</t>
  </si>
  <si>
    <t>AniEv2000b</t>
  </si>
  <si>
    <t>AniEvYasume</t>
  </si>
  <si>
    <t>AniEvKeirei</t>
  </si>
  <si>
    <t>AniEvUdegumi</t>
  </si>
  <si>
    <t>AniEvYareyare</t>
  </si>
  <si>
    <t>AniEvRyoteKosi</t>
  </si>
  <si>
    <t>2[autoE2]</t>
  </si>
  <si>
    <t>A[autoMA]</t>
  </si>
  <si>
    <t>#b</t>
  </si>
  <si>
    <t>0</t>
  </si>
  <si>
    <t>ET_01_43_01_Jump</t>
  </si>
  <si>
    <t>ET_01_43_01_VEHICLE000_1</t>
  </si>
  <si>
    <t>#E_8#M_A</t>
  </si>
  <si>
    <t>#2P*sigh* This job's such a pain.</t>
  </si>
  <si>
    <t>I can't wait to be done in this place and
return to civilization.</t>
  </si>
  <si>
    <t>#E_2#M_A</t>
  </si>
  <si>
    <t>#1PI was expecting the 3rd Armored Division
to have been defeated by now, but they're
proving to be remarkably stubborn.</t>
  </si>
  <si>
    <t>Rumor has it that the division over in
Garrelia is giving our soldiers trouble,
too.</t>
  </si>
  <si>
    <t>#2PThe 4th Armored Division is still holding
out as well?</t>
  </si>
  <si>
    <t>...Don't you think this war is dragging on
a bit long for one where our victory is a
done deal?</t>
  </si>
  <si>
    <t>#1PHmph. It's only a matter of time.</t>
  </si>
  <si>
    <t>Our chief of staff's strategies have the
Imperial Army completely divided.</t>
  </si>
  <si>
    <t>All that's left is for Le Guin and Bardias'
armies to go in for the kill, and victory's
as good as ours!</t>
  </si>
  <si>
    <t>#E[1]#M_4</t>
  </si>
  <si>
    <t>#2PHaha. True enough.</t>
  </si>
  <si>
    <t>#E_2#M_0</t>
  </si>
  <si>
    <t>#3K#FThere they go.</t>
  </si>
  <si>
    <t>#E[1]#M_0Looks like they're going on a 
reconnaissance-in-force mission
to Zender.</t>
  </si>
  <si>
    <t>#3K#FWell, there they go.</t>
  </si>
  <si>
    <t>#E_I#M_ALooks like they're going on a 
reconnaissance-in-force mission 
to Zender Gate.</t>
  </si>
  <si>
    <t>#E[9]#M_A</t>
  </si>
  <si>
    <t>#1PIt did look that way.</t>
  </si>
  <si>
    <t>#E_2#M_0Thanks to that, the watchtower itself
is almost totally unguarded. Now's our
chance.</t>
  </si>
  <si>
    <t>#E[3]#M_0</t>
  </si>
  <si>
    <t>#1PIt did seem that way.</t>
  </si>
  <si>
    <t>#E_2#M_0And because of that, virtually no one is
keeping their eyes on the watchtower.
This could be our best chance.</t>
  </si>
  <si>
    <t>I[autoEI]</t>
  </si>
  <si>
    <t>1</t>
  </si>
  <si>
    <t>FC_look_dir_Yes</t>
  </si>
  <si>
    <t>J</t>
  </si>
  <si>
    <t>#E[3]#M_A</t>
  </si>
  <si>
    <t>Our mission's to infiltrate the watchtower
and disable the orbal wave jammer.</t>
  </si>
  <si>
    <t>#E[P]#M_AStay alert at all times!</t>
  </si>
  <si>
    <t>Everyone</t>
  </si>
  <si>
    <t>#M[A]</t>
  </si>
  <si>
    <t>#0T#5SRight!</t>
  </si>
  <si>
    <t>AniEvAttachEquip</t>
  </si>
  <si>
    <t>AniRun</t>
  </si>
  <si>
    <t>AniBtlWait</t>
  </si>
  <si>
    <t>2</t>
  </si>
  <si>
    <t>ET_01_43_01_REAN_2</t>
  </si>
  <si>
    <t>ET_01_43_01_GAIUS_2</t>
  </si>
  <si>
    <t>ET_01_43_01_ALISA_2</t>
  </si>
  <si>
    <t>ET_01_43_01_CELINE2_2</t>
  </si>
  <si>
    <t>ET_01_43_01_Helper_2</t>
  </si>
  <si>
    <t>ET_01_43_01_FIEorMILLIUM_2</t>
  </si>
  <si>
    <t>ET_01_43_01_Team7_0_2</t>
  </si>
  <si>
    <t>ET_01_43_01_Team7_1_2</t>
  </si>
  <si>
    <t>ET_01_43_01_VEHICLE000_1</t>
  </si>
  <si>
    <t>NODE_NOZZLE_R</t>
  </si>
  <si>
    <t>NODE_NOZZLE_L</t>
  </si>
  <si>
    <t>ET_01_43_01_SOLDIER000_1</t>
  </si>
  <si>
    <t>ET_01_43_01_SOLDIER001_1</t>
  </si>
  <si>
    <t>ET_01_43_01_SOLDIER000_2</t>
  </si>
  <si>
    <t>ET_01_43_01_SOLDIER001_2</t>
  </si>
  <si>
    <t>ET_01_43_01_FIEorMILLIUM_2</t>
  </si>
  <si>
    <t>ET_01_43_01_REAN_2</t>
  </si>
  <si>
    <t>open1</t>
  </si>
  <si>
    <t>ET_01_43_01_GAIUS_2</t>
  </si>
  <si>
    <t>ET_01_43_01_ALISA_2</t>
  </si>
  <si>
    <t>ET_01_43_01_CELINE2_2</t>
  </si>
  <si>
    <t>ET_01_43_01_Team7_0_2</t>
  </si>
  <si>
    <t>ET_01_43_01_Team7_1_2</t>
  </si>
  <si>
    <t>ET_01_43_01_Helper_2</t>
  </si>
  <si>
    <t>ET_01_43_01_Jump</t>
  </si>
  <si>
    <t>EV_01_46_00</t>
  </si>
  <si>
    <t>event/ev2lb000b.eff</t>
  </si>
  <si>
    <t>battle/atk051_0.eff</t>
  </si>
  <si>
    <t>C_NPC051</t>
  </si>
  <si>
    <t>Airgetlam</t>
  </si>
  <si>
    <t>C_NPC048</t>
  </si>
  <si>
    <t>Bleublanc</t>
  </si>
  <si>
    <t>C_NPC070</t>
  </si>
  <si>
    <t>Altina</t>
  </si>
  <si>
    <t>C_NPC079</t>
  </si>
  <si>
    <t>Claiomh Solais</t>
  </si>
  <si>
    <t>O_S00EVT00</t>
  </si>
  <si>
    <t>Viewpoint</t>
  </si>
  <si>
    <t>Black-Clad Girl</t>
  </si>
  <si>
    <t>bird00</t>
  </si>
  <si>
    <t>bird01</t>
  </si>
  <si>
    <t>bird02</t>
  </si>
  <si>
    <t>AniEv3010</t>
  </si>
  <si>
    <t>AniEvRyoteGyu</t>
  </si>
  <si>
    <t>AniEvKincho</t>
  </si>
  <si>
    <t>AniEvKinchoTeburi</t>
  </si>
  <si>
    <t>AniEvGyu</t>
  </si>
  <si>
    <t>AniEv0355</t>
  </si>
  <si>
    <t>AniEv8220</t>
  </si>
  <si>
    <t>AniEvTeKosi</t>
  </si>
  <si>
    <t>AniEvKangei</t>
  </si>
  <si>
    <t>AniEv0115</t>
  </si>
  <si>
    <t>AniEv2100</t>
  </si>
  <si>
    <t>AniEv8205</t>
  </si>
  <si>
    <t>AniEv8215</t>
  </si>
  <si>
    <t>Null_Ride</t>
  </si>
  <si>
    <t>ET_01_46_00_REAN_1</t>
  </si>
  <si>
    <t>ET_01_46_00_team7_0_1</t>
  </si>
  <si>
    <t>ET_01_46_00_team7_1_1</t>
  </si>
  <si>
    <t>ET_01_46_00_helper_1</t>
  </si>
  <si>
    <t>ET_01_46_00_GAIUS_1</t>
  </si>
  <si>
    <t>ET_01_46_00_MILLIUM_1</t>
  </si>
  <si>
    <t>ET_01_46_00_ALISA_1</t>
  </si>
  <si>
    <t>ET_01_46_00_CELINE2_1</t>
  </si>
  <si>
    <t>#E_2#M_9</t>
  </si>
  <si>
    <t>#2KThere it is!</t>
  </si>
  <si>
    <t>#KWe finally made it here!</t>
  </si>
  <si>
    <t>#KThe orbal wave jammer's a lot
bigger than I was expecting.</t>
  </si>
  <si>
    <t>#E[C]#M_A</t>
  </si>
  <si>
    <t>#1PSo how're we gonna stop it?</t>
  </si>
  <si>
    <t>#1PIf you want Lammy to bust it up,
just say the word!</t>
  </si>
  <si>
    <t>#E[9]#M_0</t>
  </si>
  <si>
    <t>#2PMust breaking things be your solution
to everything...?</t>
  </si>
  <si>
    <t>0[autoE0]</t>
  </si>
  <si>
    <t>0[autoM0]</t>
  </si>
  <si>
    <t>#1PI think we'd best take a good look inside
it and see if it can be disabled.</t>
  </si>
  <si>
    <t>#E[1]#M_0There should be a maintenance panel
somewhere on the outside.</t>
  </si>
  <si>
    <t>#1PWe should probably leave that to you,
Alisa.</t>
  </si>
  <si>
    <t>#1POne thing's for sure: we need to put a
stop to it before reinforcements arrive.</t>
  </si>
  <si>
    <t>Voice</t>
  </si>
  <si>
    <t>#0T#3C#3CI sincerely regret to inform you
that won't be possible.</t>
  </si>
  <si>
    <t>C</t>
  </si>
  <si>
    <t>A</t>
  </si>
  <si>
    <t>#E[C]#M_0</t>
  </si>
  <si>
    <t>#1PIs... Is that...?</t>
  </si>
  <si>
    <t>#1PI recognize that voice...</t>
  </si>
  <si>
    <t>#E[1]#M_0</t>
  </si>
  <si>
    <t>#1PYeah. It's gotta be him.</t>
  </si>
  <si>
    <t>#E_0#M_4</t>
  </si>
  <si>
    <t>#0T#3C#3CHeheheh...</t>
  </si>
  <si>
    <t>#0T#6S#3C#3CHahahaha!</t>
  </si>
  <si>
    <t>#2K#F...!</t>
  </si>
  <si>
    <t>#2K#FPhantom Thief B? What're you doing
here?</t>
  </si>
  <si>
    <t>#2K#FPhantom Thief B? What are you even
doing here?</t>
  </si>
  <si>
    <t>#1PFinally come out to play, have you?</t>
  </si>
  <si>
    <t>#E_2#M_AAlthough, I'm guessing you're here
as an Enforcer of Ouroboros today.</t>
  </si>
  <si>
    <t>#1PSo you've finally revealed yourself.</t>
  </si>
  <si>
    <t>#E_2#M_AI take it you're here as one of Ouroboros'
Enforcers?</t>
  </si>
  <si>
    <t>#4K#0THaha! What a delight! If it isn't one of the
bracers. We last met in the Verdant City,
did we not?</t>
  </si>
  <si>
    <t>Might I ask how our friend the Purple
Lightning is faring these days?</t>
  </si>
  <si>
    <t>#1PWho knows? Wish I did.</t>
  </si>
  <si>
    <t>#4K#0THeheh. It's a pleasure to meet you,
Icy Maiden.</t>
  </si>
  <si>
    <t>I'm flattered a woman as stunning as
you is so remarkably well informed of
yours truly.</t>
  </si>
  <si>
    <t>I_TVIS223</t>
  </si>
  <si>
    <t>Good day to you all, fair students of
Class VII. I need no introduction, I'm sure,
but if I may kindly refresh your memories:</t>
  </si>
  <si>
    <t>I am Bleublanc, Enforcer No. X of Ouroboros,
also known as the Phantom Thief.</t>
  </si>
  <si>
    <t>I've been longing to meet you all again during
these months we've been apart. Our meeting
in Ymir was lovely, but lamentably far too brief.</t>
  </si>
  <si>
    <t>#2PUgh...</t>
  </si>
  <si>
    <t>What are you doing here, anyway?</t>
  </si>
  <si>
    <t>#E_6#M_AIf you're planning on getting in our way,
we're not backing down without a fight!</t>
  </si>
  <si>
    <t>#1K#FHeheh. Please, there's no need to be so
aggressive.</t>
  </si>
  <si>
    <t xml:space="preserve">I live for the pursuit of beauty. </t>
  </si>
  <si>
    <t>And so it was that I came to this
distant land today.</t>
  </si>
  <si>
    <t>Obstructing you is but a secondary
objective.</t>
  </si>
  <si>
    <t>#E_8#M_0</t>
  </si>
  <si>
    <t>#4K#FBeauty?</t>
  </si>
  <si>
    <t>#3K#FWhat are you implying?</t>
  </si>
  <si>
    <t>#2PHow could you not understand?</t>
  </si>
  <si>
    <t>Look around you. This land is rife with
the exquisite scent of nature, as well as
home to an abundance of life...</t>
  </si>
  <si>
    <t>...but once the flames of war sweep these
highlands, all of what we see will be lost
in mere moments.</t>
  </si>
  <si>
    <t>#2PAnd the one thing that could make it
all the more breathtaking is the moment
where it is robbed of its own beauty.</t>
  </si>
  <si>
    <t>What other reason would one such as
myself have to come here other than to
witness such a dazzling demise?</t>
  </si>
  <si>
    <t>AniEvWait</t>
  </si>
  <si>
    <t>#E_6#M_A</t>
  </si>
  <si>
    <t>#1P#5SYou son of a...</t>
  </si>
  <si>
    <t>You really ARE messed up in the head...</t>
  </si>
  <si>
    <t>#0T#3C#3CLord Bleublanc, that should be enough
playing around.</t>
  </si>
  <si>
    <t>NODE_CENTER</t>
  </si>
  <si>
    <t>#E[C]#M[8]</t>
  </si>
  <si>
    <t>#K#5S#0THer!</t>
  </si>
  <si>
    <t>#3PIt's that girl we saw in Ymir!</t>
  </si>
  <si>
    <t>What's with that doll...?</t>
  </si>
  <si>
    <t>#E[C]#M[3]</t>
  </si>
  <si>
    <t>#1PHuh...?</t>
  </si>
  <si>
    <t>The Ashen Awakener and his supporters
have been sighted.</t>
  </si>
  <si>
    <t>#E_I#M_0While currently doing so is not outlined as
part of our objective, I think it may be best
to capture them while we have the chance.</t>
  </si>
  <si>
    <t>#1K#FWhy, I couldn't agree more!</t>
  </si>
  <si>
    <t>And yet there are times when the prologue to
a battle is sweeter than the finest of wines.</t>
  </si>
  <si>
    <t>Simply carrying out orders without taking the
time to enjoy the opportunities they present
seems rather a shame, don't you think?</t>
  </si>
  <si>
    <t>I think not.</t>
  </si>
  <si>
    <t>#3KWho is she?</t>
  </si>
  <si>
    <t>#3KShe's the one who kidnapped Elise and 
Princess Alfin.</t>
  </si>
  <si>
    <t>#E_2#M_0She was acting on orders from Vita,
but she was the one who did it while
using that black doll of hers.</t>
  </si>
  <si>
    <t>#3K#FA little thing like her did all that?</t>
  </si>
  <si>
    <t>#E_8#M_0And that doll looks just like Airgetlam,
doesn't it?</t>
  </si>
  <si>
    <t>#3K#FBut why...?</t>
  </si>
  <si>
    <t>#E[3]#M[A]</t>
  </si>
  <si>
    <t>#4K#FHmm...</t>
  </si>
  <si>
    <t>Tell us. Just who are you?</t>
  </si>
  <si>
    <t>#E_2#M_AAre you with the society?!</t>
  </si>
  <si>
    <t>7</t>
  </si>
  <si>
    <t xml:space="preserve">#5SAnd what did you do with
Elise and Princess Alfin?! </t>
  </si>
  <si>
    <t>#E_I#M_0</t>
  </si>
  <si>
    <t>#2PThe society? ...I presume you are
referring to Ouroboros.</t>
  </si>
  <si>
    <t>#E_0#M_0Negative. I do not belong to that
organization.</t>
  </si>
  <si>
    <t>#2PIt's as she says. Sadly, she is not among
our numbers.</t>
  </si>
  <si>
    <t>I wouldn't go so far as to deny that she
has any relation to us at all...</t>
  </si>
  <si>
    <t>...but for the present, think of her as a
delightful little someone cooperating with
the Noble Alliance, much like ourselves.</t>
  </si>
  <si>
    <t>#K#0TLike Zephyr...</t>
  </si>
  <si>
    <t>#E_2And like Crow, too.</t>
  </si>
  <si>
    <t>#K#0TJust like the Imperial Liberation Front...</t>
  </si>
  <si>
    <t>We don't have time to waste with idle
chatter.</t>
  </si>
  <si>
    <t>#E[A]#M_0I believe this discussion has gone on for
long enough.</t>
  </si>
  <si>
    <t>WAIT</t>
  </si>
  <si>
    <t>ET_01_46_00_ALTINA_A2</t>
  </si>
  <si>
    <t>I_TVIS224</t>
  </si>
  <si>
    <t>#1PMy name is Altina Orion.</t>
  </si>
  <si>
    <t>#E_0#M_0My codename is Black Rabbit.</t>
  </si>
  <si>
    <t>#2PAnd this is Claiomh Solais.</t>
  </si>
  <si>
    <t>#1P#3C#1P#3CУ＇фэък</t>
  </si>
  <si>
    <t>#1PCommencing apprehension of targets.</t>
  </si>
  <si>
    <t>#1PUgh...</t>
  </si>
  <si>
    <t>Black Rabbit? And her name's Orion, too...</t>
  </si>
  <si>
    <t>Black Rabbit? And her name's Orion, too?</t>
  </si>
  <si>
    <t>#1PAhaha. You're just itchin' for a fight,
aren'cha?</t>
  </si>
  <si>
    <t>#1PC'mon, Lammy! I say we give her what
she wants!</t>
  </si>
  <si>
    <t>#1PЁ＇жёйа</t>
  </si>
  <si>
    <t>ET_01_46_00_BLBRANC_1</t>
  </si>
  <si>
    <t>#1PHaha! How wonderful! A contest of
strength between black and white!</t>
  </si>
  <si>
    <t>#1PReady yourselves, Class VII!</t>
  </si>
  <si>
    <t>#1PWhen last we met, you tasted of bitter,
unripened fruit.</t>
  </si>
  <si>
    <t>#1PAllow me to sample how much you've
matured since!</t>
  </si>
  <si>
    <t>#2PHere he comes!</t>
  </si>
  <si>
    <t>#2POh, wind that blows across the
highlands, grant us strength!</t>
  </si>
  <si>
    <t>ET_01_46_00_REAN_1</t>
  </si>
  <si>
    <t>ET_01_46_00_GAIUS_1</t>
  </si>
  <si>
    <t>ET_01_46_00_MILLIUM_1</t>
  </si>
  <si>
    <t>ET_01_46_00_team7_0_1</t>
  </si>
  <si>
    <t>ET_01_46_00_team7_1_1</t>
  </si>
  <si>
    <t>ET_01_46_00_ALISA_1</t>
  </si>
  <si>
    <t>ET_01_46_00_helper_1</t>
  </si>
  <si>
    <t>ET_01_46_00_CELINE2_1</t>
  </si>
  <si>
    <t>ET_01_46_00_ALTINA_A2</t>
  </si>
  <si>
    <t>BTL_WAIT</t>
  </si>
  <si>
    <t>ET_01_46_00_BLBRANC_1</t>
  </si>
  <si>
    <t>EV_01_46_01</t>
  </si>
  <si>
    <t>event/ev2kg007.eff</t>
  </si>
  <si>
    <t>event/ev2lb002.eff</t>
  </si>
  <si>
    <t>event/ev2lb003.eff</t>
  </si>
  <si>
    <t>event/ev2ha003.eff</t>
  </si>
  <si>
    <t>event/ev2re010.eff</t>
  </si>
  <si>
    <t>event/ev2ha004.eff</t>
  </si>
  <si>
    <t>event/ev2ha005.eff</t>
  </si>
  <si>
    <t>event/ev2ha006.eff</t>
  </si>
  <si>
    <t>event/ev2kz006.eff</t>
  </si>
  <si>
    <t>event/ev2kg000.eff</t>
  </si>
  <si>
    <t>event/ev2kg001.eff</t>
  </si>
  <si>
    <t>event/ev2re005.eff</t>
  </si>
  <si>
    <t>event/ev2re006.eff</t>
  </si>
  <si>
    <t>event/ev2ke000.eff</t>
  </si>
  <si>
    <t>C_NPC001</t>
  </si>
  <si>
    <t>Sharon</t>
  </si>
  <si>
    <t>C_NPC608</t>
  </si>
  <si>
    <t>Officer Soldat</t>
  </si>
  <si>
    <t>C_NPC607_C00</t>
  </si>
  <si>
    <t>Soldat</t>
  </si>
  <si>
    <t>npc607_c00</t>
  </si>
  <si>
    <t>C_NPC607</t>
  </si>
  <si>
    <t>npc607</t>
  </si>
  <si>
    <t>C_NPC600</t>
  </si>
  <si>
    <t>Valimar</t>
  </si>
  <si>
    <t>M_E9100</t>
  </si>
  <si>
    <t>C_EQU607</t>
  </si>
  <si>
    <t>AniEvDamage</t>
  </si>
  <si>
    <t>AniEv3075</t>
  </si>
  <si>
    <t>AniEv3080</t>
  </si>
  <si>
    <t>AniEv0810</t>
  </si>
  <si>
    <t>AniEv0335</t>
  </si>
  <si>
    <t>AniEv2120</t>
  </si>
  <si>
    <t>AniEv4055</t>
  </si>
  <si>
    <t>AniEvOdoroki</t>
  </si>
  <si>
    <t>AniEvAkubi</t>
  </si>
  <si>
    <t>AniEvTeburi</t>
  </si>
  <si>
    <t>AniWait2</t>
  </si>
  <si>
    <t>AniEv8440</t>
  </si>
  <si>
    <t>AniEv8435a</t>
  </si>
  <si>
    <t>AniEv8435b</t>
  </si>
  <si>
    <t>AniEvDead1</t>
  </si>
  <si>
    <t>AniEv3290</t>
  </si>
  <si>
    <t>AniEvOjigi</t>
  </si>
  <si>
    <t>AniEvRei</t>
  </si>
  <si>
    <t>AniEv2015</t>
  </si>
  <si>
    <t>AniRdash</t>
  </si>
  <si>
    <t>AniEVSB_0030</t>
  </si>
  <si>
    <t>AniEvk0030</t>
  </si>
  <si>
    <t>AniEvk0032</t>
  </si>
  <si>
    <t>AniEvk0034</t>
  </si>
  <si>
    <t>AniEvk0021</t>
  </si>
  <si>
    <t>AniEvk0050</t>
  </si>
  <si>
    <t>FC_AddAP_3</t>
  </si>
  <si>
    <t>8</t>
  </si>
  <si>
    <t>#4K*pant*...*pant*...</t>
  </si>
  <si>
    <t>#4KDamn! They're strong...!</t>
  </si>
  <si>
    <t>#2PHeheh... Marvelous. Your taste is so much
sweeter than I was expecting.</t>
  </si>
  <si>
    <t>#1PIt looks as though they don't intend to
be taken without a fight, my lady.</t>
  </si>
  <si>
    <t>#1PRaising threat level appropriately...</t>
  </si>
  <si>
    <t>#1PThe white doll fought more ably than
the specifications I was informed of
suggested as well.</t>
  </si>
  <si>
    <t>#2K#DFAhaha. Really?</t>
  </si>
  <si>
    <t>#E_8#M_0Still...you're connected, too, aren't you?</t>
  </si>
  <si>
    <t>#E_J#M[0]</t>
  </si>
  <si>
    <t>#3K...</t>
  </si>
  <si>
    <t>#2PSo? Ready to start talking, Altina?</t>
  </si>
  <si>
    <t>#2PWhere are Elise and Princess Alfin?</t>
  </si>
  <si>
    <t>#E_6#M_AThere better not be a scratch on them!</t>
  </si>
  <si>
    <t>#E_F#M_0</t>
  </si>
  <si>
    <t>#1K#0TI don't know the answer to your question.</t>
  </si>
  <si>
    <t>#E[1]#M_0I've yet to be informed of their whereabouts
since I delivered them to Lord Rufus
Albarea.</t>
  </si>
  <si>
    <t>#E[C]#M_8</t>
  </si>
  <si>
    <t>#2P#5SWait... Rufus?!</t>
  </si>
  <si>
    <t>#2K#0TIsn't that Jusis' brother?</t>
  </si>
  <si>
    <t>#2K#0TIt sure is...</t>
  </si>
  <si>
    <t>#2KIt sure is...</t>
  </si>
  <si>
    <t>#1PHe's been making quite the name for
himself as the Noble Alliance's chief
of staff.</t>
  </si>
  <si>
    <t>It was largely thanks to his skill that
the Imperial Army's armored divisions have
become split throughout the country.</t>
  </si>
  <si>
    <t xml:space="preserve">#E_4#M_4His sharp mind for politics has played no
small part, either. </t>
  </si>
  <si>
    <t>#0T#KWhy would he do that...?</t>
  </si>
  <si>
    <t>#E[3]#M[7]</t>
  </si>
  <si>
    <t>#0T#KTch...</t>
  </si>
  <si>
    <t>#3KEither way, you two seem to know your
stuff when it comes to the inner workings
of the alliance.</t>
  </si>
  <si>
    <t>#E_2#M_AI'll bet we're gonna get all kinds of juicy
info outta you once we've done what
we came here for.</t>
  </si>
  <si>
    <t>#E[7]#M_0</t>
  </si>
  <si>
    <t>#3KRegardless, you two seem to know the
answers to many questions we've had
regarding matters within the alliance.</t>
  </si>
  <si>
    <t>#E_6#M_0And we plan on having you answer each
and every one of them once we've seen
our operation through.</t>
  </si>
  <si>
    <t>#2P...? I don't understand.</t>
  </si>
  <si>
    <t>#2PHeheh. How very pitiful.</t>
  </si>
  <si>
    <t>They don't seem to realize that we
still hold the upper hand!</t>
  </si>
  <si>
    <t>#E_0#M_A</t>
  </si>
  <si>
    <t>#1P#2CAiguille! ('Needles!')</t>
  </si>
  <si>
    <t>ET_01_46_01_REAN_1</t>
  </si>
  <si>
    <t>ET_01_46_01_GAIUS_1</t>
  </si>
  <si>
    <t>ET_01_46_01_MILLIUM_1</t>
  </si>
  <si>
    <t>ET_01_46_01_team7_0_1</t>
  </si>
  <si>
    <t>ET_01_46_01_team7_1_1</t>
  </si>
  <si>
    <t>ET_01_46_01_helper_1</t>
  </si>
  <si>
    <t>ET_01_46_01_ALISA_1</t>
  </si>
  <si>
    <t>ET_01_46_01_CELINE2_1</t>
  </si>
  <si>
    <t>AniFieldAttackEnd</t>
  </si>
  <si>
    <t>#K#FWh... What the...?!</t>
  </si>
  <si>
    <t>#KI can't move...</t>
  </si>
  <si>
    <t>#K#FI-I can't move a muscle...!</t>
  </si>
  <si>
    <t>#E[P]#M_0</t>
  </si>
  <si>
    <t>#1K#FIs this Shadow Weaving...?</t>
  </si>
  <si>
    <t>ET_01_46_01_ALTINA_2</t>
  </si>
  <si>
    <t>It is but one of many skills I possess.</t>
  </si>
  <si>
    <t>And now each and every one of you are
caged birds, powerless to fight back.</t>
  </si>
  <si>
    <t>6[autoE6]</t>
  </si>
  <si>
    <t>8[autoE8]</t>
  </si>
  <si>
    <t>#2KNgh... How could we have known
he could do this?!</t>
  </si>
  <si>
    <t>#2KHow could I have been so careless?!</t>
  </si>
  <si>
    <t>#2KHow could I have been so careless?</t>
  </si>
  <si>
    <t>#3K#FCommencing apprehension of targets.</t>
  </si>
  <si>
    <t>#4K#FBut not to worry! We won't be whisking
you away from this land just yet.</t>
  </si>
  <si>
    <t>#E_0#M_4I wouldn't want to deny you the chance
to watch it burn.</t>
  </si>
  <si>
    <t>#E_6#M[7]</t>
  </si>
  <si>
    <t>#2K#FGrr...!</t>
  </si>
  <si>
    <t>#E[7]#M_A</t>
  </si>
  <si>
    <t>#2P#5SThis isn't over yet...!</t>
  </si>
  <si>
    <t>#1K#F...Hmm?</t>
  </si>
  <si>
    <t>#KR-Rean! Wait!</t>
  </si>
  <si>
    <t>#KYou're not doing what I think you're doing,
are you?</t>
  </si>
  <si>
    <t>#KRean, you don't have to do this!</t>
  </si>
  <si>
    <t>#4K#FRean, you don't have to do this!</t>
  </si>
  <si>
    <t>#3KHaha! You're as fascinating as always!</t>
  </si>
  <si>
    <t>With the strength of an ogre, you may
very well be able to break free of my
Shadow Weaving...</t>
  </si>
  <si>
    <t xml:space="preserve">#E_0#M_4Go! Unleash the mystery within yourself! </t>
  </si>
  <si>
    <t>Graceful Voice</t>
  </si>
  <si>
    <t>#0TThat won't be necessary.</t>
  </si>
  <si>
    <t>#K#FWha...?!</t>
  </si>
  <si>
    <t>ET_01_46_01_REAN_2</t>
  </si>
  <si>
    <t>ET_01_46_01_ALISA_2</t>
  </si>
  <si>
    <t>ET_01_46_01_GAIUS_2</t>
  </si>
  <si>
    <t>ET_01_46_01_team7_1_2</t>
  </si>
  <si>
    <t>ET_01_46_01_MILLIUM_2</t>
  </si>
  <si>
    <t>ET_01_46_01_helper_2</t>
  </si>
  <si>
    <t>ET_01_46_01_team7_0_2</t>
  </si>
  <si>
    <t>ET_01_46_01_CELINE2_2</t>
  </si>
  <si>
    <t>#1PAaah! Whoawhoawhoa!</t>
  </si>
  <si>
    <t>#E_E#M_0</t>
  </si>
  <si>
    <t>#1KWere those wires?</t>
  </si>
  <si>
    <t>AniEvDetachEquip</t>
  </si>
  <si>
    <t>L_arm_point</t>
  </si>
  <si>
    <t>#2PSharon?!</t>
  </si>
  <si>
    <t>#E[B]#M_0</t>
  </si>
  <si>
    <t>#2PHow in the world...?</t>
  </si>
  <si>
    <t>3</t>
  </si>
  <si>
    <t>#E[8]#M_0</t>
  </si>
  <si>
    <t>#2P#6SIs that really you, Sharon?!</t>
  </si>
  <si>
    <t>ET_01_46_01_SHARON_4</t>
  </si>
  <si>
    <t>#E[11111111111111118]#M_0</t>
  </si>
  <si>
    <t>#1PBut of course. I've come to collect you,
my lady.</t>
  </si>
  <si>
    <t>#E[5]#M_0And I'm relieved to see so many of
your classmates are in good health.</t>
  </si>
  <si>
    <t>#E[3]#M_4</t>
  </si>
  <si>
    <t>#3K#FHeheh... Hahaha...</t>
  </si>
  <si>
    <t>#E[5]#M_4</t>
  </si>
  <si>
    <t>#3K#6S#FHAHAHAHAHA!</t>
  </si>
  <si>
    <t>#1PNow here's a face I wasn't expecting
to bump into on foreign soil!</t>
  </si>
  <si>
    <t>This, too, must be the will of the Goddess...
Nay, perhaps it would be more fitting to
think it the guidance of our Grandmaster?</t>
  </si>
  <si>
    <t>#1P#5SIt's been some time, Enforcer No. IX!</t>
  </si>
  <si>
    <t>I_TVIS225</t>
  </si>
  <si>
    <t>#E[A]#M_0</t>
  </si>
  <si>
    <t>Heehee. I'm afraid it's neither.</t>
  </si>
  <si>
    <t>#E[3]#M_0I am a loyal servant of the Reinford family.</t>
  </si>
  <si>
    <t>#E_8#M_0What more reason do I need to come to
Lady Alisa's aid?</t>
  </si>
  <si>
    <t>#E_8#M_4</t>
  </si>
  <si>
    <t>#K#F...Thank you, Sharon.</t>
  </si>
  <si>
    <t>#E[5]#M_0</t>
  </si>
  <si>
    <t>#1KAhaha. She's still the same super maid
as always.</t>
  </si>
  <si>
    <t>#KShe couldn't have picked a better time
to show up.</t>
  </si>
  <si>
    <t>#E_8#M_9</t>
  </si>
  <si>
    <t>#KShe couldn't have appeared at a better
time.</t>
  </si>
  <si>
    <t>#1PAhhh... So your love and devotion is for
the Reinford family now?</t>
  </si>
  <si>
    <t>What of your love for the Grandmaster?</t>
  </si>
  <si>
    <t>#4K#0TAll I'm doing is prioritizing the Reinford
family over my duties as a member of
Ouroboros.</t>
  </si>
  <si>
    <t>#E_2#M_0Nothing more, nothing less.</t>
  </si>
  <si>
    <t>#E_4#M_4</t>
  </si>
  <si>
    <t>#1PHaha. I see.</t>
  </si>
  <si>
    <t>I take it you've no intention of following
the same path as Joshua and Renne?</t>
  </si>
  <si>
    <t>Heh. That path was closed to me long
ago.</t>
  </si>
  <si>
    <t>Still, if you intend to harm those I love
in your pursuit of beauty...</t>
  </si>
  <si>
    <t>9</t>
  </si>
  <si>
    <t>#E[M]#M_4</t>
  </si>
  <si>
    <t>#2P...then I'll show not the slightest mercy
in severing your ambitions.</t>
  </si>
  <si>
    <t>#K#FEeek!</t>
  </si>
  <si>
    <t>#E_8#M[A]</t>
  </si>
  <si>
    <t>#K#F...!</t>
  </si>
  <si>
    <t>#K#FTalk about scary.</t>
  </si>
  <si>
    <t>#K#FSharon...</t>
  </si>
  <si>
    <t>#2K#FHahaha. I couldn't be more pleased to hear
as much from the Severing Chains!</t>
  </si>
  <si>
    <t>#2KVery well! Then I shall respond in kind with
all that I--</t>
  </si>
  <si>
    <t>#0T#5S#3C#3CWhat are you all doing down there?!</t>
  </si>
  <si>
    <t>#E[2]#M_A</t>
  </si>
  <si>
    <t>#4K#F#0TNo...</t>
  </si>
  <si>
    <t>#4K#F#0TAn alliance airship?</t>
  </si>
  <si>
    <t>#4K#F#0TThey're back already?!</t>
  </si>
  <si>
    <t>ET_01_46_01_PANZERSOLDAT000_5</t>
  </si>
  <si>
    <t>ET_01_46_01_PANZERSOLDAT001_5</t>
  </si>
  <si>
    <t>ET_01_46_01_PANZERSOLDAT002_5</t>
  </si>
  <si>
    <t>#1P#3C#3CSo you think that you can infiltrate
our watchtower and get away with it,
do you?!</t>
  </si>
  <si>
    <t>#3C#3CStay right where you are!
You're under arrest!</t>
  </si>
  <si>
    <t>#2PThey've brought Soldats, too!</t>
  </si>
  <si>
    <t>#2KBah. We're completely surrounded.</t>
  </si>
  <si>
    <t>#2KThis isn't good... We're completely
surrounded.</t>
  </si>
  <si>
    <t>#E_6#M[A]</t>
  </si>
  <si>
    <t>#2K#FUgh...</t>
  </si>
  <si>
    <t>#2K#0TAnd we were so close to disabling
that jammer, too!</t>
  </si>
  <si>
    <t>#2PIt's time we retreat.</t>
  </si>
  <si>
    <t>FC_look_dir_No</t>
  </si>
  <si>
    <t>#2PWhat boorish fools...</t>
  </si>
  <si>
    <t>#E_0#M_0Still, even if we were to leave,
you have nowhere left to run.</t>
  </si>
  <si>
    <t>#1PThat's where you're wrong.</t>
  </si>
  <si>
    <t>#1K#FOh...?</t>
  </si>
  <si>
    <t>#1K#FIs this what was mentioned in that report?</t>
  </si>
  <si>
    <t>4</t>
  </si>
  <si>
    <t>#1K#FAre you calling Valimar?</t>
  </si>
  <si>
    <t>#3KOh! Oh! Is he all ready to go?</t>
  </si>
  <si>
    <t>#1K#FHe should have plenty of mana now!</t>
  </si>
  <si>
    <t>#2PRight.</t>
  </si>
  <si>
    <t>#1P#5SHeed my call...
Valimar, the Ashen Knight!</t>
  </si>
  <si>
    <t>mist00</t>
  </si>
  <si>
    <t>mist01</t>
  </si>
  <si>
    <t>mist02</t>
  </si>
  <si>
    <t>mist03</t>
  </si>
  <si>
    <t>mist04</t>
  </si>
  <si>
    <t>mist05</t>
  </si>
  <si>
    <t>mist06</t>
  </si>
  <si>
    <t>#6S#1P#0T#6C#6CAcknowledged!</t>
  </si>
  <si>
    <t>ET_01_46_01_REAN_1</t>
  </si>
  <si>
    <t>SpringOff</t>
  </si>
  <si>
    <t>BTL_DAMAGE</t>
  </si>
  <si>
    <t>_stop_</t>
  </si>
  <si>
    <t>ET_01_46_01_GAIUS_1</t>
  </si>
  <si>
    <t>ET_01_46_01_MILLIUM_1</t>
  </si>
  <si>
    <t>ET_01_46_01_team7_0_1</t>
  </si>
  <si>
    <t>ET_01_46_01_team7_1_1</t>
  </si>
  <si>
    <t>ET_01_46_01_ALISA_1</t>
  </si>
  <si>
    <t>ET_01_46_01_helper_1</t>
  </si>
  <si>
    <t>ET_01_46_01_CELINE2_1</t>
  </si>
  <si>
    <t>ET_01_46_01_ALTINA_2</t>
  </si>
  <si>
    <t>ET_01_46_01_REAN_2</t>
  </si>
  <si>
    <t>ET_01_46_01_ALISA_2</t>
  </si>
  <si>
    <t>ET_01_46_01_GAIUS_2</t>
  </si>
  <si>
    <t>ET_01_46_01_MILLIUM_2</t>
  </si>
  <si>
    <t>ET_01_46_01_team7_0_2</t>
  </si>
  <si>
    <t>ET_01_46_01_team7_1_2</t>
  </si>
  <si>
    <t>ET_01_46_01_helper_2</t>
  </si>
  <si>
    <t>ET_01_46_01_CELINE2_2</t>
  </si>
  <si>
    <t>ET_01_46_01_SHARON_4</t>
  </si>
  <si>
    <t>ET_01_46_01_PANZERSOLDAT000_5</t>
  </si>
  <si>
    <t>NODE_GW_R</t>
  </si>
  <si>
    <t>NODE_GW_L</t>
  </si>
  <si>
    <t>ET_01_46_01_PANZERSOLDAT001_5</t>
  </si>
  <si>
    <t>ET_01_46_01_PANZERSOLDAT002_5</t>
  </si>
  <si>
    <t>EV_01_46_03</t>
  </si>
  <si>
    <t>Officer's Voice</t>
  </si>
  <si>
    <t>Pilot's Voice</t>
  </si>
  <si>
    <t>Rean's Voice</t>
  </si>
  <si>
    <t>AniEv0815</t>
  </si>
  <si>
    <t>NODE_R_WING0</t>
  </si>
  <si>
    <t>NODE_L_WING0</t>
  </si>
  <si>
    <t>#4K#FOhhh... Such beauty!</t>
  </si>
  <si>
    <t>#3K#FI assume that to be the Ashen Knight.</t>
  </si>
  <si>
    <t>#2KWe'll take care of that airship and the
Soldats!</t>
  </si>
  <si>
    <t>#E_6#M_AI'll leave everything here to you guys!</t>
  </si>
  <si>
    <t>#1KRean?</t>
  </si>
  <si>
    <t>#3K#FAre you seriously gonna jump?</t>
  </si>
  <si>
    <t>#4K#5S#FS-Stop! That's dange--</t>
  </si>
  <si>
    <t>ET_01_46_02_REAN_1</t>
  </si>
  <si>
    <t>ET_01_46_02_CELINE2_1</t>
  </si>
  <si>
    <t>ET_01_46_02_REAN_2</t>
  </si>
  <si>
    <t>ET_01_46_02_CELINE2_2</t>
  </si>
  <si>
    <t>up_point</t>
  </si>
  <si>
    <t>equip</t>
  </si>
  <si>
    <t>center_point</t>
  </si>
  <si>
    <t>L_cat_point</t>
  </si>
  <si>
    <t>R_arm_point</t>
  </si>
  <si>
    <t>#3C#4P#3CWhat's the ash-colored knight doing
here?!</t>
  </si>
  <si>
    <t>#3C#3CYou really HAVE joined forces with the
Imperial Army, haven't you?!</t>
  </si>
  <si>
    <t>#1P...No, we haven't.</t>
  </si>
  <si>
    <t>#1PBut we're not going to stand by and let
anyone threaten the peace of Nord!</t>
  </si>
  <si>
    <t>#1P#3C#3CDon't get cocky, kid!</t>
  </si>
  <si>
    <t>#3C#3CBack me up from above!</t>
  </si>
  <si>
    <t>#3C#3CMay glory shine upon us for defeating that
knight and presenting it to Duke Cayenne!</t>
  </si>
  <si>
    <t>#1P#3C#5S#3CYes, sir!</t>
  </si>
  <si>
    <t>#E[O]#M_A</t>
  </si>
  <si>
    <t>#3P#0TStay aware of what's happening in the sky!</t>
  </si>
  <si>
    <t>#E_2#M_AIf you get caught off guard because you
were too busy dealing with the enemies
on the ground, it's gonna hurt!</t>
  </si>
  <si>
    <t>#1PI know!</t>
  </si>
  <si>
    <t>#E_6#M_AWe're just going to have to find an
opening and take advantage of it!</t>
  </si>
  <si>
    <t>SetKisinBattlePartnerReserve</t>
  </si>
  <si>
    <t>SetKisinBattlePartner</t>
  </si>
  <si>
    <t>ET_01_46_02_REAN_1</t>
  </si>
  <si>
    <t>ET_01_46_02_CELINE2_1</t>
  </si>
  <si>
    <t>ET_01_46_02_REAN_2</t>
  </si>
  <si>
    <t>NODE_CORE</t>
  </si>
  <si>
    <t>ET_01_46_02_CELINE2_2</t>
  </si>
  <si>
    <t>EV_01_46_04</t>
  </si>
  <si>
    <t>battle/die03.eff</t>
  </si>
  <si>
    <t>event/ev2lb001.eff</t>
  </si>
  <si>
    <t>C_NPC351_C05</t>
  </si>
  <si>
    <t>Alliance Commanding Officer</t>
  </si>
  <si>
    <t>Alliance Soldier</t>
  </si>
  <si>
    <t>Alliance Officer</t>
  </si>
  <si>
    <t>AniEv5660</t>
  </si>
  <si>
    <t>AniEv5665</t>
  </si>
  <si>
    <t>AniEv3020</t>
  </si>
  <si>
    <t>AniEv3020b</t>
  </si>
  <si>
    <t>AniEvMukkii</t>
  </si>
  <si>
    <t>AniEv0135</t>
  </si>
  <si>
    <t>AniEv8230</t>
  </si>
  <si>
    <t>AniEv8230b</t>
  </si>
  <si>
    <t>AniEv8200</t>
  </si>
  <si>
    <t>AniEvk0051</t>
  </si>
  <si>
    <t>AniEvk0058</t>
  </si>
  <si>
    <t>AniEvk0054</t>
  </si>
  <si>
    <t>AniEvk0055</t>
  </si>
  <si>
    <t>AniDownloop</t>
  </si>
  <si>
    <t>AniDown</t>
  </si>
  <si>
    <t>#2P#3C#5S#3CGraaah!</t>
  </si>
  <si>
    <t>#1P#3C#3CHow can this be happening?!</t>
  </si>
  <si>
    <t>The victory's mine!</t>
  </si>
  <si>
    <t>Unless you're in the mood for round
two?</t>
  </si>
  <si>
    <t>#2P#3C#3CUuurgh...</t>
  </si>
  <si>
    <t>#3C#3CWithdraw! We're abandoning the
watchtower!</t>
  </si>
  <si>
    <t>#3C#3CTo the airship! We'll rendezvous
with the forces in Erebonia!</t>
  </si>
  <si>
    <t>#2P#3C#3CY-Yes, sir!</t>
  </si>
  <si>
    <t>ET_01_46_04_VEHICLE000_1</t>
  </si>
  <si>
    <t>ET_01_46_04_SOLDIER000_1</t>
  </si>
  <si>
    <t>ET_01_46_04_SOLDIER001_1</t>
  </si>
  <si>
    <t>ET_01_46_04_SOLDIER002_1</t>
  </si>
  <si>
    <t>ET_01_46_04_VEHICLE000_2</t>
  </si>
  <si>
    <t>#1K#0T...!</t>
  </si>
  <si>
    <t>#K#0TThey're running away!</t>
  </si>
  <si>
    <t>#K#0THeh. Well, this sure took a wild turn.</t>
  </si>
  <si>
    <t>#K#0TNot quite the original plan, but all's
well that ends well.</t>
  </si>
  <si>
    <t>#K#0TThat's mission complete, I guess.</t>
  </si>
  <si>
    <t>I</t>
  </si>
  <si>
    <t>#2KTeehee! Master Rean gave a most
impressive performance, didn't he?</t>
  </si>
  <si>
    <t>#E_E#M_4</t>
  </si>
  <si>
    <t>#2KI just hope he doesn't make a habit
of jumping off of rooftops...</t>
  </si>
  <si>
    <t>#4KHe may be reckless from time to time,
but we wouldn't have him any other
way.</t>
  </si>
  <si>
    <t>#1PI suppose it's time we take our leave.</t>
  </si>
  <si>
    <t>Know that I leave with no regrets. I was able
to behold the famous Ashen Knight in person,
and for that, it was all worthwhile.</t>
  </si>
  <si>
    <t>Do you have any objections, Black Rabbit?</t>
  </si>
  <si>
    <t>#1KNot especially.</t>
  </si>
  <si>
    <t>#E_I#M_0Being presented the opportunity to adjust
the threat levels of multiple targets at once
proved beneficial for me as well.</t>
  </si>
  <si>
    <t>ET_01_46_04_BLBRANC_3</t>
  </si>
  <si>
    <t>ET_01_46_04_helper_3</t>
  </si>
  <si>
    <t>ET_01_46_04_team7_0_3</t>
  </si>
  <si>
    <t>ET_01_46_04_team7_1_3</t>
  </si>
  <si>
    <t>ET_01_46_04_GAIUS_3</t>
  </si>
  <si>
    <t>ET_01_46_04_ALISA_3</t>
  </si>
  <si>
    <t>ET_01_46_04_MILLIUM_3</t>
  </si>
  <si>
    <t>ET_01_46_04_SHARON_3</t>
  </si>
  <si>
    <t>ET_01_46_04_AGERTLUM2_3</t>
  </si>
  <si>
    <t>#1K#FThey're getting away!</t>
  </si>
  <si>
    <t>ET_01_46_04_TOVAR_4</t>
  </si>
  <si>
    <t>#1PYou're not going anywhere, buddy!
We've still got a whole lotta questions
to ask you!</t>
  </si>
  <si>
    <t>ET_01_46_04_CLAIRE_4</t>
  </si>
  <si>
    <t>#1PDon't move! We have questions, and we
know you're the one with the answers!</t>
  </si>
  <si>
    <t>#1PHaha. The curtains have only just risen
for the Erebonian stage.</t>
  </si>
  <si>
    <t xml:space="preserve">I wonder, what incredible fate will befall
our actors? </t>
  </si>
  <si>
    <t>I cannot wait to see how each of you play
your respective roles.</t>
  </si>
  <si>
    <t>#1PParticularly you, Severing Chains.</t>
  </si>
  <si>
    <t>#2PHeehee. My part in all this has long
been set, but feel free to sit among
the audience and watch.</t>
  </si>
  <si>
    <t>#E[A]#M_0There is nothing in this world that
could cause my love for the Reinford
family to sway.</t>
  </si>
  <si>
    <t>#3KExcuse us.</t>
  </si>
  <si>
    <t>#E_J#M_0Orion, Airgetlam...</t>
  </si>
  <si>
    <t>#E[1]#M_0May we meet again.</t>
  </si>
  <si>
    <t>#E[Q]#M_0</t>
  </si>
  <si>
    <t>#2PAhaha. Yeah, totally!</t>
  </si>
  <si>
    <t>#E[S]#M_0</t>
  </si>
  <si>
    <t>#2PAnd see ya, Sammy!</t>
  </si>
  <si>
    <t>ET_01_46_04_AGERTLUM2_5</t>
  </si>
  <si>
    <t>#2P#3C#3CЁ＇жёйа……？</t>
  </si>
  <si>
    <t>#E[D]#M_0</t>
  </si>
  <si>
    <t>#1K#0TS-Sammy...?</t>
  </si>
  <si>
    <t>#E[A]#M_A</t>
  </si>
  <si>
    <t>#E[3333333333333A]#M_0</t>
  </si>
  <si>
    <t>#2PPlease refrain from confusing
Claiomh Solais.</t>
  </si>
  <si>
    <t>#1PIf you would, do pass on my regards
to Rean Schwarzer.</t>
  </si>
  <si>
    <t>And now, I bid you adieu!</t>
  </si>
  <si>
    <t>ET_01_46_04_TOVAR_5</t>
  </si>
  <si>
    <t>#4K#FArgh...</t>
  </si>
  <si>
    <t>ET_01_46_04_CLAIRE_5</t>
  </si>
  <si>
    <t>#E[9]#M[A]</t>
  </si>
  <si>
    <t>#4K#F...</t>
  </si>
  <si>
    <t>SubAttackEndEV</t>
  </si>
  <si>
    <t>#4KWhew... That was exhausting.</t>
  </si>
  <si>
    <t>#3K#FAt least we were able to make it
through unscathed.</t>
  </si>
  <si>
    <t>#2PNow that they're gone, we should set
about disabling that device.</t>
  </si>
  <si>
    <t>#E_8#M_0Once that's done, the highlands should
start returning to normality.</t>
  </si>
  <si>
    <t>#2PYeah, you're rig--</t>
  </si>
  <si>
    <t>#2P#5SAnd just how do you know what
we're here for?!</t>
  </si>
  <si>
    <t>5</t>
  </si>
  <si>
    <t>#3KOh, I always know what you're thinking,
my lady.</t>
  </si>
  <si>
    <t>#4KHeh. That's our Sharon.</t>
  </si>
  <si>
    <t>#4KHaha... That's our Sharon.</t>
  </si>
  <si>
    <t>Rean reunited with the others and watched as the orbal wave
jamming device was disabled successfully.</t>
  </si>
  <si>
    <t>With the jammer now lost, both the Noble Alliance forces
and jaegers remaining in Nord withdrew to Erebonia.</t>
  </si>
  <si>
    <t>As a result, the 3rd Armored Division was able to focus
their troops on the Erebonian side of the border as well.</t>
  </si>
  <si>
    <t>Thus the crisis came to an end, and peace began to return to
the highlands.</t>
  </si>
  <si>
    <t>Obtained a new sword from the
defeated Spiegel!</t>
  </si>
  <si>
    <t>Valimar can now use the craft
#3C[Heavenly Slash]#1C.</t>
  </si>
  <si>
    <t>SetKisinWeapon1</t>
  </si>
  <si>
    <t>ET_01_46_04_VEHICLE000_1</t>
  </si>
  <si>
    <t>ET_01_46_04_SOLDIER000_1</t>
  </si>
  <si>
    <t>ET_01_46_04_SOLDIER001_1</t>
  </si>
  <si>
    <t>ET_01_46_04_SOLDIER002_1</t>
  </si>
  <si>
    <t>ET_01_46_04_VEHICLE000_2</t>
  </si>
  <si>
    <t>ET_01_46_04_BLBRANC_3</t>
  </si>
  <si>
    <t>ET_01_46_04_team7_1_3</t>
  </si>
  <si>
    <t>ET_01_46_04_helper_3</t>
  </si>
  <si>
    <t>ET_01_46_04_team7_0_3</t>
  </si>
  <si>
    <t>ET_01_46_04_GAIUS_3</t>
  </si>
  <si>
    <t>ET_01_46_04_ALISA_3</t>
  </si>
  <si>
    <t>ET_01_46_04_MILLIUM_3</t>
  </si>
  <si>
    <t>ET_01_46_04_SHARON_3</t>
  </si>
  <si>
    <t>ET_01_46_04_AGERTLUM2_3</t>
  </si>
  <si>
    <t>ET_01_46_04_TOVAR_4</t>
  </si>
  <si>
    <t>AniAttachEQU203</t>
  </si>
  <si>
    <t>ET_01_46_04_CLAIRE_4</t>
  </si>
  <si>
    <t>AniAttachEQU527</t>
  </si>
  <si>
    <t>ET_01_46_04_AGERTLUM2_5</t>
  </si>
  <si>
    <t>ET_01_46_04_TOVAR_5</t>
  </si>
  <si>
    <t>AniDetachEQU203</t>
  </si>
  <si>
    <t>ET_01_46_04_CLAIRE_5</t>
  </si>
  <si>
    <t>SB_STUDENT03_MINT_01</t>
  </si>
  <si>
    <t>FC_Reset_HorseRide</t>
  </si>
  <si>
    <t>#K#0TOooh! Hiya, guys!</t>
  </si>
  <si>
    <t>#E_0#M_9</t>
  </si>
  <si>
    <t>#K#0THi, Mint. Glad to see you're still
keeping well.</t>
  </si>
  <si>
    <t>What did you come all the way over
here from Zender Gate for, though?</t>
  </si>
  <si>
    <t>#K#0TWhoa, Mint! So you ended up in Nord,
did you?</t>
  </si>
  <si>
    <t>I'm glad you're okay, but what brought
you to the watchtower?</t>
  </si>
  <si>
    <t>#K#0TOh, I came to help them fix stuff up.</t>
  </si>
  <si>
    <t>The Noble Alliance wasn't very careful
when it was using all the machinery
here, so a lot of it's been acting up.</t>
  </si>
  <si>
    <t>#E[1]#M_4I'm all done with that now, though.</t>
  </si>
  <si>
    <t>#K#0TYou were able to fix up Imperial Army
equipment? Just like that?</t>
  </si>
  <si>
    <t>#K#0TI'm genuinely impressed.</t>
  </si>
  <si>
    <t>#K#0TAhaha. Sometimes, I forget that you really
ARE Instructor Makarov's niece.</t>
  </si>
  <si>
    <t>#K#0THaha. You really do take after Instructor
Makarov.</t>
  </si>
  <si>
    <t>#K#0TSounds as though you got plenty out
of your education at the academy.</t>
  </si>
  <si>
    <t>#E[1]#M_9</t>
  </si>
  <si>
    <t>#K#0THeh. Everyone has at least one redeeming
feature, I suppose.</t>
  </si>
  <si>
    <t>#K#0THeehee. It was easy peasy!</t>
  </si>
  <si>
    <t>#E_0#M_0But, eh, forget all that. What're you guys
doing here?</t>
  </si>
  <si>
    <t>#K#0TWell, actually...</t>
  </si>
  <si>
    <t>Rean explained that they were traveling around in search of
other Thors students to fight alongside them.</t>
  </si>
  <si>
    <t>#K#0TYou're flying the Courageous around?
That's WAY cool!</t>
  </si>
  <si>
    <t>#E[5]#M_4Sure. I'd love to come!</t>
  </si>
  <si>
    <t>#E[9]#M_A...Umm, not right now, though.</t>
  </si>
  <si>
    <t>#K#0THmm? How come?</t>
  </si>
  <si>
    <t>#K#0TWell, I went and lost something
suuuper important, you see.</t>
  </si>
  <si>
    <t>I'm supposed to be trying to find it
as we speak, but there's no sign of
it anywhere.</t>
  </si>
  <si>
    <t>#E[9]#M_ABut until I've found it, there's no way
I can leave...</t>
  </si>
  <si>
    <t>#K#0TSomething important?</t>
  </si>
  <si>
    <t>#K#0TThat's certainly concerning...</t>
  </si>
  <si>
    <t>#K#0TWhat should we do, Rean?</t>
  </si>
  <si>
    <t>#E[1]#M[0]</t>
  </si>
  <si>
    <t>#K#0T(We could come back, but I'm pretty sure
it'll be found faster if we help her look.)</t>
  </si>
  <si>
    <t>#K#0TI've gone and lost something super
important...</t>
  </si>
  <si>
    <t>So while I'd love to go with you guys on
the Courageous, I need to find that first.</t>
  </si>
  <si>
    <t>#E[9]#M_AI can't just up and leave without finding
it, you know?</t>
  </si>
  <si>
    <t>Help Her Search</t>
  </si>
  <si>
    <t>Don't Help</t>
  </si>
  <si>
    <t>#K#0TWould you mind if we helped you look, 
Mint?</t>
  </si>
  <si>
    <t>#K#0TWould you?!</t>
  </si>
  <si>
    <t>#E[5]#M_4Thank you!! That'd be amazing!</t>
  </si>
  <si>
    <t>#K#0TYou must have an idea where you lost it,
right?</t>
  </si>
  <si>
    <t>Any place we could start would help.</t>
  </si>
  <si>
    <t>#K#0T*sigh* Oh, well. All I can do is keep
looking.</t>
  </si>
  <si>
    <t>#E_0#M_0As soon as I find it, I'll be right there
with you, though!</t>
  </si>
  <si>
    <t>FC_End_Party</t>
  </si>
  <si>
    <t>Reinit</t>
  </si>
  <si>
    <t>SB_STUDENT03_10</t>
  </si>
  <si>
    <t>system/syskira_0g.eff</t>
  </si>
  <si>
    <t>#K*sigh* Well, we've come all the way up
here...</t>
  </si>
  <si>
    <t>...but I'm pretty sure if it was on the roof,
we would've spotted it already.</t>
  </si>
  <si>
    <t>#E[1]#M_A</t>
  </si>
  <si>
    <t>#KI certainly haven't seen anything...</t>
  </si>
  <si>
    <t>#KI don't think something as flashy as
a watch would be easy to miss, yeah.</t>
  </si>
  <si>
    <t>#KThink we should go and have
another look inside?</t>
  </si>
  <si>
    <t>#KHmm? Did anyone else see some sort
of glint?</t>
  </si>
  <si>
    <t>#KI saw it.</t>
  </si>
  <si>
    <t>#KI believe it's coming from up there.</t>
  </si>
  <si>
    <t>#KOh, it did it again!</t>
  </si>
  <si>
    <t>#KMaybe it's the watch?</t>
  </si>
  <si>
    <t>#KYeah! It has to be!</t>
  </si>
  <si>
    <t>#KIt has to be!</t>
  </si>
  <si>
    <t>#KI think it may very well be.</t>
  </si>
  <si>
    <t>#E[D]#M_9</t>
  </si>
  <si>
    <t>#KI sure wasn't expecting to find it all
the way up there.</t>
  </si>
  <si>
    <t>#E[9]#M_A*sigh* Now we just need to get it.</t>
  </si>
  <si>
    <t>#KWell, at least we found the thing.</t>
  </si>
  <si>
    <t>They informed the soldiers of the watch's location and were
able to successfully recover it from the antenna.</t>
  </si>
  <si>
    <t>After doing so, they of course returned it to its rightful
owner.</t>
  </si>
  <si>
    <t>SB_STUDENT03_MINT_11</t>
  </si>
  <si>
    <t>#K#0TI can't believe you really found it!</t>
  </si>
  <si>
    <t>#E[5]#M_4Thank you so much!</t>
  </si>
  <si>
    <t>#K#0THaha... You're welcome.</t>
  </si>
  <si>
    <t>#K#0THow the heck did it get attached to
that antenna of all things?</t>
  </si>
  <si>
    <t>#E_2#M_AOh! Maybe it got caught while I was
doing maintenance on it!</t>
  </si>
  <si>
    <t xml:space="preserve">#E[5]#M_4Whoopsie! Silly me. ☆ </t>
  </si>
  <si>
    <t>#K#0T...How did you not realize that sooner?</t>
  </si>
  <si>
    <t>#K#0TAhaha... You really are a klutz.</t>
  </si>
  <si>
    <t>#K#0TWhat a waste this ridiculous scavenger
hunt turned out to be...</t>
  </si>
  <si>
    <t>#K#0TWell, at least we found it in the end.</t>
  </si>
  <si>
    <t>#E_0#M_9So, would you be willing to come with us
on the Courageous now?</t>
  </si>
  <si>
    <t>#K#0TYou can count on me!</t>
  </si>
  <si>
    <t>#E[5]#M_4And don't you worry--with me on the job,
this war'll be over and everything will be
right as pain in no time!</t>
  </si>
  <si>
    <t>#K#0TI believe the idiom is 'right as rain.'</t>
  </si>
  <si>
    <t>#K#0TUmm...
I think that should be 'right as rain.'</t>
  </si>
  <si>
    <t>#K#0T...I hope the Courageous doesn't fall
out of the sky.</t>
  </si>
  <si>
    <t>#K#0T(I'm suddenly feeling very nervous...)</t>
  </si>
  <si>
    <t>#1C#3CMint#1C was welcomed aboard the Courageous!</t>
  </si>
  <si>
    <t>#3CQuest [Find Our First Years] completed!#0C</t>
  </si>
  <si>
    <t>SUB_EV_03_02_00</t>
  </si>
  <si>
    <t>_EV_01_43_01</t>
  </si>
  <si>
    <t>_ET_01_43_01_VEHICLE000_1</t>
  </si>
  <si>
    <t>_ET_01_43_01_Jump</t>
  </si>
  <si>
    <t>_EV_01_46_00</t>
  </si>
  <si>
    <t>_ET_01_46_00_ALTINA_A2</t>
  </si>
  <si>
    <t>_ET_01_46_00_BLBRANC_1</t>
  </si>
  <si>
    <t>_EV_01_46_01</t>
  </si>
  <si>
    <t>_ET_01_46_01_REAN_1</t>
  </si>
  <si>
    <t>_ET_01_46_01_GAIUS_1</t>
  </si>
  <si>
    <t>_ET_01_46_01_MILLIUM_1</t>
  </si>
  <si>
    <t>_ET_01_46_01_team7_0_1</t>
  </si>
  <si>
    <t>_ET_01_46_01_team7_1_1</t>
  </si>
  <si>
    <t>_ET_01_46_01_ALISA_1</t>
  </si>
  <si>
    <t>_ET_01_46_01_helper_1</t>
  </si>
  <si>
    <t>_ET_01_46_01_CELINE2_1</t>
  </si>
  <si>
    <t>_ET_01_46_01_ALTINA_2</t>
  </si>
  <si>
    <t>_ET_01_46_01_REAN_2</t>
  </si>
  <si>
    <t>_ET_01_46_01_ALISA_2</t>
  </si>
  <si>
    <t>_ET_01_46_01_GAIUS_2</t>
  </si>
  <si>
    <t>_ET_01_46_01_MILLIUM_2</t>
  </si>
  <si>
    <t>_ET_01_46_01_team7_0_2</t>
  </si>
  <si>
    <t>_ET_01_46_01_team7_1_2</t>
  </si>
  <si>
    <t>_ET_01_46_01_helper_2</t>
  </si>
  <si>
    <t>_ET_01_46_01_CELINE2_2</t>
  </si>
  <si>
    <t>_ET_01_46_01_SHARON_4</t>
  </si>
  <si>
    <t>_ET_01_46_01_PANZERSOLDAT000_5</t>
  </si>
  <si>
    <t>_ET_01_46_01_PANZERSOLDAT001_5</t>
  </si>
  <si>
    <t>_ET_01_46_01_PANZERSOLDAT002_5</t>
  </si>
  <si>
    <t>_EV_01_46_03</t>
  </si>
  <si>
    <t>_ET_01_46_02_REAN_2</t>
  </si>
  <si>
    <t>_EV_01_46_04</t>
  </si>
  <si>
    <t>_ET_01_46_04_VEHICLE000_1</t>
  </si>
  <si>
    <t>_ET_01_46_04_VEHICLE000_2</t>
  </si>
  <si>
    <t>_ET_01_46_04_BLBRANC_3</t>
  </si>
  <si>
    <t>_ET_01_46_04_TOVAR_4</t>
  </si>
  <si>
    <t>_ET_01_46_04_CLAIRE_4</t>
  </si>
  <si>
    <t>_SB_STUDENT03_10</t>
  </si>
  <si>
    <t>_SB_STUDENT03_MINT_11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</si>
</sst>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9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73FF7C"/>
      </patternFill>
    </fill>
    <fill>
      <patternFill patternType="solid">
        <fgColor rgb="FFB7FF73"/>
      </patternFill>
    </fill>
    <fill>
      <patternFill patternType="solid">
        <fgColor rgb="FFFFBE73"/>
      </patternFill>
    </fill>
    <fill>
      <patternFill patternType="solid">
        <fgColor rgb="FFE8FF73"/>
      </patternFill>
    </fill>
    <fill>
      <patternFill patternType="solid">
        <fgColor rgb="FFB0FF73"/>
      </patternFill>
    </fill>
    <fill>
      <patternFill patternType="solid">
        <fgColor rgb="FFFFA6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FAD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9673"/>
      </patternFill>
    </fill>
    <fill>
      <patternFill patternType="solid">
        <fgColor rgb="FFBBFF73"/>
      </patternFill>
    </fill>
    <fill>
      <patternFill patternType="solid">
        <fgColor rgb="FFFFA973"/>
      </patternFill>
    </fill>
    <fill>
      <patternFill patternType="solid">
        <fgColor rgb="FFFFDC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E373"/>
      </patternFill>
    </fill>
    <fill>
      <patternFill patternType="solid">
        <fgColor rgb="FFFFA273"/>
      </patternFill>
    </fill>
    <fill>
      <patternFill patternType="solid">
        <fgColor rgb="FFFF8F73"/>
      </patternFill>
    </fill>
    <fill>
      <patternFill patternType="solid">
        <fgColor rgb="FFDE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DC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C7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7CFF73"/>
      </patternFill>
    </fill>
    <fill>
      <patternFill patternType="solid">
        <fgColor rgb="FFFFDA73"/>
      </patternFill>
    </fill>
    <fill>
      <patternFill patternType="solid">
        <fgColor rgb="FFFDFF73"/>
      </patternFill>
    </fill>
    <fill>
      <patternFill patternType="solid">
        <fgColor rgb="FFFFB773"/>
      </patternFill>
    </fill>
    <fill>
      <patternFill patternType="solid">
        <fgColor rgb="FFEFFF73"/>
      </patternFill>
    </fill>
    <fill>
      <patternFill patternType="solid">
        <fgColor rgb="FFD5FF73"/>
      </patternFill>
    </fill>
    <fill>
      <patternFill patternType="solid">
        <fgColor rgb="FF73FF8D"/>
      </patternFill>
    </fill>
    <fill>
      <patternFill patternType="solid">
        <fgColor rgb="FFABFF73"/>
      </patternFill>
    </fill>
    <fill>
      <patternFill patternType="solid">
        <fgColor rgb="FFF1FF73"/>
      </patternFill>
    </fill>
    <fill>
      <patternFill patternType="solid">
        <fgColor rgb="FF73FF86"/>
      </patternFill>
    </fill>
    <fill>
      <patternFill patternType="solid">
        <fgColor rgb="FFFFFD73"/>
      </patternFill>
    </fill>
    <fill>
      <patternFill patternType="solid">
        <fgColor rgb="FFD0FF73"/>
      </patternFill>
    </fill>
    <fill>
      <patternFill patternType="solid">
        <fgColor rgb="FFC2FF73"/>
      </patternFill>
    </fill>
    <fill>
      <patternFill patternType="solid">
        <fgColor rgb="FFFFC273"/>
      </patternFill>
    </fill>
    <fill>
      <patternFill patternType="solid">
        <fgColor rgb="FFFFC073"/>
      </patternFill>
    </fill>
    <fill>
      <patternFill patternType="solid">
        <fgColor rgb="FFFFCC73"/>
      </patternFill>
    </fill>
    <fill>
      <patternFill patternType="solid">
        <fgColor rgb="FF98FF73"/>
      </patternFill>
    </fill>
    <fill>
      <patternFill patternType="solid">
        <fgColor rgb="FFA9FF73"/>
      </patternFill>
    </fill>
    <fill>
      <patternFill patternType="solid">
        <fgColor rgb="FFFFEF73"/>
      </patternFill>
    </fill>
    <fill>
      <patternFill patternType="solid">
        <fgColor rgb="FFFFC573"/>
      </patternFill>
    </fill>
    <fill>
      <patternFill patternType="solid">
        <fgColor rgb="FFFFD373"/>
      </patternFill>
    </fill>
    <fill>
      <patternFill patternType="solid">
        <fgColor rgb="FFFFA473"/>
      </patternFill>
    </fill>
    <fill>
      <patternFill patternType="solid">
        <fgColor rgb="FFFFC973"/>
      </patternFill>
    </fill>
    <fill>
      <patternFill patternType="solid">
        <fgColor rgb="FF8FFF73"/>
      </patternFill>
    </fill>
    <fill>
      <patternFill patternType="solid">
        <fgColor rgb="FF73FFA6"/>
      </patternFill>
    </fill>
    <fill>
      <patternFill patternType="solid">
        <fgColor rgb="FF73FFFA"/>
      </patternFill>
    </fill>
    <fill>
      <patternFill patternType="solid">
        <fgColor rgb="FFF8FF73"/>
      </patternFill>
    </fill>
    <fill>
      <patternFill patternType="solid">
        <fgColor rgb="FF73FF96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0" xfId="0" applyFill="1" applyAlignment="1">
      <alignment horizontal="center" vertical="center" wrapText="1"/>
    </xf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  <xf numFmtId="0" fontId="0" fillId="81" borderId="2" xfId="0" applyFill="1" applyBorder="1"/>
    <xf numFmtId="0" fontId="0" fillId="82" borderId="2" xfId="0" applyFill="1" applyBorder="1"/>
    <xf numFmtId="0" fontId="0" fillId="83" borderId="2" xfId="0" applyFill="1" applyBorder="1"/>
    <xf numFmtId="0" fontId="0" fillId="84" borderId="2" xfId="0" applyFill="1" applyBorder="1"/>
    <xf numFmtId="0" fontId="0" fillId="85" borderId="2" xfId="0" applyFill="1" applyBorder="1"/>
    <xf numFmtId="0" fontId="0" fillId="86" borderId="2" xfId="0" applyFill="1" applyBorder="1"/>
    <xf numFmtId="0" fontId="0" fillId="87" borderId="2" xfId="0" applyFill="1" applyBorder="1"/>
    <xf numFmtId="0" fontId="0" fillId="88" borderId="2" xfId="0" applyFill="1" applyBorder="1"/>
    <xf numFmtId="0" fontId="0" fillId="89" borderId="2" xfId="0" applyFill="1" applyBorder="1"/>
    <xf numFmtId="0" fontId="0" fillId="9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14414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3640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8</v>
      </c>
      <c r="E8" s="4" t="s">
        <v>9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9</v>
      </c>
      <c r="M8" s="4" t="s">
        <v>6</v>
      </c>
      <c r="N8" s="4" t="s">
        <v>8</v>
      </c>
      <c r="O8" s="4" t="s">
        <v>6</v>
      </c>
      <c r="P8" s="4" t="s">
        <v>8</v>
      </c>
      <c r="Q8" s="4" t="s">
        <v>6</v>
      </c>
      <c r="R8" s="4" t="s">
        <v>8</v>
      </c>
      <c r="S8" s="4" t="s">
        <v>6</v>
      </c>
      <c r="T8" s="4" t="s">
        <v>8</v>
      </c>
      <c r="U8" s="4" t="s">
        <v>6</v>
      </c>
      <c r="V8" s="4" t="s">
        <v>8</v>
      </c>
      <c r="W8" s="4" t="s">
        <v>6</v>
      </c>
      <c r="X8" s="4" t="s">
        <v>8</v>
      </c>
      <c r="Y8" s="4" t="s">
        <v>6</v>
      </c>
      <c r="Z8" s="4" t="s">
        <v>8</v>
      </c>
      <c r="AA8" s="4" t="s">
        <v>6</v>
      </c>
      <c r="AB8" s="4" t="s">
        <v>8</v>
      </c>
      <c r="AC8" s="4" t="s">
        <v>14</v>
      </c>
      <c r="AD8" s="4" t="s">
        <v>14</v>
      </c>
      <c r="AE8" s="4" t="s">
        <v>14</v>
      </c>
      <c r="AF8" s="4" t="s">
        <v>14</v>
      </c>
      <c r="AG8" s="4" t="s">
        <v>14</v>
      </c>
      <c r="AH8" s="4" t="s">
        <v>14</v>
      </c>
      <c r="AI8" s="4" t="s">
        <v>14</v>
      </c>
      <c r="AJ8" s="4" t="s">
        <v>14</v>
      </c>
      <c r="AK8" s="4" t="s">
        <v>15</v>
      </c>
      <c r="AL8" s="4" t="s">
        <v>15</v>
      </c>
      <c r="AM8" s="4" t="s">
        <v>15</v>
      </c>
      <c r="AN8" s="4" t="s">
        <v>15</v>
      </c>
      <c r="AO8" s="4" t="s">
        <v>15</v>
      </c>
      <c r="AP8" s="4" t="s">
        <v>15</v>
      </c>
      <c r="AQ8" s="4" t="s">
        <v>15</v>
      </c>
      <c r="AR8" s="4" t="s">
        <v>15</v>
      </c>
      <c r="AS8" s="4" t="s">
        <v>15</v>
      </c>
      <c r="AT8" s="4" t="s">
        <v>15</v>
      </c>
      <c r="AU8" s="4" t="s">
        <v>15</v>
      </c>
      <c r="AV8" s="4" t="s">
        <v>15</v>
      </c>
      <c r="AW8" s="4" t="s">
        <v>15</v>
      </c>
      <c r="AX8" s="4" t="s">
        <v>15</v>
      </c>
      <c r="AY8" s="4" t="s">
        <v>15</v>
      </c>
      <c r="AZ8" s="4" t="s">
        <v>15</v>
      </c>
      <c r="BA8" s="4" t="s">
        <v>15</v>
      </c>
      <c r="BB8" s="4" t="s">
        <v>15</v>
      </c>
      <c r="BC8" s="4" t="s">
        <v>15</v>
      </c>
      <c r="BD8" s="4" t="s">
        <v>15</v>
      </c>
      <c r="BE8" s="4" t="s">
        <v>15</v>
      </c>
      <c r="BF8" s="4" t="s">
        <v>15</v>
      </c>
      <c r="BG8" s="4" t="s">
        <v>15</v>
      </c>
      <c r="BH8" s="4" t="s">
        <v>15</v>
      </c>
      <c r="BI8" s="4" t="s">
        <v>15</v>
      </c>
      <c r="BJ8" s="4" t="s">
        <v>15</v>
      </c>
      <c r="BK8" s="4" t="s">
        <v>15</v>
      </c>
      <c r="BL8" s="4" t="s">
        <v>15</v>
      </c>
      <c r="BM8" s="4" t="s">
        <v>15</v>
      </c>
      <c r="BN8" s="4" t="s">
        <v>15</v>
      </c>
      <c r="BO8" s="4" t="s">
        <v>15</v>
      </c>
      <c r="BP8" s="4" t="s">
        <v>15</v>
      </c>
      <c r="BQ8" s="4" t="s">
        <v>15</v>
      </c>
      <c r="BR8" s="4" t="s">
        <v>15</v>
      </c>
      <c r="BS8" s="4" t="s">
        <v>15</v>
      </c>
      <c r="BT8" s="4" t="s">
        <v>15</v>
      </c>
    </row>
    <row r="9">
      <c r="A9" t="n">
        <v>3644</v>
      </c>
      <c r="B9" s="6" t="n">
        <v>256</v>
      </c>
      <c r="C9" s="7" t="s">
        <v>7</v>
      </c>
      <c r="D9" s="7" t="n">
        <f t="normal" ca="1">16-LENB(INDIRECT(ADDRESS(9,3)))</f>
        <v>0</v>
      </c>
      <c r="E9" s="7" t="n">
        <v>590033</v>
      </c>
      <c r="F9" s="7" t="n">
        <v>424</v>
      </c>
      <c r="G9" s="7" t="n">
        <v>424</v>
      </c>
      <c r="H9" s="7" t="n">
        <v>0</v>
      </c>
      <c r="I9" s="7" t="n">
        <v>0</v>
      </c>
      <c r="J9" s="7" t="n">
        <v>3</v>
      </c>
      <c r="K9" s="7" t="n">
        <v>0</v>
      </c>
      <c r="L9" s="7" t="n">
        <v>0</v>
      </c>
      <c r="M9" s="7" t="s">
        <v>11</v>
      </c>
      <c r="N9" s="7" t="n">
        <f t="normal" ca="1">16-LENB(INDIRECT(ADDRESS(9,13)))</f>
        <v>0</v>
      </c>
      <c r="O9" s="7" t="s">
        <v>12</v>
      </c>
      <c r="P9" s="7" t="n">
        <f t="normal" ca="1">16-LENB(INDIRECT(ADDRESS(9,15)))</f>
        <v>0</v>
      </c>
      <c r="Q9" s="7" t="s">
        <v>13</v>
      </c>
      <c r="R9" s="7" t="n">
        <f t="normal" ca="1">16-LENB(INDIRECT(ADDRESS(9,17)))</f>
        <v>0</v>
      </c>
      <c r="S9" s="7" t="s">
        <v>13</v>
      </c>
      <c r="T9" s="7" t="n">
        <f t="normal" ca="1">16-LENB(INDIRECT(ADDRESS(9,19)))</f>
        <v>0</v>
      </c>
      <c r="U9" s="7" t="s">
        <v>13</v>
      </c>
      <c r="V9" s="7" t="n">
        <f t="normal" ca="1">16-LENB(INDIRECT(ADDRESS(9,21)))</f>
        <v>0</v>
      </c>
      <c r="W9" s="7" t="s">
        <v>13</v>
      </c>
      <c r="X9" s="7" t="n">
        <f t="normal" ca="1">16-LENB(INDIRECT(ADDRESS(9,23)))</f>
        <v>0</v>
      </c>
      <c r="Y9" s="7" t="s">
        <v>13</v>
      </c>
      <c r="Z9" s="7" t="n">
        <f t="normal" ca="1">16-LENB(INDIRECT(ADDRESS(9,25)))</f>
        <v>0</v>
      </c>
      <c r="AA9" s="7" t="s">
        <v>13</v>
      </c>
      <c r="AB9" s="7" t="n">
        <f t="normal" ca="1">16-LENB(INDIRECT(ADDRESS(9,27)))</f>
        <v>0</v>
      </c>
      <c r="AC9" s="7" t="n">
        <v>100</v>
      </c>
      <c r="AD9" s="7" t="n">
        <v>100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255</v>
      </c>
      <c r="AT9" s="7" t="n">
        <v>255</v>
      </c>
      <c r="AU9" s="7" t="n">
        <v>255</v>
      </c>
      <c r="AV9" s="7" t="n">
        <v>255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</row>
    <row r="10">
      <c r="A10" t="s">
        <v>4</v>
      </c>
      <c r="B10" s="4" t="s">
        <v>5</v>
      </c>
    </row>
    <row r="11">
      <c r="A11" t="n">
        <v>3852</v>
      </c>
      <c r="B11" s="5" t="n">
        <v>1</v>
      </c>
    </row>
    <row r="12" s="3" customFormat="1" customHeight="0">
      <c r="A12" s="3" t="s">
        <v>2</v>
      </c>
      <c r="B12" s="3" t="s">
        <v>3</v>
      </c>
    </row>
    <row r="13">
      <c r="A13" t="s">
        <v>4</v>
      </c>
      <c r="B13" s="4" t="s">
        <v>5</v>
      </c>
      <c r="C13" s="4" t="s">
        <v>6</v>
      </c>
      <c r="D13" s="4" t="s">
        <v>8</v>
      </c>
      <c r="E13" s="4" t="s">
        <v>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9</v>
      </c>
      <c r="M13" s="4" t="s">
        <v>6</v>
      </c>
      <c r="N13" s="4" t="s">
        <v>8</v>
      </c>
      <c r="O13" s="4" t="s">
        <v>6</v>
      </c>
      <c r="P13" s="4" t="s">
        <v>8</v>
      </c>
      <c r="Q13" s="4" t="s">
        <v>6</v>
      </c>
      <c r="R13" s="4" t="s">
        <v>8</v>
      </c>
      <c r="S13" s="4" t="s">
        <v>6</v>
      </c>
      <c r="T13" s="4" t="s">
        <v>8</v>
      </c>
      <c r="U13" s="4" t="s">
        <v>6</v>
      </c>
      <c r="V13" s="4" t="s">
        <v>8</v>
      </c>
      <c r="W13" s="4" t="s">
        <v>6</v>
      </c>
      <c r="X13" s="4" t="s">
        <v>8</v>
      </c>
      <c r="Y13" s="4" t="s">
        <v>6</v>
      </c>
      <c r="Z13" s="4" t="s">
        <v>8</v>
      </c>
      <c r="AA13" s="4" t="s">
        <v>6</v>
      </c>
      <c r="AB13" s="4" t="s">
        <v>8</v>
      </c>
      <c r="AC13" s="4" t="s">
        <v>14</v>
      </c>
      <c r="AD13" s="4" t="s">
        <v>14</v>
      </c>
      <c r="AE13" s="4" t="s">
        <v>14</v>
      </c>
      <c r="AF13" s="4" t="s">
        <v>14</v>
      </c>
      <c r="AG13" s="4" t="s">
        <v>14</v>
      </c>
      <c r="AH13" s="4" t="s">
        <v>14</v>
      </c>
      <c r="AI13" s="4" t="s">
        <v>14</v>
      </c>
      <c r="AJ13" s="4" t="s">
        <v>14</v>
      </c>
      <c r="AK13" s="4" t="s">
        <v>15</v>
      </c>
      <c r="AL13" s="4" t="s">
        <v>15</v>
      </c>
      <c r="AM13" s="4" t="s">
        <v>15</v>
      </c>
      <c r="AN13" s="4" t="s">
        <v>15</v>
      </c>
      <c r="AO13" s="4" t="s">
        <v>15</v>
      </c>
      <c r="AP13" s="4" t="s">
        <v>15</v>
      </c>
      <c r="AQ13" s="4" t="s">
        <v>15</v>
      </c>
      <c r="AR13" s="4" t="s">
        <v>15</v>
      </c>
      <c r="AS13" s="4" t="s">
        <v>15</v>
      </c>
      <c r="AT13" s="4" t="s">
        <v>15</v>
      </c>
      <c r="AU13" s="4" t="s">
        <v>15</v>
      </c>
      <c r="AV13" s="4" t="s">
        <v>15</v>
      </c>
      <c r="AW13" s="4" t="s">
        <v>15</v>
      </c>
      <c r="AX13" s="4" t="s">
        <v>15</v>
      </c>
      <c r="AY13" s="4" t="s">
        <v>15</v>
      </c>
      <c r="AZ13" s="4" t="s">
        <v>15</v>
      </c>
      <c r="BA13" s="4" t="s">
        <v>15</v>
      </c>
      <c r="BB13" s="4" t="s">
        <v>15</v>
      </c>
      <c r="BC13" s="4" t="s">
        <v>15</v>
      </c>
      <c r="BD13" s="4" t="s">
        <v>15</v>
      </c>
      <c r="BE13" s="4" t="s">
        <v>15</v>
      </c>
      <c r="BF13" s="4" t="s">
        <v>15</v>
      </c>
      <c r="BG13" s="4" t="s">
        <v>15</v>
      </c>
      <c r="BH13" s="4" t="s">
        <v>15</v>
      </c>
      <c r="BI13" s="4" t="s">
        <v>15</v>
      </c>
      <c r="BJ13" s="4" t="s">
        <v>15</v>
      </c>
      <c r="BK13" s="4" t="s">
        <v>15</v>
      </c>
      <c r="BL13" s="4" t="s">
        <v>15</v>
      </c>
      <c r="BM13" s="4" t="s">
        <v>15</v>
      </c>
      <c r="BN13" s="4" t="s">
        <v>15</v>
      </c>
      <c r="BO13" s="4" t="s">
        <v>15</v>
      </c>
      <c r="BP13" s="4" t="s">
        <v>15</v>
      </c>
      <c r="BQ13" s="4" t="s">
        <v>15</v>
      </c>
      <c r="BR13" s="4" t="s">
        <v>15</v>
      </c>
      <c r="BS13" s="4" t="s">
        <v>15</v>
      </c>
      <c r="BT13" s="4" t="s">
        <v>15</v>
      </c>
    </row>
    <row r="14">
      <c r="A14" t="n">
        <v>3856</v>
      </c>
      <c r="B14" s="6" t="n">
        <v>256</v>
      </c>
      <c r="C14" s="7" t="s">
        <v>16</v>
      </c>
      <c r="D14" s="7" t="n">
        <f t="normal" ca="1">16-LENB(INDIRECT(ADDRESS(14,3)))</f>
        <v>0</v>
      </c>
      <c r="E14" s="7" t="n">
        <v>1012</v>
      </c>
      <c r="F14" s="7" t="n">
        <v>426</v>
      </c>
      <c r="G14" s="7" t="n">
        <v>426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s">
        <v>17</v>
      </c>
      <c r="N14" s="7" t="n">
        <f t="normal" ca="1">16-LENB(INDIRECT(ADDRESS(14,13)))</f>
        <v>0</v>
      </c>
      <c r="O14" s="7" t="s">
        <v>18</v>
      </c>
      <c r="P14" s="7" t="n">
        <f t="normal" ca="1">16-LENB(INDIRECT(ADDRESS(14,15)))</f>
        <v>0</v>
      </c>
      <c r="Q14" s="7" t="s">
        <v>19</v>
      </c>
      <c r="R14" s="7" t="n">
        <f t="normal" ca="1">16-LENB(INDIRECT(ADDRESS(14,17)))</f>
        <v>0</v>
      </c>
      <c r="S14" s="7" t="s">
        <v>20</v>
      </c>
      <c r="T14" s="7" t="n">
        <f t="normal" ca="1">16-LENB(INDIRECT(ADDRESS(14,19)))</f>
        <v>0</v>
      </c>
      <c r="U14" s="7" t="s">
        <v>13</v>
      </c>
      <c r="V14" s="7" t="n">
        <f t="normal" ca="1">16-LENB(INDIRECT(ADDRESS(14,21)))</f>
        <v>0</v>
      </c>
      <c r="W14" s="7" t="s">
        <v>13</v>
      </c>
      <c r="X14" s="7" t="n">
        <f t="normal" ca="1">16-LENB(INDIRECT(ADDRESS(14,23)))</f>
        <v>0</v>
      </c>
      <c r="Y14" s="7" t="s">
        <v>13</v>
      </c>
      <c r="Z14" s="7" t="n">
        <f t="normal" ca="1">16-LENB(INDIRECT(ADDRESS(14,25)))</f>
        <v>0</v>
      </c>
      <c r="AA14" s="7" t="s">
        <v>13</v>
      </c>
      <c r="AB14" s="7" t="n">
        <f t="normal" ca="1">16-LENB(INDIRECT(ADDRESS(14,27)))</f>
        <v>0</v>
      </c>
      <c r="AC14" s="7" t="n">
        <v>100</v>
      </c>
      <c r="AD14" s="7" t="n">
        <v>100</v>
      </c>
      <c r="AE14" s="7" t="n">
        <v>100</v>
      </c>
      <c r="AF14" s="7" t="n">
        <v>100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255</v>
      </c>
      <c r="AT14" s="7" t="n">
        <v>255</v>
      </c>
      <c r="AU14" s="7" t="n">
        <v>255</v>
      </c>
      <c r="AV14" s="7" t="n">
        <v>255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</row>
    <row r="15">
      <c r="A15" t="s">
        <v>4</v>
      </c>
      <c r="B15" s="4" t="s">
        <v>5</v>
      </c>
    </row>
    <row r="16">
      <c r="A16" t="n">
        <v>4064</v>
      </c>
      <c r="B16" s="5" t="n">
        <v>1</v>
      </c>
    </row>
    <row r="17" spans="1:72" s="3" customFormat="1" customHeight="0">
      <c r="A17" s="3" t="s">
        <v>2</v>
      </c>
      <c r="B17" s="3" t="s">
        <v>21</v>
      </c>
    </row>
    <row r="18" spans="1:72">
      <c r="A18" t="s">
        <v>4</v>
      </c>
      <c r="B18" s="4" t="s">
        <v>5</v>
      </c>
      <c r="C18" s="4" t="s">
        <v>14</v>
      </c>
      <c r="D18" s="4" t="s">
        <v>14</v>
      </c>
      <c r="E18" s="4" t="s">
        <v>14</v>
      </c>
      <c r="F18" s="4" t="s">
        <v>14</v>
      </c>
    </row>
    <row r="19" spans="1:72">
      <c r="A19" t="n">
        <v>4068</v>
      </c>
      <c r="B19" s="8" t="n">
        <v>14</v>
      </c>
      <c r="C19" s="7" t="n">
        <v>0</v>
      </c>
      <c r="D19" s="7" t="n">
        <v>0</v>
      </c>
      <c r="E19" s="7" t="n">
        <v>64</v>
      </c>
      <c r="F19" s="7" t="n">
        <v>0</v>
      </c>
    </row>
    <row r="20" spans="1:72">
      <c r="A20" t="s">
        <v>4</v>
      </c>
      <c r="B20" s="4" t="s">
        <v>5</v>
      </c>
      <c r="C20" s="4" t="s">
        <v>14</v>
      </c>
      <c r="D20" s="4" t="s">
        <v>6</v>
      </c>
    </row>
    <row r="21" spans="1:72">
      <c r="A21" t="n">
        <v>4073</v>
      </c>
      <c r="B21" s="9" t="n">
        <v>2</v>
      </c>
      <c r="C21" s="7" t="n">
        <v>10</v>
      </c>
      <c r="D21" s="7" t="s">
        <v>22</v>
      </c>
    </row>
    <row r="22" spans="1:72">
      <c r="A22" t="s">
        <v>4</v>
      </c>
      <c r="B22" s="4" t="s">
        <v>5</v>
      </c>
      <c r="C22" s="4" t="s">
        <v>14</v>
      </c>
      <c r="D22" s="4" t="s">
        <v>14</v>
      </c>
    </row>
    <row r="23" spans="1:72">
      <c r="A23" t="n">
        <v>4094</v>
      </c>
      <c r="B23" s="10" t="n">
        <v>162</v>
      </c>
      <c r="C23" s="7" t="n">
        <v>0</v>
      </c>
      <c r="D23" s="7" t="n">
        <v>0</v>
      </c>
    </row>
    <row r="24" spans="1:72">
      <c r="A24" t="s">
        <v>4</v>
      </c>
      <c r="B24" s="4" t="s">
        <v>5</v>
      </c>
    </row>
    <row r="25" spans="1:72">
      <c r="A25" t="n">
        <v>4097</v>
      </c>
      <c r="B25" s="5" t="n">
        <v>1</v>
      </c>
    </row>
    <row r="26" spans="1:72" s="3" customFormat="1" customHeight="0">
      <c r="A26" s="3" t="s">
        <v>2</v>
      </c>
      <c r="B26" s="3" t="s">
        <v>23</v>
      </c>
    </row>
    <row r="27" spans="1:72">
      <c r="A27" t="s">
        <v>4</v>
      </c>
      <c r="B27" s="4" t="s">
        <v>5</v>
      </c>
      <c r="C27" s="4" t="s">
        <v>14</v>
      </c>
      <c r="D27" s="4" t="s">
        <v>14</v>
      </c>
      <c r="E27" s="4" t="s">
        <v>14</v>
      </c>
      <c r="F27" s="4" t="s">
        <v>14</v>
      </c>
    </row>
    <row r="28" spans="1:72">
      <c r="A28" t="n">
        <v>4100</v>
      </c>
      <c r="B28" s="8" t="n">
        <v>14</v>
      </c>
      <c r="C28" s="7" t="n">
        <v>8</v>
      </c>
      <c r="D28" s="7" t="n">
        <v>0</v>
      </c>
      <c r="E28" s="7" t="n">
        <v>0</v>
      </c>
      <c r="F28" s="7" t="n">
        <v>0</v>
      </c>
    </row>
    <row r="29" spans="1:72">
      <c r="A29" t="s">
        <v>4</v>
      </c>
      <c r="B29" s="4" t="s">
        <v>5</v>
      </c>
      <c r="C29" s="4" t="s">
        <v>14</v>
      </c>
      <c r="D29" s="4" t="s">
        <v>10</v>
      </c>
      <c r="E29" s="4" t="s">
        <v>24</v>
      </c>
      <c r="F29" s="4" t="s">
        <v>10</v>
      </c>
      <c r="G29" s="4" t="s">
        <v>9</v>
      </c>
      <c r="H29" s="4" t="s">
        <v>9</v>
      </c>
      <c r="I29" s="4" t="s">
        <v>10</v>
      </c>
      <c r="J29" s="4" t="s">
        <v>10</v>
      </c>
      <c r="K29" s="4" t="s">
        <v>9</v>
      </c>
      <c r="L29" s="4" t="s">
        <v>9</v>
      </c>
      <c r="M29" s="4" t="s">
        <v>9</v>
      </c>
      <c r="N29" s="4" t="s">
        <v>9</v>
      </c>
      <c r="O29" s="4" t="s">
        <v>6</v>
      </c>
    </row>
    <row r="30" spans="1:72">
      <c r="A30" t="n">
        <v>4105</v>
      </c>
      <c r="B30" s="11" t="n">
        <v>50</v>
      </c>
      <c r="C30" s="7" t="n">
        <v>0</v>
      </c>
      <c r="D30" s="7" t="n">
        <v>8061</v>
      </c>
      <c r="E30" s="7" t="n">
        <v>0.699999988079071</v>
      </c>
      <c r="F30" s="7" t="n">
        <v>1000</v>
      </c>
      <c r="G30" s="7" t="n">
        <v>0</v>
      </c>
      <c r="H30" s="7" t="n">
        <v>0</v>
      </c>
      <c r="I30" s="7" t="n">
        <v>0</v>
      </c>
      <c r="J30" s="7" t="n">
        <v>65533</v>
      </c>
      <c r="K30" s="7" t="n">
        <v>0</v>
      </c>
      <c r="L30" s="7" t="n">
        <v>0</v>
      </c>
      <c r="M30" s="7" t="n">
        <v>0</v>
      </c>
      <c r="N30" s="7" t="n">
        <v>0</v>
      </c>
      <c r="O30" s="7" t="s">
        <v>13</v>
      </c>
    </row>
    <row r="31" spans="1:72">
      <c r="A31" t="s">
        <v>4</v>
      </c>
      <c r="B31" s="4" t="s">
        <v>5</v>
      </c>
      <c r="C31" s="4" t="s">
        <v>14</v>
      </c>
      <c r="D31" s="4" t="s">
        <v>10</v>
      </c>
      <c r="E31" s="4" t="s">
        <v>24</v>
      </c>
      <c r="F31" s="4" t="s">
        <v>10</v>
      </c>
      <c r="G31" s="4" t="s">
        <v>9</v>
      </c>
      <c r="H31" s="4" t="s">
        <v>9</v>
      </c>
      <c r="I31" s="4" t="s">
        <v>10</v>
      </c>
      <c r="J31" s="4" t="s">
        <v>10</v>
      </c>
      <c r="K31" s="4" t="s">
        <v>9</v>
      </c>
      <c r="L31" s="4" t="s">
        <v>9</v>
      </c>
      <c r="M31" s="4" t="s">
        <v>9</v>
      </c>
      <c r="N31" s="4" t="s">
        <v>9</v>
      </c>
      <c r="O31" s="4" t="s">
        <v>6</v>
      </c>
    </row>
    <row r="32" spans="1:72">
      <c r="A32" t="n">
        <v>4144</v>
      </c>
      <c r="B32" s="11" t="n">
        <v>50</v>
      </c>
      <c r="C32" s="7" t="n">
        <v>0</v>
      </c>
      <c r="D32" s="7" t="n">
        <v>8060</v>
      </c>
      <c r="E32" s="7" t="n">
        <v>0.400000005960464</v>
      </c>
      <c r="F32" s="7" t="n">
        <v>1000</v>
      </c>
      <c r="G32" s="7" t="n">
        <v>0</v>
      </c>
      <c r="H32" s="7" t="n">
        <v>0</v>
      </c>
      <c r="I32" s="7" t="n">
        <v>1</v>
      </c>
      <c r="J32" s="7" t="n">
        <v>65533</v>
      </c>
      <c r="K32" s="7" t="n">
        <v>0</v>
      </c>
      <c r="L32" s="7" t="n">
        <v>0</v>
      </c>
      <c r="M32" s="7" t="n">
        <v>0</v>
      </c>
      <c r="N32" s="7" t="n">
        <v>0</v>
      </c>
      <c r="O32" s="7" t="s">
        <v>25</v>
      </c>
    </row>
    <row r="33" spans="1:15">
      <c r="A33" t="s">
        <v>4</v>
      </c>
      <c r="B33" s="4" t="s">
        <v>5</v>
      </c>
      <c r="C33" s="4" t="s">
        <v>14</v>
      </c>
      <c r="D33" s="4" t="s">
        <v>10</v>
      </c>
      <c r="E33" s="4" t="s">
        <v>14</v>
      </c>
      <c r="F33" s="4" t="s">
        <v>14</v>
      </c>
      <c r="G33" s="4" t="s">
        <v>26</v>
      </c>
    </row>
    <row r="34" spans="1:15">
      <c r="A34" t="n">
        <v>4187</v>
      </c>
      <c r="B34" s="12" t="n">
        <v>5</v>
      </c>
      <c r="C34" s="7" t="n">
        <v>30</v>
      </c>
      <c r="D34" s="7" t="n">
        <v>9216</v>
      </c>
      <c r="E34" s="7" t="n">
        <v>8</v>
      </c>
      <c r="F34" s="7" t="n">
        <v>1</v>
      </c>
      <c r="G34" s="13" t="n">
        <f t="normal" ca="1">A38</f>
        <v>0</v>
      </c>
    </row>
    <row r="35" spans="1:15">
      <c r="A35" t="s">
        <v>4</v>
      </c>
      <c r="B35" s="4" t="s">
        <v>5</v>
      </c>
      <c r="C35" s="4" t="s">
        <v>14</v>
      </c>
      <c r="D35" s="4" t="s">
        <v>10</v>
      </c>
      <c r="E35" s="4" t="s">
        <v>24</v>
      </c>
      <c r="F35" s="4" t="s">
        <v>10</v>
      </c>
      <c r="G35" s="4" t="s">
        <v>9</v>
      </c>
      <c r="H35" s="4" t="s">
        <v>9</v>
      </c>
      <c r="I35" s="4" t="s">
        <v>10</v>
      </c>
      <c r="J35" s="4" t="s">
        <v>10</v>
      </c>
      <c r="K35" s="4" t="s">
        <v>9</v>
      </c>
      <c r="L35" s="4" t="s">
        <v>9</v>
      </c>
      <c r="M35" s="4" t="s">
        <v>9</v>
      </c>
      <c r="N35" s="4" t="s">
        <v>9</v>
      </c>
      <c r="O35" s="4" t="s">
        <v>6</v>
      </c>
    </row>
    <row r="36" spans="1:15">
      <c r="A36" t="n">
        <v>4197</v>
      </c>
      <c r="B36" s="11" t="n">
        <v>50</v>
      </c>
      <c r="C36" s="7" t="n">
        <v>0</v>
      </c>
      <c r="D36" s="7" t="n">
        <v>8138</v>
      </c>
      <c r="E36" s="7" t="n">
        <v>0.300000011920929</v>
      </c>
      <c r="F36" s="7" t="n">
        <v>1000</v>
      </c>
      <c r="G36" s="7" t="n">
        <v>0</v>
      </c>
      <c r="H36" s="7" t="n">
        <v>-1061158912</v>
      </c>
      <c r="I36" s="7" t="n">
        <v>1</v>
      </c>
      <c r="J36" s="7" t="n">
        <v>65533</v>
      </c>
      <c r="K36" s="7" t="n">
        <v>0</v>
      </c>
      <c r="L36" s="7" t="n">
        <v>0</v>
      </c>
      <c r="M36" s="7" t="n">
        <v>0</v>
      </c>
      <c r="N36" s="7" t="n">
        <v>0</v>
      </c>
      <c r="O36" s="7" t="s">
        <v>27</v>
      </c>
    </row>
    <row r="37" spans="1:15">
      <c r="A37" t="s">
        <v>4</v>
      </c>
      <c r="B37" s="4" t="s">
        <v>5</v>
      </c>
      <c r="C37" s="4" t="s">
        <v>14</v>
      </c>
      <c r="D37" s="4" t="s">
        <v>10</v>
      </c>
      <c r="E37" s="4" t="s">
        <v>14</v>
      </c>
      <c r="F37" s="4" t="s">
        <v>26</v>
      </c>
    </row>
    <row r="38" spans="1:15">
      <c r="A38" t="n">
        <v>4241</v>
      </c>
      <c r="B38" s="12" t="n">
        <v>5</v>
      </c>
      <c r="C38" s="7" t="n">
        <v>30</v>
      </c>
      <c r="D38" s="7" t="n">
        <v>6767</v>
      </c>
      <c r="E38" s="7" t="n">
        <v>1</v>
      </c>
      <c r="F38" s="13" t="n">
        <f t="normal" ca="1">A44</f>
        <v>0</v>
      </c>
    </row>
    <row r="39" spans="1:15">
      <c r="A39" t="s">
        <v>4</v>
      </c>
      <c r="B39" s="4" t="s">
        <v>5</v>
      </c>
      <c r="C39" s="4" t="s">
        <v>10</v>
      </c>
    </row>
    <row r="40" spans="1:15">
      <c r="A40" t="n">
        <v>4250</v>
      </c>
      <c r="B40" s="14" t="n">
        <v>13</v>
      </c>
      <c r="C40" s="7" t="n">
        <v>6767</v>
      </c>
    </row>
    <row r="41" spans="1:15">
      <c r="A41" t="s">
        <v>4</v>
      </c>
      <c r="B41" s="4" t="s">
        <v>5</v>
      </c>
      <c r="C41" s="4" t="s">
        <v>14</v>
      </c>
      <c r="D41" s="4" t="s">
        <v>10</v>
      </c>
      <c r="E41" s="4" t="s">
        <v>24</v>
      </c>
      <c r="F41" s="4" t="s">
        <v>10</v>
      </c>
      <c r="G41" s="4" t="s">
        <v>24</v>
      </c>
      <c r="H41" s="4" t="s">
        <v>14</v>
      </c>
    </row>
    <row r="42" spans="1:15">
      <c r="A42" t="n">
        <v>4253</v>
      </c>
      <c r="B42" s="15" t="n">
        <v>49</v>
      </c>
      <c r="C42" s="7" t="n">
        <v>4</v>
      </c>
      <c r="D42" s="7" t="n">
        <v>2</v>
      </c>
      <c r="E42" s="7" t="n">
        <v>1</v>
      </c>
      <c r="F42" s="7" t="n">
        <v>0</v>
      </c>
      <c r="G42" s="7" t="n">
        <v>0</v>
      </c>
      <c r="H42" s="7" t="n">
        <v>0</v>
      </c>
    </row>
    <row r="43" spans="1:15">
      <c r="A43" t="s">
        <v>4</v>
      </c>
      <c r="B43" s="4" t="s">
        <v>5</v>
      </c>
      <c r="C43" s="4" t="s">
        <v>14</v>
      </c>
      <c r="D43" s="4" t="s">
        <v>10</v>
      </c>
      <c r="E43" s="4" t="s">
        <v>14</v>
      </c>
      <c r="F43" s="4" t="s">
        <v>26</v>
      </c>
    </row>
    <row r="44" spans="1:15">
      <c r="A44" t="n">
        <v>4268</v>
      </c>
      <c r="B44" s="12" t="n">
        <v>5</v>
      </c>
      <c r="C44" s="7" t="n">
        <v>30</v>
      </c>
      <c r="D44" s="7" t="n">
        <v>6465</v>
      </c>
      <c r="E44" s="7" t="n">
        <v>1</v>
      </c>
      <c r="F44" s="13" t="n">
        <f t="normal" ca="1">A56</f>
        <v>0</v>
      </c>
    </row>
    <row r="45" spans="1:15">
      <c r="A45" t="s">
        <v>4</v>
      </c>
      <c r="B45" s="4" t="s">
        <v>5</v>
      </c>
      <c r="C45" s="4" t="s">
        <v>14</v>
      </c>
      <c r="D45" s="4" t="s">
        <v>10</v>
      </c>
      <c r="E45" s="4" t="s">
        <v>24</v>
      </c>
      <c r="F45" s="4" t="s">
        <v>10</v>
      </c>
      <c r="G45" s="4" t="s">
        <v>24</v>
      </c>
      <c r="H45" s="4" t="s">
        <v>14</v>
      </c>
    </row>
    <row r="46" spans="1:15">
      <c r="A46" t="n">
        <v>4277</v>
      </c>
      <c r="B46" s="15" t="n">
        <v>49</v>
      </c>
      <c r="C46" s="7" t="n">
        <v>4</v>
      </c>
      <c r="D46" s="7" t="n">
        <v>2</v>
      </c>
      <c r="E46" s="7" t="n">
        <v>1</v>
      </c>
      <c r="F46" s="7" t="n">
        <v>0</v>
      </c>
      <c r="G46" s="7" t="n">
        <v>0</v>
      </c>
      <c r="H46" s="7" t="n">
        <v>0</v>
      </c>
    </row>
    <row r="47" spans="1:15">
      <c r="A47" t="s">
        <v>4</v>
      </c>
      <c r="B47" s="4" t="s">
        <v>5</v>
      </c>
      <c r="C47" s="4" t="s">
        <v>14</v>
      </c>
      <c r="D47" s="4" t="s">
        <v>10</v>
      </c>
      <c r="E47" s="4" t="s">
        <v>10</v>
      </c>
    </row>
    <row r="48" spans="1:15">
      <c r="A48" t="n">
        <v>4292</v>
      </c>
      <c r="B48" s="11" t="n">
        <v>50</v>
      </c>
      <c r="C48" s="7" t="n">
        <v>1</v>
      </c>
      <c r="D48" s="7" t="n">
        <v>8061</v>
      </c>
      <c r="E48" s="7" t="n">
        <v>0</v>
      </c>
    </row>
    <row r="49" spans="1:15">
      <c r="A49" t="s">
        <v>4</v>
      </c>
      <c r="B49" s="4" t="s">
        <v>5</v>
      </c>
      <c r="C49" s="4" t="s">
        <v>14</v>
      </c>
      <c r="D49" s="4" t="s">
        <v>10</v>
      </c>
      <c r="E49" s="4" t="s">
        <v>10</v>
      </c>
    </row>
    <row r="50" spans="1:15">
      <c r="A50" t="n">
        <v>4298</v>
      </c>
      <c r="B50" s="11" t="n">
        <v>50</v>
      </c>
      <c r="C50" s="7" t="n">
        <v>1</v>
      </c>
      <c r="D50" s="7" t="n">
        <v>8060</v>
      </c>
      <c r="E50" s="7" t="n">
        <v>0</v>
      </c>
    </row>
    <row r="51" spans="1:15">
      <c r="A51" t="s">
        <v>4</v>
      </c>
      <c r="B51" s="4" t="s">
        <v>5</v>
      </c>
      <c r="C51" s="4" t="s">
        <v>14</v>
      </c>
      <c r="D51" s="4" t="s">
        <v>10</v>
      </c>
      <c r="E51" s="4" t="s">
        <v>10</v>
      </c>
    </row>
    <row r="52" spans="1:15">
      <c r="A52" t="n">
        <v>4304</v>
      </c>
      <c r="B52" s="11" t="n">
        <v>50</v>
      </c>
      <c r="C52" s="7" t="n">
        <v>1</v>
      </c>
      <c r="D52" s="7" t="n">
        <v>8138</v>
      </c>
      <c r="E52" s="7" t="n">
        <v>0</v>
      </c>
    </row>
    <row r="53" spans="1:15">
      <c r="A53" t="s">
        <v>4</v>
      </c>
      <c r="B53" s="4" t="s">
        <v>5</v>
      </c>
      <c r="C53" s="4" t="s">
        <v>26</v>
      </c>
    </row>
    <row r="54" spans="1:15">
      <c r="A54" t="n">
        <v>4310</v>
      </c>
      <c r="B54" s="16" t="n">
        <v>3</v>
      </c>
      <c r="C54" s="13" t="n">
        <f t="normal" ca="1">A60</f>
        <v>0</v>
      </c>
    </row>
    <row r="55" spans="1:15">
      <c r="A55" t="s">
        <v>4</v>
      </c>
      <c r="B55" s="4" t="s">
        <v>5</v>
      </c>
      <c r="C55" s="4" t="s">
        <v>14</v>
      </c>
      <c r="D55" s="4" t="s">
        <v>10</v>
      </c>
      <c r="E55" s="4" t="s">
        <v>14</v>
      </c>
      <c r="F55" s="4" t="s">
        <v>26</v>
      </c>
    </row>
    <row r="56" spans="1:15">
      <c r="A56" t="n">
        <v>4315</v>
      </c>
      <c r="B56" s="12" t="n">
        <v>5</v>
      </c>
      <c r="C56" s="7" t="n">
        <v>30</v>
      </c>
      <c r="D56" s="7" t="n">
        <v>6466</v>
      </c>
      <c r="E56" s="7" t="n">
        <v>1</v>
      </c>
      <c r="F56" s="13" t="n">
        <f t="normal" ca="1">A60</f>
        <v>0</v>
      </c>
    </row>
    <row r="57" spans="1:15">
      <c r="A57" t="s">
        <v>4</v>
      </c>
      <c r="B57" s="4" t="s">
        <v>5</v>
      </c>
      <c r="C57" s="4" t="s">
        <v>14</v>
      </c>
      <c r="D57" s="4" t="s">
        <v>10</v>
      </c>
      <c r="E57" s="4" t="s">
        <v>24</v>
      </c>
      <c r="F57" s="4" t="s">
        <v>10</v>
      </c>
      <c r="G57" s="4" t="s">
        <v>24</v>
      </c>
      <c r="H57" s="4" t="s">
        <v>14</v>
      </c>
    </row>
    <row r="58" spans="1:15">
      <c r="A58" t="n">
        <v>4324</v>
      </c>
      <c r="B58" s="15" t="n">
        <v>49</v>
      </c>
      <c r="C58" s="7" t="n">
        <v>4</v>
      </c>
      <c r="D58" s="7" t="n">
        <v>2</v>
      </c>
      <c r="E58" s="7" t="n">
        <v>1</v>
      </c>
      <c r="F58" s="7" t="n">
        <v>0</v>
      </c>
      <c r="G58" s="7" t="n">
        <v>0</v>
      </c>
      <c r="H58" s="7" t="n">
        <v>0</v>
      </c>
    </row>
    <row r="59" spans="1:15">
      <c r="A59" t="s">
        <v>4</v>
      </c>
      <c r="B59" s="4" t="s">
        <v>5</v>
      </c>
      <c r="C59" s="4" t="s">
        <v>14</v>
      </c>
      <c r="D59" s="4" t="s">
        <v>6</v>
      </c>
    </row>
    <row r="60" spans="1:15">
      <c r="A60" t="n">
        <v>4339</v>
      </c>
      <c r="B60" s="9" t="n">
        <v>2</v>
      </c>
      <c r="C60" s="7" t="n">
        <v>11</v>
      </c>
      <c r="D60" s="7" t="s">
        <v>28</v>
      </c>
    </row>
    <row r="61" spans="1:15">
      <c r="A61" t="s">
        <v>4</v>
      </c>
      <c r="B61" s="4" t="s">
        <v>5</v>
      </c>
      <c r="C61" s="4" t="s">
        <v>14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9</v>
      </c>
      <c r="K61" s="4" t="s">
        <v>9</v>
      </c>
      <c r="L61" s="4" t="s">
        <v>9</v>
      </c>
      <c r="M61" s="4" t="s">
        <v>6</v>
      </c>
    </row>
    <row r="62" spans="1:15">
      <c r="A62" t="n">
        <v>4353</v>
      </c>
      <c r="B62" s="17" t="n">
        <v>124</v>
      </c>
      <c r="C62" s="7" t="n">
        <v>255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0</v>
      </c>
      <c r="I62" s="7" t="n">
        <v>65535</v>
      </c>
      <c r="J62" s="7" t="n">
        <v>0</v>
      </c>
      <c r="K62" s="7" t="n">
        <v>0</v>
      </c>
      <c r="L62" s="7" t="n">
        <v>0</v>
      </c>
      <c r="M62" s="7" t="s">
        <v>13</v>
      </c>
    </row>
    <row r="63" spans="1:15">
      <c r="A63" t="s">
        <v>4</v>
      </c>
      <c r="B63" s="4" t="s">
        <v>5</v>
      </c>
    </row>
    <row r="64" spans="1:15">
      <c r="A64" t="n">
        <v>4380</v>
      </c>
      <c r="B64" s="5" t="n">
        <v>1</v>
      </c>
    </row>
    <row r="65" spans="1:13" s="3" customFormat="1" customHeight="0">
      <c r="A65" s="3" t="s">
        <v>2</v>
      </c>
      <c r="B65" s="3" t="s">
        <v>29</v>
      </c>
    </row>
    <row r="66" spans="1:13">
      <c r="A66" t="s">
        <v>4</v>
      </c>
      <c r="B66" s="4" t="s">
        <v>5</v>
      </c>
      <c r="C66" s="4" t="s">
        <v>14</v>
      </c>
      <c r="D66" s="4" t="s">
        <v>6</v>
      </c>
      <c r="E66" s="4" t="s">
        <v>10</v>
      </c>
    </row>
    <row r="67" spans="1:13">
      <c r="A67" t="n">
        <v>4384</v>
      </c>
      <c r="B67" s="18" t="n">
        <v>91</v>
      </c>
      <c r="C67" s="7" t="n">
        <v>1</v>
      </c>
      <c r="D67" s="7" t="s">
        <v>30</v>
      </c>
      <c r="E67" s="7" t="n">
        <v>1</v>
      </c>
    </row>
    <row r="68" spans="1:13">
      <c r="A68" t="s">
        <v>4</v>
      </c>
      <c r="B68" s="4" t="s">
        <v>5</v>
      </c>
      <c r="C68" s="4" t="s">
        <v>14</v>
      </c>
      <c r="D68" s="4" t="s">
        <v>10</v>
      </c>
      <c r="E68" s="4" t="s">
        <v>6</v>
      </c>
      <c r="F68" s="4" t="s">
        <v>6</v>
      </c>
      <c r="G68" s="4" t="s">
        <v>14</v>
      </c>
    </row>
    <row r="69" spans="1:13">
      <c r="A69" t="n">
        <v>4399</v>
      </c>
      <c r="B69" s="19" t="n">
        <v>32</v>
      </c>
      <c r="C69" s="7" t="n">
        <v>0</v>
      </c>
      <c r="D69" s="7" t="n">
        <v>65533</v>
      </c>
      <c r="E69" s="7" t="s">
        <v>31</v>
      </c>
      <c r="F69" s="7" t="s">
        <v>32</v>
      </c>
      <c r="G69" s="7" t="n">
        <v>1</v>
      </c>
    </row>
    <row r="70" spans="1:13">
      <c r="A70" t="s">
        <v>4</v>
      </c>
      <c r="B70" s="4" t="s">
        <v>5</v>
      </c>
      <c r="C70" s="4" t="s">
        <v>14</v>
      </c>
      <c r="D70" s="4" t="s">
        <v>10</v>
      </c>
      <c r="E70" s="4" t="s">
        <v>6</v>
      </c>
      <c r="F70" s="4" t="s">
        <v>6</v>
      </c>
      <c r="G70" s="4" t="s">
        <v>14</v>
      </c>
    </row>
    <row r="71" spans="1:13">
      <c r="A71" t="n">
        <v>4414</v>
      </c>
      <c r="B71" s="19" t="n">
        <v>32</v>
      </c>
      <c r="C71" s="7" t="n">
        <v>0</v>
      </c>
      <c r="D71" s="7" t="n">
        <v>65533</v>
      </c>
      <c r="E71" s="7" t="s">
        <v>31</v>
      </c>
      <c r="F71" s="7" t="s">
        <v>33</v>
      </c>
      <c r="G71" s="7" t="n">
        <v>0</v>
      </c>
    </row>
    <row r="72" spans="1:13">
      <c r="A72" t="s">
        <v>4</v>
      </c>
      <c r="B72" s="4" t="s">
        <v>5</v>
      </c>
      <c r="C72" s="4" t="s">
        <v>14</v>
      </c>
      <c r="D72" s="4" t="s">
        <v>10</v>
      </c>
      <c r="E72" s="4" t="s">
        <v>6</v>
      </c>
      <c r="F72" s="4" t="s">
        <v>6</v>
      </c>
      <c r="G72" s="4" t="s">
        <v>14</v>
      </c>
    </row>
    <row r="73" spans="1:13">
      <c r="A73" t="n">
        <v>4434</v>
      </c>
      <c r="B73" s="19" t="n">
        <v>32</v>
      </c>
      <c r="C73" s="7" t="n">
        <v>0</v>
      </c>
      <c r="D73" s="7" t="n">
        <v>65533</v>
      </c>
      <c r="E73" s="7" t="s">
        <v>31</v>
      </c>
      <c r="F73" s="7" t="s">
        <v>34</v>
      </c>
      <c r="G73" s="7" t="n">
        <v>0</v>
      </c>
    </row>
    <row r="74" spans="1:13">
      <c r="A74" t="s">
        <v>4</v>
      </c>
      <c r="B74" s="4" t="s">
        <v>5</v>
      </c>
      <c r="C74" s="4" t="s">
        <v>14</v>
      </c>
      <c r="D74" s="4" t="s">
        <v>10</v>
      </c>
      <c r="E74" s="4" t="s">
        <v>6</v>
      </c>
      <c r="F74" s="4" t="s">
        <v>6</v>
      </c>
      <c r="G74" s="4" t="s">
        <v>14</v>
      </c>
    </row>
    <row r="75" spans="1:13">
      <c r="A75" t="n">
        <v>4455</v>
      </c>
      <c r="B75" s="19" t="n">
        <v>32</v>
      </c>
      <c r="C75" s="7" t="n">
        <v>0</v>
      </c>
      <c r="D75" s="7" t="n">
        <v>65533</v>
      </c>
      <c r="E75" s="7" t="s">
        <v>31</v>
      </c>
      <c r="F75" s="7" t="s">
        <v>35</v>
      </c>
      <c r="G75" s="7" t="n">
        <v>0</v>
      </c>
    </row>
    <row r="76" spans="1:13">
      <c r="A76" t="s">
        <v>4</v>
      </c>
      <c r="B76" s="4" t="s">
        <v>5</v>
      </c>
      <c r="C76" s="4" t="s">
        <v>14</v>
      </c>
      <c r="D76" s="4" t="s">
        <v>10</v>
      </c>
      <c r="E76" s="4" t="s">
        <v>14</v>
      </c>
      <c r="F76" s="4" t="s">
        <v>26</v>
      </c>
    </row>
    <row r="77" spans="1:13">
      <c r="A77" t="n">
        <v>4476</v>
      </c>
      <c r="B77" s="12" t="n">
        <v>5</v>
      </c>
      <c r="C77" s="7" t="n">
        <v>30</v>
      </c>
      <c r="D77" s="7" t="n">
        <v>9712</v>
      </c>
      <c r="E77" s="7" t="n">
        <v>1</v>
      </c>
      <c r="F77" s="13" t="n">
        <f t="normal" ca="1">A83</f>
        <v>0</v>
      </c>
    </row>
    <row r="78" spans="1:13">
      <c r="A78" t="s">
        <v>4</v>
      </c>
      <c r="B78" s="4" t="s">
        <v>5</v>
      </c>
      <c r="C78" s="4" t="s">
        <v>6</v>
      </c>
      <c r="D78" s="4" t="s">
        <v>6</v>
      </c>
    </row>
    <row r="79" spans="1:13">
      <c r="A79" t="n">
        <v>4485</v>
      </c>
      <c r="B79" s="20" t="n">
        <v>70</v>
      </c>
      <c r="C79" s="7" t="s">
        <v>36</v>
      </c>
      <c r="D79" s="7" t="s">
        <v>37</v>
      </c>
    </row>
    <row r="80" spans="1:13">
      <c r="A80" t="s">
        <v>4</v>
      </c>
      <c r="B80" s="4" t="s">
        <v>5</v>
      </c>
      <c r="C80" s="4" t="s">
        <v>14</v>
      </c>
      <c r="D80" s="4" t="s">
        <v>6</v>
      </c>
      <c r="E80" s="4" t="s">
        <v>10</v>
      </c>
    </row>
    <row r="81" spans="1:7">
      <c r="A81" t="n">
        <v>4497</v>
      </c>
      <c r="B81" s="18" t="n">
        <v>91</v>
      </c>
      <c r="C81" s="7" t="n">
        <v>0</v>
      </c>
      <c r="D81" s="7" t="s">
        <v>30</v>
      </c>
      <c r="E81" s="7" t="n">
        <v>1</v>
      </c>
    </row>
    <row r="82" spans="1:7">
      <c r="A82" t="s">
        <v>4</v>
      </c>
      <c r="B82" s="4" t="s">
        <v>5</v>
      </c>
      <c r="C82" s="4" t="s">
        <v>14</v>
      </c>
      <c r="D82" s="4" t="s">
        <v>6</v>
      </c>
      <c r="E82" s="4" t="s">
        <v>10</v>
      </c>
    </row>
    <row r="83" spans="1:7">
      <c r="A83" t="n">
        <v>4512</v>
      </c>
      <c r="B83" s="21" t="n">
        <v>94</v>
      </c>
      <c r="C83" s="7" t="n">
        <v>1</v>
      </c>
      <c r="D83" s="7" t="s">
        <v>38</v>
      </c>
      <c r="E83" s="7" t="n">
        <v>1</v>
      </c>
    </row>
    <row r="84" spans="1:7">
      <c r="A84" t="s">
        <v>4</v>
      </c>
      <c r="B84" s="4" t="s">
        <v>5</v>
      </c>
      <c r="C84" s="4" t="s">
        <v>14</v>
      </c>
      <c r="D84" s="4" t="s">
        <v>6</v>
      </c>
      <c r="E84" s="4" t="s">
        <v>10</v>
      </c>
    </row>
    <row r="85" spans="1:7">
      <c r="A85" t="n">
        <v>4522</v>
      </c>
      <c r="B85" s="21" t="n">
        <v>94</v>
      </c>
      <c r="C85" s="7" t="n">
        <v>1</v>
      </c>
      <c r="D85" s="7" t="s">
        <v>38</v>
      </c>
      <c r="E85" s="7" t="n">
        <v>2</v>
      </c>
    </row>
    <row r="86" spans="1:7">
      <c r="A86" t="s">
        <v>4</v>
      </c>
      <c r="B86" s="4" t="s">
        <v>5</v>
      </c>
      <c r="C86" s="4" t="s">
        <v>14</v>
      </c>
      <c r="D86" s="4" t="s">
        <v>6</v>
      </c>
      <c r="E86" s="4" t="s">
        <v>10</v>
      </c>
    </row>
    <row r="87" spans="1:7">
      <c r="A87" t="n">
        <v>4532</v>
      </c>
      <c r="B87" s="21" t="n">
        <v>94</v>
      </c>
      <c r="C87" s="7" t="n">
        <v>0</v>
      </c>
      <c r="D87" s="7" t="s">
        <v>38</v>
      </c>
      <c r="E87" s="7" t="n">
        <v>4</v>
      </c>
    </row>
    <row r="88" spans="1:7">
      <c r="A88" t="s">
        <v>4</v>
      </c>
      <c r="B88" s="4" t="s">
        <v>5</v>
      </c>
      <c r="C88" s="4" t="s">
        <v>14</v>
      </c>
      <c r="D88" s="4" t="s">
        <v>10</v>
      </c>
      <c r="E88" s="4" t="s">
        <v>14</v>
      </c>
      <c r="F88" s="4" t="s">
        <v>26</v>
      </c>
    </row>
    <row r="89" spans="1:7">
      <c r="A89" t="n">
        <v>4542</v>
      </c>
      <c r="B89" s="12" t="n">
        <v>5</v>
      </c>
      <c r="C89" s="7" t="n">
        <v>30</v>
      </c>
      <c r="D89" s="7" t="n">
        <v>6400</v>
      </c>
      <c r="E89" s="7" t="n">
        <v>1</v>
      </c>
      <c r="F89" s="13" t="n">
        <f t="normal" ca="1">A115</f>
        <v>0</v>
      </c>
    </row>
    <row r="90" spans="1:7">
      <c r="A90" t="s">
        <v>4</v>
      </c>
      <c r="B90" s="4" t="s">
        <v>5</v>
      </c>
      <c r="C90" s="4" t="s">
        <v>14</v>
      </c>
      <c r="D90" s="4" t="s">
        <v>6</v>
      </c>
      <c r="E90" s="4" t="s">
        <v>10</v>
      </c>
    </row>
    <row r="91" spans="1:7">
      <c r="A91" t="n">
        <v>4551</v>
      </c>
      <c r="B91" s="18" t="n">
        <v>91</v>
      </c>
      <c r="C91" s="7" t="n">
        <v>0</v>
      </c>
      <c r="D91" s="7" t="s">
        <v>39</v>
      </c>
      <c r="E91" s="7" t="n">
        <v>1</v>
      </c>
    </row>
    <row r="92" spans="1:7">
      <c r="A92" t="s">
        <v>4</v>
      </c>
      <c r="B92" s="4" t="s">
        <v>5</v>
      </c>
      <c r="C92" s="4" t="s">
        <v>14</v>
      </c>
      <c r="D92" s="4" t="s">
        <v>6</v>
      </c>
      <c r="E92" s="4" t="s">
        <v>10</v>
      </c>
    </row>
    <row r="93" spans="1:7">
      <c r="A93" t="n">
        <v>4567</v>
      </c>
      <c r="B93" s="21" t="n">
        <v>94</v>
      </c>
      <c r="C93" s="7" t="n">
        <v>1</v>
      </c>
      <c r="D93" s="7" t="s">
        <v>40</v>
      </c>
      <c r="E93" s="7" t="n">
        <v>16</v>
      </c>
    </row>
    <row r="94" spans="1:7">
      <c r="A94" t="s">
        <v>4</v>
      </c>
      <c r="B94" s="4" t="s">
        <v>5</v>
      </c>
      <c r="C94" s="4" t="s">
        <v>14</v>
      </c>
      <c r="D94" s="4" t="s">
        <v>6</v>
      </c>
      <c r="E94" s="4" t="s">
        <v>10</v>
      </c>
    </row>
    <row r="95" spans="1:7">
      <c r="A95" t="n">
        <v>4578</v>
      </c>
      <c r="B95" s="21" t="n">
        <v>94</v>
      </c>
      <c r="C95" s="7" t="n">
        <v>1</v>
      </c>
      <c r="D95" s="7" t="s">
        <v>40</v>
      </c>
      <c r="E95" s="7" t="n">
        <v>512</v>
      </c>
    </row>
    <row r="96" spans="1:7">
      <c r="A96" t="s">
        <v>4</v>
      </c>
      <c r="B96" s="4" t="s">
        <v>5</v>
      </c>
      <c r="C96" s="4" t="s">
        <v>14</v>
      </c>
      <c r="D96" s="4" t="s">
        <v>10</v>
      </c>
      <c r="E96" s="4" t="s">
        <v>14</v>
      </c>
      <c r="F96" s="4" t="s">
        <v>10</v>
      </c>
      <c r="G96" s="4" t="s">
        <v>14</v>
      </c>
      <c r="H96" s="4" t="s">
        <v>14</v>
      </c>
      <c r="I96" s="4" t="s">
        <v>14</v>
      </c>
      <c r="J96" s="4" t="s">
        <v>26</v>
      </c>
    </row>
    <row r="97" spans="1:10">
      <c r="A97" t="n">
        <v>4589</v>
      </c>
      <c r="B97" s="12" t="n">
        <v>5</v>
      </c>
      <c r="C97" s="7" t="n">
        <v>30</v>
      </c>
      <c r="D97" s="7" t="n">
        <v>10630</v>
      </c>
      <c r="E97" s="7" t="n">
        <v>30</v>
      </c>
      <c r="F97" s="7" t="n">
        <v>10637</v>
      </c>
      <c r="G97" s="7" t="n">
        <v>8</v>
      </c>
      <c r="H97" s="7" t="n">
        <v>9</v>
      </c>
      <c r="I97" s="7" t="n">
        <v>1</v>
      </c>
      <c r="J97" s="13" t="n">
        <f t="normal" ca="1">A107</f>
        <v>0</v>
      </c>
    </row>
    <row r="98" spans="1:10">
      <c r="A98" t="s">
        <v>4</v>
      </c>
      <c r="B98" s="4" t="s">
        <v>5</v>
      </c>
      <c r="C98" s="4" t="s">
        <v>14</v>
      </c>
      <c r="D98" s="4" t="s">
        <v>6</v>
      </c>
      <c r="E98" s="4" t="s">
        <v>10</v>
      </c>
    </row>
    <row r="99" spans="1:10">
      <c r="A99" t="n">
        <v>4603</v>
      </c>
      <c r="B99" s="18" t="n">
        <v>91</v>
      </c>
      <c r="C99" s="7" t="n">
        <v>1</v>
      </c>
      <c r="D99" s="7" t="s">
        <v>39</v>
      </c>
      <c r="E99" s="7" t="n">
        <v>1</v>
      </c>
    </row>
    <row r="100" spans="1:10">
      <c r="A100" t="s">
        <v>4</v>
      </c>
      <c r="B100" s="4" t="s">
        <v>5</v>
      </c>
      <c r="C100" s="4" t="s">
        <v>14</v>
      </c>
      <c r="D100" s="4" t="s">
        <v>6</v>
      </c>
      <c r="E100" s="4" t="s">
        <v>10</v>
      </c>
    </row>
    <row r="101" spans="1:10">
      <c r="A101" t="n">
        <v>4619</v>
      </c>
      <c r="B101" s="21" t="n">
        <v>94</v>
      </c>
      <c r="C101" s="7" t="n">
        <v>0</v>
      </c>
      <c r="D101" s="7" t="s">
        <v>40</v>
      </c>
      <c r="E101" s="7" t="n">
        <v>16</v>
      </c>
    </row>
    <row r="102" spans="1:10">
      <c r="A102" t="s">
        <v>4</v>
      </c>
      <c r="B102" s="4" t="s">
        <v>5</v>
      </c>
      <c r="C102" s="4" t="s">
        <v>14</v>
      </c>
      <c r="D102" s="4" t="s">
        <v>6</v>
      </c>
      <c r="E102" s="4" t="s">
        <v>10</v>
      </c>
    </row>
    <row r="103" spans="1:10">
      <c r="A103" t="n">
        <v>4630</v>
      </c>
      <c r="B103" s="21" t="n">
        <v>94</v>
      </c>
      <c r="C103" s="7" t="n">
        <v>0</v>
      </c>
      <c r="D103" s="7" t="s">
        <v>40</v>
      </c>
      <c r="E103" s="7" t="n">
        <v>512</v>
      </c>
    </row>
    <row r="104" spans="1:10">
      <c r="A104" t="s">
        <v>4</v>
      </c>
      <c r="B104" s="4" t="s">
        <v>5</v>
      </c>
      <c r="C104" s="4" t="s">
        <v>26</v>
      </c>
    </row>
    <row r="105" spans="1:10">
      <c r="A105" t="n">
        <v>4641</v>
      </c>
      <c r="B105" s="16" t="n">
        <v>3</v>
      </c>
      <c r="C105" s="13" t="n">
        <f t="normal" ca="1">A115</f>
        <v>0</v>
      </c>
    </row>
    <row r="106" spans="1:10">
      <c r="A106" t="s">
        <v>4</v>
      </c>
      <c r="B106" s="4" t="s">
        <v>5</v>
      </c>
      <c r="C106" s="4" t="s">
        <v>14</v>
      </c>
      <c r="D106" s="4" t="s">
        <v>10</v>
      </c>
      <c r="E106" s="4" t="s">
        <v>14</v>
      </c>
      <c r="F106" s="4" t="s">
        <v>14</v>
      </c>
      <c r="G106" s="4" t="s">
        <v>26</v>
      </c>
    </row>
    <row r="107" spans="1:10">
      <c r="A107" t="n">
        <v>4646</v>
      </c>
      <c r="B107" s="12" t="n">
        <v>5</v>
      </c>
      <c r="C107" s="7" t="n">
        <v>30</v>
      </c>
      <c r="D107" s="7" t="n">
        <v>9216</v>
      </c>
      <c r="E107" s="7" t="n">
        <v>8</v>
      </c>
      <c r="F107" s="7" t="n">
        <v>1</v>
      </c>
      <c r="G107" s="13" t="n">
        <f t="normal" ca="1">A115</f>
        <v>0</v>
      </c>
    </row>
    <row r="108" spans="1:10">
      <c r="A108" t="s">
        <v>4</v>
      </c>
      <c r="B108" s="4" t="s">
        <v>5</v>
      </c>
      <c r="C108" s="4" t="s">
        <v>14</v>
      </c>
      <c r="D108" s="4" t="s">
        <v>6</v>
      </c>
      <c r="E108" s="4" t="s">
        <v>10</v>
      </c>
    </row>
    <row r="109" spans="1:10">
      <c r="A109" t="n">
        <v>4656</v>
      </c>
      <c r="B109" s="18" t="n">
        <v>91</v>
      </c>
      <c r="C109" s="7" t="n">
        <v>1</v>
      </c>
      <c r="D109" s="7" t="s">
        <v>39</v>
      </c>
      <c r="E109" s="7" t="n">
        <v>1</v>
      </c>
    </row>
    <row r="110" spans="1:10">
      <c r="A110" t="s">
        <v>4</v>
      </c>
      <c r="B110" s="4" t="s">
        <v>5</v>
      </c>
      <c r="C110" s="4" t="s">
        <v>14</v>
      </c>
      <c r="D110" s="4" t="s">
        <v>6</v>
      </c>
      <c r="E110" s="4" t="s">
        <v>10</v>
      </c>
    </row>
    <row r="111" spans="1:10">
      <c r="A111" t="n">
        <v>4672</v>
      </c>
      <c r="B111" s="21" t="n">
        <v>94</v>
      </c>
      <c r="C111" s="7" t="n">
        <v>0</v>
      </c>
      <c r="D111" s="7" t="s">
        <v>40</v>
      </c>
      <c r="E111" s="7" t="n">
        <v>16</v>
      </c>
    </row>
    <row r="112" spans="1:10">
      <c r="A112" t="s">
        <v>4</v>
      </c>
      <c r="B112" s="4" t="s">
        <v>5</v>
      </c>
      <c r="C112" s="4" t="s">
        <v>14</v>
      </c>
      <c r="D112" s="4" t="s">
        <v>6</v>
      </c>
      <c r="E112" s="4" t="s">
        <v>10</v>
      </c>
    </row>
    <row r="113" spans="1:10">
      <c r="A113" t="n">
        <v>4683</v>
      </c>
      <c r="B113" s="21" t="n">
        <v>94</v>
      </c>
      <c r="C113" s="7" t="n">
        <v>0</v>
      </c>
      <c r="D113" s="7" t="s">
        <v>40</v>
      </c>
      <c r="E113" s="7" t="n">
        <v>512</v>
      </c>
    </row>
    <row r="114" spans="1:10">
      <c r="A114" t="s">
        <v>4</v>
      </c>
      <c r="B114" s="4" t="s">
        <v>5</v>
      </c>
      <c r="C114" s="4" t="s">
        <v>14</v>
      </c>
      <c r="D114" s="4" t="s">
        <v>14</v>
      </c>
      <c r="E114" s="4" t="s">
        <v>14</v>
      </c>
      <c r="F114" s="4" t="s">
        <v>9</v>
      </c>
      <c r="G114" s="4" t="s">
        <v>14</v>
      </c>
      <c r="H114" s="4" t="s">
        <v>14</v>
      </c>
      <c r="I114" s="4" t="s">
        <v>26</v>
      </c>
    </row>
    <row r="115" spans="1:10">
      <c r="A115" t="n">
        <v>4694</v>
      </c>
      <c r="B115" s="12" t="n">
        <v>5</v>
      </c>
      <c r="C115" s="7" t="n">
        <v>35</v>
      </c>
      <c r="D115" s="7" t="n">
        <v>3</v>
      </c>
      <c r="E115" s="7" t="n">
        <v>0</v>
      </c>
      <c r="F115" s="7" t="n">
        <v>0</v>
      </c>
      <c r="G115" s="7" t="n">
        <v>2</v>
      </c>
      <c r="H115" s="7" t="n">
        <v>1</v>
      </c>
      <c r="I115" s="13" t="n">
        <f t="normal" ca="1">A119</f>
        <v>0</v>
      </c>
    </row>
    <row r="116" spans="1:10">
      <c r="A116" t="s">
        <v>4</v>
      </c>
      <c r="B116" s="4" t="s">
        <v>5</v>
      </c>
      <c r="C116" s="4" t="s">
        <v>26</v>
      </c>
    </row>
    <row r="117" spans="1:10">
      <c r="A117" t="n">
        <v>4708</v>
      </c>
      <c r="B117" s="16" t="n">
        <v>3</v>
      </c>
      <c r="C117" s="13" t="n">
        <f t="normal" ca="1">A141</f>
        <v>0</v>
      </c>
    </row>
    <row r="118" spans="1:10">
      <c r="A118" t="s">
        <v>4</v>
      </c>
      <c r="B118" s="4" t="s">
        <v>5</v>
      </c>
      <c r="C118" s="4" t="s">
        <v>14</v>
      </c>
      <c r="D118" s="4" t="s">
        <v>14</v>
      </c>
      <c r="E118" s="4" t="s">
        <v>14</v>
      </c>
      <c r="F118" s="4" t="s">
        <v>9</v>
      </c>
      <c r="G118" s="4" t="s">
        <v>14</v>
      </c>
      <c r="H118" s="4" t="s">
        <v>14</v>
      </c>
      <c r="I118" s="4" t="s">
        <v>26</v>
      </c>
    </row>
    <row r="119" spans="1:10">
      <c r="A119" t="n">
        <v>4713</v>
      </c>
      <c r="B119" s="12" t="n">
        <v>5</v>
      </c>
      <c r="C119" s="7" t="n">
        <v>35</v>
      </c>
      <c r="D119" s="7" t="n">
        <v>3</v>
      </c>
      <c r="E119" s="7" t="n">
        <v>0</v>
      </c>
      <c r="F119" s="7" t="n">
        <v>1</v>
      </c>
      <c r="G119" s="7" t="n">
        <v>2</v>
      </c>
      <c r="H119" s="7" t="n">
        <v>1</v>
      </c>
      <c r="I119" s="13" t="n">
        <f t="normal" ca="1">A123</f>
        <v>0</v>
      </c>
    </row>
    <row r="120" spans="1:10">
      <c r="A120" t="s">
        <v>4</v>
      </c>
      <c r="B120" s="4" t="s">
        <v>5</v>
      </c>
      <c r="C120" s="4" t="s">
        <v>26</v>
      </c>
    </row>
    <row r="121" spans="1:10">
      <c r="A121" t="n">
        <v>4727</v>
      </c>
      <c r="B121" s="16" t="n">
        <v>3</v>
      </c>
      <c r="C121" s="13" t="n">
        <f t="normal" ca="1">A141</f>
        <v>0</v>
      </c>
    </row>
    <row r="122" spans="1:10">
      <c r="A122" t="s">
        <v>4</v>
      </c>
      <c r="B122" s="4" t="s">
        <v>5</v>
      </c>
      <c r="C122" s="4" t="s">
        <v>14</v>
      </c>
      <c r="D122" s="4" t="s">
        <v>14</v>
      </c>
      <c r="E122" s="4" t="s">
        <v>14</v>
      </c>
      <c r="F122" s="4" t="s">
        <v>9</v>
      </c>
      <c r="G122" s="4" t="s">
        <v>14</v>
      </c>
      <c r="H122" s="4" t="s">
        <v>14</v>
      </c>
      <c r="I122" s="4" t="s">
        <v>26</v>
      </c>
    </row>
    <row r="123" spans="1:10">
      <c r="A123" t="n">
        <v>4732</v>
      </c>
      <c r="B123" s="12" t="n">
        <v>5</v>
      </c>
      <c r="C123" s="7" t="n">
        <v>35</v>
      </c>
      <c r="D123" s="7" t="n">
        <v>3</v>
      </c>
      <c r="E123" s="7" t="n">
        <v>0</v>
      </c>
      <c r="F123" s="7" t="n">
        <v>2</v>
      </c>
      <c r="G123" s="7" t="n">
        <v>2</v>
      </c>
      <c r="H123" s="7" t="n">
        <v>1</v>
      </c>
      <c r="I123" s="13" t="n">
        <f t="normal" ca="1">A127</f>
        <v>0</v>
      </c>
    </row>
    <row r="124" spans="1:10">
      <c r="A124" t="s">
        <v>4</v>
      </c>
      <c r="B124" s="4" t="s">
        <v>5</v>
      </c>
      <c r="C124" s="4" t="s">
        <v>26</v>
      </c>
    </row>
    <row r="125" spans="1:10">
      <c r="A125" t="n">
        <v>4746</v>
      </c>
      <c r="B125" s="16" t="n">
        <v>3</v>
      </c>
      <c r="C125" s="13" t="n">
        <f t="normal" ca="1">A141</f>
        <v>0</v>
      </c>
    </row>
    <row r="126" spans="1:10">
      <c r="A126" t="s">
        <v>4</v>
      </c>
      <c r="B126" s="4" t="s">
        <v>5</v>
      </c>
      <c r="C126" s="4" t="s">
        <v>14</v>
      </c>
      <c r="D126" s="4" t="s">
        <v>14</v>
      </c>
      <c r="E126" s="4" t="s">
        <v>14</v>
      </c>
      <c r="F126" s="4" t="s">
        <v>9</v>
      </c>
      <c r="G126" s="4" t="s">
        <v>14</v>
      </c>
      <c r="H126" s="4" t="s">
        <v>14</v>
      </c>
      <c r="I126" s="4" t="s">
        <v>26</v>
      </c>
    </row>
    <row r="127" spans="1:10">
      <c r="A127" t="n">
        <v>4751</v>
      </c>
      <c r="B127" s="12" t="n">
        <v>5</v>
      </c>
      <c r="C127" s="7" t="n">
        <v>35</v>
      </c>
      <c r="D127" s="7" t="n">
        <v>3</v>
      </c>
      <c r="E127" s="7" t="n">
        <v>0</v>
      </c>
      <c r="F127" s="7" t="n">
        <v>3</v>
      </c>
      <c r="G127" s="7" t="n">
        <v>2</v>
      </c>
      <c r="H127" s="7" t="n">
        <v>1</v>
      </c>
      <c r="I127" s="13" t="n">
        <f t="normal" ca="1">A131</f>
        <v>0</v>
      </c>
    </row>
    <row r="128" spans="1:10">
      <c r="A128" t="s">
        <v>4</v>
      </c>
      <c r="B128" s="4" t="s">
        <v>5</v>
      </c>
      <c r="C128" s="4" t="s">
        <v>26</v>
      </c>
    </row>
    <row r="129" spans="1:9">
      <c r="A129" t="n">
        <v>4765</v>
      </c>
      <c r="B129" s="16" t="n">
        <v>3</v>
      </c>
      <c r="C129" s="13" t="n">
        <f t="normal" ca="1">A141</f>
        <v>0</v>
      </c>
    </row>
    <row r="130" spans="1:9">
      <c r="A130" t="s">
        <v>4</v>
      </c>
      <c r="B130" s="4" t="s">
        <v>5</v>
      </c>
      <c r="C130" s="4" t="s">
        <v>14</v>
      </c>
      <c r="D130" s="4" t="s">
        <v>14</v>
      </c>
      <c r="E130" s="4" t="s">
        <v>14</v>
      </c>
      <c r="F130" s="4" t="s">
        <v>9</v>
      </c>
      <c r="G130" s="4" t="s">
        <v>14</v>
      </c>
      <c r="H130" s="4" t="s">
        <v>14</v>
      </c>
      <c r="I130" s="4" t="s">
        <v>26</v>
      </c>
    </row>
    <row r="131" spans="1:9">
      <c r="A131" t="n">
        <v>4770</v>
      </c>
      <c r="B131" s="12" t="n">
        <v>5</v>
      </c>
      <c r="C131" s="7" t="n">
        <v>35</v>
      </c>
      <c r="D131" s="7" t="n">
        <v>3</v>
      </c>
      <c r="E131" s="7" t="n">
        <v>0</v>
      </c>
      <c r="F131" s="7" t="n">
        <v>4</v>
      </c>
      <c r="G131" s="7" t="n">
        <v>2</v>
      </c>
      <c r="H131" s="7" t="n">
        <v>1</v>
      </c>
      <c r="I131" s="13" t="n">
        <f t="normal" ca="1">A135</f>
        <v>0</v>
      </c>
    </row>
    <row r="132" spans="1:9">
      <c r="A132" t="s">
        <v>4</v>
      </c>
      <c r="B132" s="4" t="s">
        <v>5</v>
      </c>
      <c r="C132" s="4" t="s">
        <v>26</v>
      </c>
    </row>
    <row r="133" spans="1:9">
      <c r="A133" t="n">
        <v>4784</v>
      </c>
      <c r="B133" s="16" t="n">
        <v>3</v>
      </c>
      <c r="C133" s="13" t="n">
        <f t="normal" ca="1">A141</f>
        <v>0</v>
      </c>
    </row>
    <row r="134" spans="1:9">
      <c r="A134" t="s">
        <v>4</v>
      </c>
      <c r="B134" s="4" t="s">
        <v>5</v>
      </c>
      <c r="C134" s="4" t="s">
        <v>14</v>
      </c>
      <c r="D134" s="4" t="s">
        <v>14</v>
      </c>
      <c r="E134" s="4" t="s">
        <v>14</v>
      </c>
      <c r="F134" s="4" t="s">
        <v>9</v>
      </c>
      <c r="G134" s="4" t="s">
        <v>14</v>
      </c>
      <c r="H134" s="4" t="s">
        <v>14</v>
      </c>
      <c r="I134" s="4" t="s">
        <v>26</v>
      </c>
    </row>
    <row r="135" spans="1:9">
      <c r="A135" t="n">
        <v>4789</v>
      </c>
      <c r="B135" s="12" t="n">
        <v>5</v>
      </c>
      <c r="C135" s="7" t="n">
        <v>35</v>
      </c>
      <c r="D135" s="7" t="n">
        <v>3</v>
      </c>
      <c r="E135" s="7" t="n">
        <v>0</v>
      </c>
      <c r="F135" s="7" t="n">
        <v>5</v>
      </c>
      <c r="G135" s="7" t="n">
        <v>2</v>
      </c>
      <c r="H135" s="7" t="n">
        <v>1</v>
      </c>
      <c r="I135" s="13" t="n">
        <f t="normal" ca="1">A139</f>
        <v>0</v>
      </c>
    </row>
    <row r="136" spans="1:9">
      <c r="A136" t="s">
        <v>4</v>
      </c>
      <c r="B136" s="4" t="s">
        <v>5</v>
      </c>
      <c r="C136" s="4" t="s">
        <v>26</v>
      </c>
    </row>
    <row r="137" spans="1:9">
      <c r="A137" t="n">
        <v>4803</v>
      </c>
      <c r="B137" s="16" t="n">
        <v>3</v>
      </c>
      <c r="C137" s="13" t="n">
        <f t="normal" ca="1">A141</f>
        <v>0</v>
      </c>
    </row>
    <row r="138" spans="1:9">
      <c r="A138" t="s">
        <v>4</v>
      </c>
      <c r="B138" s="4" t="s">
        <v>5</v>
      </c>
      <c r="C138" s="4" t="s">
        <v>14</v>
      </c>
      <c r="D138" s="4" t="s">
        <v>14</v>
      </c>
      <c r="E138" s="4" t="s">
        <v>14</v>
      </c>
      <c r="F138" s="4" t="s">
        <v>9</v>
      </c>
      <c r="G138" s="4" t="s">
        <v>14</v>
      </c>
      <c r="H138" s="4" t="s">
        <v>14</v>
      </c>
      <c r="I138" s="4" t="s">
        <v>26</v>
      </c>
    </row>
    <row r="139" spans="1:9">
      <c r="A139" t="n">
        <v>4808</v>
      </c>
      <c r="B139" s="12" t="n">
        <v>5</v>
      </c>
      <c r="C139" s="7" t="n">
        <v>35</v>
      </c>
      <c r="D139" s="7" t="n">
        <v>3</v>
      </c>
      <c r="E139" s="7" t="n">
        <v>0</v>
      </c>
      <c r="F139" s="7" t="n">
        <v>6</v>
      </c>
      <c r="G139" s="7" t="n">
        <v>2</v>
      </c>
      <c r="H139" s="7" t="n">
        <v>1</v>
      </c>
      <c r="I139" s="13" t="n">
        <f t="normal" ca="1">A141</f>
        <v>0</v>
      </c>
    </row>
    <row r="140" spans="1:9">
      <c r="A140" t="s">
        <v>4</v>
      </c>
      <c r="B140" s="4" t="s">
        <v>5</v>
      </c>
    </row>
    <row r="141" spans="1:9">
      <c r="A141" t="n">
        <v>4822</v>
      </c>
      <c r="B141" s="5" t="n">
        <v>1</v>
      </c>
    </row>
    <row r="142" spans="1:9" s="3" customFormat="1" customHeight="0">
      <c r="A142" s="3" t="s">
        <v>2</v>
      </c>
      <c r="B142" s="3" t="s">
        <v>41</v>
      </c>
    </row>
    <row r="143" spans="1:9">
      <c r="A143" t="s">
        <v>4</v>
      </c>
      <c r="B143" s="4" t="s">
        <v>5</v>
      </c>
      <c r="C143" s="4" t="s">
        <v>14</v>
      </c>
      <c r="D143" s="4" t="s">
        <v>6</v>
      </c>
    </row>
    <row r="144" spans="1:9">
      <c r="A144" t="n">
        <v>4824</v>
      </c>
      <c r="B144" s="9" t="n">
        <v>2</v>
      </c>
      <c r="C144" s="7" t="n">
        <v>11</v>
      </c>
      <c r="D144" s="7" t="s">
        <v>42</v>
      </c>
    </row>
    <row r="145" spans="1:9">
      <c r="A145" t="s">
        <v>4</v>
      </c>
      <c r="B145" s="4" t="s">
        <v>5</v>
      </c>
      <c r="C145" s="4" t="s">
        <v>14</v>
      </c>
      <c r="D145" s="4" t="s">
        <v>14</v>
      </c>
    </row>
    <row r="146" spans="1:9">
      <c r="A146" t="n">
        <v>4836</v>
      </c>
      <c r="B146" s="10" t="n">
        <v>162</v>
      </c>
      <c r="C146" s="7" t="n">
        <v>0</v>
      </c>
      <c r="D146" s="7" t="n">
        <v>1</v>
      </c>
    </row>
    <row r="147" spans="1:9">
      <c r="A147" t="s">
        <v>4</v>
      </c>
      <c r="B147" s="4" t="s">
        <v>5</v>
      </c>
    </row>
    <row r="148" spans="1:9">
      <c r="A148" t="n">
        <v>4839</v>
      </c>
      <c r="B148" s="5" t="n">
        <v>1</v>
      </c>
    </row>
    <row r="149" spans="1:9" s="3" customFormat="1" customHeight="0">
      <c r="A149" s="3" t="s">
        <v>2</v>
      </c>
      <c r="B149" s="3" t="s">
        <v>43</v>
      </c>
    </row>
    <row r="150" spans="1:9">
      <c r="A150" t="s">
        <v>4</v>
      </c>
      <c r="B150" s="4" t="s">
        <v>5</v>
      </c>
      <c r="C150" s="4" t="s">
        <v>14</v>
      </c>
      <c r="D150" s="4" t="s">
        <v>10</v>
      </c>
    </row>
    <row r="151" spans="1:9">
      <c r="A151" t="n">
        <v>4840</v>
      </c>
      <c r="B151" s="22" t="n">
        <v>22</v>
      </c>
      <c r="C151" s="7" t="n">
        <v>20</v>
      </c>
      <c r="D151" s="7" t="n">
        <v>0</v>
      </c>
    </row>
    <row r="152" spans="1:9">
      <c r="A152" t="s">
        <v>4</v>
      </c>
      <c r="B152" s="4" t="s">
        <v>5</v>
      </c>
      <c r="C152" s="4" t="s">
        <v>14</v>
      </c>
      <c r="D152" s="4" t="s">
        <v>24</v>
      </c>
      <c r="E152" s="4" t="s">
        <v>10</v>
      </c>
      <c r="F152" s="4" t="s">
        <v>14</v>
      </c>
    </row>
    <row r="153" spans="1:9">
      <c r="A153" t="n">
        <v>4844</v>
      </c>
      <c r="B153" s="15" t="n">
        <v>49</v>
      </c>
      <c r="C153" s="7" t="n">
        <v>3</v>
      </c>
      <c r="D153" s="7" t="n">
        <v>0.699999988079071</v>
      </c>
      <c r="E153" s="7" t="n">
        <v>500</v>
      </c>
      <c r="F153" s="7" t="n">
        <v>0</v>
      </c>
    </row>
    <row r="154" spans="1:9">
      <c r="A154" t="s">
        <v>4</v>
      </c>
      <c r="B154" s="4" t="s">
        <v>5</v>
      </c>
      <c r="C154" s="4" t="s">
        <v>14</v>
      </c>
      <c r="D154" s="4" t="s">
        <v>10</v>
      </c>
    </row>
    <row r="155" spans="1:9">
      <c r="A155" t="n">
        <v>4853</v>
      </c>
      <c r="B155" s="23" t="n">
        <v>58</v>
      </c>
      <c r="C155" s="7" t="n">
        <v>5</v>
      </c>
      <c r="D155" s="7" t="n">
        <v>300</v>
      </c>
    </row>
    <row r="156" spans="1:9">
      <c r="A156" t="s">
        <v>4</v>
      </c>
      <c r="B156" s="4" t="s">
        <v>5</v>
      </c>
      <c r="C156" s="4" t="s">
        <v>24</v>
      </c>
      <c r="D156" s="4" t="s">
        <v>10</v>
      </c>
    </row>
    <row r="157" spans="1:9">
      <c r="A157" t="n">
        <v>4857</v>
      </c>
      <c r="B157" s="24" t="n">
        <v>103</v>
      </c>
      <c r="C157" s="7" t="n">
        <v>0</v>
      </c>
      <c r="D157" s="7" t="n">
        <v>300</v>
      </c>
    </row>
    <row r="158" spans="1:9">
      <c r="A158" t="s">
        <v>4</v>
      </c>
      <c r="B158" s="4" t="s">
        <v>5</v>
      </c>
      <c r="C158" s="4" t="s">
        <v>14</v>
      </c>
      <c r="D158" s="4" t="s">
        <v>10</v>
      </c>
    </row>
    <row r="159" spans="1:9">
      <c r="A159" t="n">
        <v>4864</v>
      </c>
      <c r="B159" s="23" t="n">
        <v>58</v>
      </c>
      <c r="C159" s="7" t="n">
        <v>10</v>
      </c>
      <c r="D159" s="7" t="n">
        <v>300</v>
      </c>
    </row>
    <row r="160" spans="1:9">
      <c r="A160" t="s">
        <v>4</v>
      </c>
      <c r="B160" s="4" t="s">
        <v>5</v>
      </c>
      <c r="C160" s="4" t="s">
        <v>14</v>
      </c>
      <c r="D160" s="4" t="s">
        <v>10</v>
      </c>
    </row>
    <row r="161" spans="1:6">
      <c r="A161" t="n">
        <v>4868</v>
      </c>
      <c r="B161" s="23" t="n">
        <v>58</v>
      </c>
      <c r="C161" s="7" t="n">
        <v>12</v>
      </c>
      <c r="D161" s="7" t="n">
        <v>0</v>
      </c>
    </row>
    <row r="162" spans="1:6">
      <c r="A162" t="s">
        <v>4</v>
      </c>
      <c r="B162" s="4" t="s">
        <v>5</v>
      </c>
      <c r="C162" s="4" t="s">
        <v>14</v>
      </c>
      <c r="D162" s="4" t="s">
        <v>14</v>
      </c>
      <c r="E162" s="4" t="s">
        <v>14</v>
      </c>
      <c r="F162" s="4" t="s">
        <v>14</v>
      </c>
    </row>
    <row r="163" spans="1:6">
      <c r="A163" t="n">
        <v>4872</v>
      </c>
      <c r="B163" s="8" t="n">
        <v>14</v>
      </c>
      <c r="C163" s="7" t="n">
        <v>0</v>
      </c>
      <c r="D163" s="7" t="n">
        <v>0</v>
      </c>
      <c r="E163" s="7" t="n">
        <v>0</v>
      </c>
      <c r="F163" s="7" t="n">
        <v>4</v>
      </c>
    </row>
    <row r="164" spans="1:6">
      <c r="A164" t="s">
        <v>4</v>
      </c>
      <c r="B164" s="4" t="s">
        <v>5</v>
      </c>
      <c r="C164" s="4" t="s">
        <v>14</v>
      </c>
      <c r="D164" s="4" t="s">
        <v>10</v>
      </c>
      <c r="E164" s="4" t="s">
        <v>10</v>
      </c>
      <c r="F164" s="4" t="s">
        <v>14</v>
      </c>
    </row>
    <row r="165" spans="1:6">
      <c r="A165" t="n">
        <v>4877</v>
      </c>
      <c r="B165" s="25" t="n">
        <v>25</v>
      </c>
      <c r="C165" s="7" t="n">
        <v>1</v>
      </c>
      <c r="D165" s="7" t="n">
        <v>65535</v>
      </c>
      <c r="E165" s="7" t="n">
        <v>420</v>
      </c>
      <c r="F165" s="7" t="n">
        <v>5</v>
      </c>
    </row>
    <row r="166" spans="1:6">
      <c r="A166" t="s">
        <v>4</v>
      </c>
      <c r="B166" s="4" t="s">
        <v>5</v>
      </c>
      <c r="C166" s="4" t="s">
        <v>14</v>
      </c>
      <c r="D166" s="4" t="s">
        <v>10</v>
      </c>
      <c r="E166" s="4" t="s">
        <v>6</v>
      </c>
    </row>
    <row r="167" spans="1:6">
      <c r="A167" t="n">
        <v>4884</v>
      </c>
      <c r="B167" s="26" t="n">
        <v>51</v>
      </c>
      <c r="C167" s="7" t="n">
        <v>4</v>
      </c>
      <c r="D167" s="7" t="n">
        <v>0</v>
      </c>
      <c r="E167" s="7" t="s">
        <v>44</v>
      </c>
    </row>
    <row r="168" spans="1:6">
      <c r="A168" t="s">
        <v>4</v>
      </c>
      <c r="B168" s="4" t="s">
        <v>5</v>
      </c>
      <c r="C168" s="4" t="s">
        <v>10</v>
      </c>
    </row>
    <row r="169" spans="1:6">
      <c r="A169" t="n">
        <v>4897</v>
      </c>
      <c r="B169" s="27" t="n">
        <v>16</v>
      </c>
      <c r="C169" s="7" t="n">
        <v>0</v>
      </c>
    </row>
    <row r="170" spans="1:6">
      <c r="A170" t="s">
        <v>4</v>
      </c>
      <c r="B170" s="4" t="s">
        <v>5</v>
      </c>
      <c r="C170" s="4" t="s">
        <v>10</v>
      </c>
      <c r="D170" s="4" t="s">
        <v>45</v>
      </c>
      <c r="E170" s="4" t="s">
        <v>14</v>
      </c>
      <c r="F170" s="4" t="s">
        <v>14</v>
      </c>
    </row>
    <row r="171" spans="1:6">
      <c r="A171" t="n">
        <v>4900</v>
      </c>
      <c r="B171" s="28" t="n">
        <v>26</v>
      </c>
      <c r="C171" s="7" t="n">
        <v>0</v>
      </c>
      <c r="D171" s="7" t="s">
        <v>46</v>
      </c>
      <c r="E171" s="7" t="n">
        <v>2</v>
      </c>
      <c r="F171" s="7" t="n">
        <v>0</v>
      </c>
    </row>
    <row r="172" spans="1:6">
      <c r="A172" t="s">
        <v>4</v>
      </c>
      <c r="B172" s="4" t="s">
        <v>5</v>
      </c>
    </row>
    <row r="173" spans="1:6">
      <c r="A173" t="n">
        <v>4968</v>
      </c>
      <c r="B173" s="29" t="n">
        <v>28</v>
      </c>
    </row>
    <row r="174" spans="1:6">
      <c r="A174" t="s">
        <v>4</v>
      </c>
      <c r="B174" s="4" t="s">
        <v>5</v>
      </c>
      <c r="C174" s="4" t="s">
        <v>9</v>
      </c>
    </row>
    <row r="175" spans="1:6">
      <c r="A175" t="n">
        <v>4969</v>
      </c>
      <c r="B175" s="30" t="n">
        <v>15</v>
      </c>
      <c r="C175" s="7" t="n">
        <v>67108864</v>
      </c>
    </row>
    <row r="176" spans="1:6">
      <c r="A176" t="s">
        <v>4</v>
      </c>
      <c r="B176" s="4" t="s">
        <v>5</v>
      </c>
      <c r="C176" s="4" t="s">
        <v>10</v>
      </c>
      <c r="D176" s="4" t="s">
        <v>14</v>
      </c>
    </row>
    <row r="177" spans="1:6">
      <c r="A177" t="n">
        <v>4974</v>
      </c>
      <c r="B177" s="31" t="n">
        <v>89</v>
      </c>
      <c r="C177" s="7" t="n">
        <v>65533</v>
      </c>
      <c r="D177" s="7" t="n">
        <v>1</v>
      </c>
    </row>
    <row r="178" spans="1:6">
      <c r="A178" t="s">
        <v>4</v>
      </c>
      <c r="B178" s="4" t="s">
        <v>5</v>
      </c>
      <c r="C178" s="4" t="s">
        <v>14</v>
      </c>
      <c r="D178" s="4" t="s">
        <v>6</v>
      </c>
    </row>
    <row r="179" spans="1:6">
      <c r="A179" t="n">
        <v>4978</v>
      </c>
      <c r="B179" s="9" t="n">
        <v>2</v>
      </c>
      <c r="C179" s="7" t="n">
        <v>10</v>
      </c>
      <c r="D179" s="7" t="s">
        <v>47</v>
      </c>
    </row>
    <row r="180" spans="1:6">
      <c r="A180" t="s">
        <v>4</v>
      </c>
      <c r="B180" s="4" t="s">
        <v>5</v>
      </c>
      <c r="C180" s="4" t="s">
        <v>14</v>
      </c>
      <c r="D180" s="4" t="s">
        <v>10</v>
      </c>
    </row>
    <row r="181" spans="1:6">
      <c r="A181" t="n">
        <v>5001</v>
      </c>
      <c r="B181" s="23" t="n">
        <v>58</v>
      </c>
      <c r="C181" s="7" t="n">
        <v>105</v>
      </c>
      <c r="D181" s="7" t="n">
        <v>300</v>
      </c>
    </row>
    <row r="182" spans="1:6">
      <c r="A182" t="s">
        <v>4</v>
      </c>
      <c r="B182" s="4" t="s">
        <v>5</v>
      </c>
      <c r="C182" s="4" t="s">
        <v>24</v>
      </c>
      <c r="D182" s="4" t="s">
        <v>10</v>
      </c>
    </row>
    <row r="183" spans="1:6">
      <c r="A183" t="n">
        <v>5005</v>
      </c>
      <c r="B183" s="24" t="n">
        <v>103</v>
      </c>
      <c r="C183" s="7" t="n">
        <v>1</v>
      </c>
      <c r="D183" s="7" t="n">
        <v>300</v>
      </c>
    </row>
    <row r="184" spans="1:6">
      <c r="A184" t="s">
        <v>4</v>
      </c>
      <c r="B184" s="4" t="s">
        <v>5</v>
      </c>
      <c r="C184" s="4" t="s">
        <v>14</v>
      </c>
      <c r="D184" s="4" t="s">
        <v>24</v>
      </c>
      <c r="E184" s="4" t="s">
        <v>10</v>
      </c>
      <c r="F184" s="4" t="s">
        <v>14</v>
      </c>
    </row>
    <row r="185" spans="1:6">
      <c r="A185" t="n">
        <v>5012</v>
      </c>
      <c r="B185" s="15" t="n">
        <v>49</v>
      </c>
      <c r="C185" s="7" t="n">
        <v>3</v>
      </c>
      <c r="D185" s="7" t="n">
        <v>1</v>
      </c>
      <c r="E185" s="7" t="n">
        <v>500</v>
      </c>
      <c r="F185" s="7" t="n">
        <v>0</v>
      </c>
    </row>
    <row r="186" spans="1:6">
      <c r="A186" t="s">
        <v>4</v>
      </c>
      <c r="B186" s="4" t="s">
        <v>5</v>
      </c>
      <c r="C186" s="4" t="s">
        <v>14</v>
      </c>
      <c r="D186" s="4" t="s">
        <v>10</v>
      </c>
    </row>
    <row r="187" spans="1:6">
      <c r="A187" t="n">
        <v>5021</v>
      </c>
      <c r="B187" s="23" t="n">
        <v>58</v>
      </c>
      <c r="C187" s="7" t="n">
        <v>11</v>
      </c>
      <c r="D187" s="7" t="n">
        <v>300</v>
      </c>
    </row>
    <row r="188" spans="1:6">
      <c r="A188" t="s">
        <v>4</v>
      </c>
      <c r="B188" s="4" t="s">
        <v>5</v>
      </c>
      <c r="C188" s="4" t="s">
        <v>14</v>
      </c>
      <c r="D188" s="4" t="s">
        <v>10</v>
      </c>
    </row>
    <row r="189" spans="1:6">
      <c r="A189" t="n">
        <v>5025</v>
      </c>
      <c r="B189" s="23" t="n">
        <v>58</v>
      </c>
      <c r="C189" s="7" t="n">
        <v>12</v>
      </c>
      <c r="D189" s="7" t="n">
        <v>0</v>
      </c>
    </row>
    <row r="190" spans="1:6">
      <c r="A190" t="s">
        <v>4</v>
      </c>
      <c r="B190" s="4" t="s">
        <v>5</v>
      </c>
      <c r="C190" s="4" t="s">
        <v>14</v>
      </c>
      <c r="D190" s="4" t="s">
        <v>6</v>
      </c>
    </row>
    <row r="191" spans="1:6">
      <c r="A191" t="n">
        <v>5029</v>
      </c>
      <c r="B191" s="9" t="n">
        <v>2</v>
      </c>
      <c r="C191" s="7" t="n">
        <v>10</v>
      </c>
      <c r="D191" s="7" t="s">
        <v>47</v>
      </c>
    </row>
    <row r="192" spans="1:6">
      <c r="A192" t="s">
        <v>4</v>
      </c>
      <c r="B192" s="4" t="s">
        <v>5</v>
      </c>
      <c r="C192" s="4" t="s">
        <v>10</v>
      </c>
    </row>
    <row r="193" spans="1:6">
      <c r="A193" t="n">
        <v>5052</v>
      </c>
      <c r="B193" s="27" t="n">
        <v>16</v>
      </c>
      <c r="C193" s="7" t="n">
        <v>0</v>
      </c>
    </row>
    <row r="194" spans="1:6">
      <c r="A194" t="s">
        <v>4</v>
      </c>
      <c r="B194" s="4" t="s">
        <v>5</v>
      </c>
      <c r="C194" s="4" t="s">
        <v>14</v>
      </c>
      <c r="D194" s="4" t="s">
        <v>6</v>
      </c>
    </row>
    <row r="195" spans="1:6">
      <c r="A195" t="n">
        <v>5055</v>
      </c>
      <c r="B195" s="9" t="n">
        <v>2</v>
      </c>
      <c r="C195" s="7" t="n">
        <v>10</v>
      </c>
      <c r="D195" s="7" t="s">
        <v>48</v>
      </c>
    </row>
    <row r="196" spans="1:6">
      <c r="A196" t="s">
        <v>4</v>
      </c>
      <c r="B196" s="4" t="s">
        <v>5</v>
      </c>
      <c r="C196" s="4" t="s">
        <v>10</v>
      </c>
    </row>
    <row r="197" spans="1:6">
      <c r="A197" t="n">
        <v>5073</v>
      </c>
      <c r="B197" s="27" t="n">
        <v>16</v>
      </c>
      <c r="C197" s="7" t="n">
        <v>0</v>
      </c>
    </row>
    <row r="198" spans="1:6">
      <c r="A198" t="s">
        <v>4</v>
      </c>
      <c r="B198" s="4" t="s">
        <v>5</v>
      </c>
      <c r="C198" s="4" t="s">
        <v>14</v>
      </c>
      <c r="D198" s="4" t="s">
        <v>6</v>
      </c>
    </row>
    <row r="199" spans="1:6">
      <c r="A199" t="n">
        <v>5076</v>
      </c>
      <c r="B199" s="9" t="n">
        <v>2</v>
      </c>
      <c r="C199" s="7" t="n">
        <v>10</v>
      </c>
      <c r="D199" s="7" t="s">
        <v>49</v>
      </c>
    </row>
    <row r="200" spans="1:6">
      <c r="A200" t="s">
        <v>4</v>
      </c>
      <c r="B200" s="4" t="s">
        <v>5</v>
      </c>
      <c r="C200" s="4" t="s">
        <v>10</v>
      </c>
    </row>
    <row r="201" spans="1:6">
      <c r="A201" t="n">
        <v>5095</v>
      </c>
      <c r="B201" s="27" t="n">
        <v>16</v>
      </c>
      <c r="C201" s="7" t="n">
        <v>0</v>
      </c>
    </row>
    <row r="202" spans="1:6">
      <c r="A202" t="s">
        <v>4</v>
      </c>
      <c r="B202" s="4" t="s">
        <v>5</v>
      </c>
      <c r="C202" s="4" t="s">
        <v>14</v>
      </c>
    </row>
    <row r="203" spans="1:6">
      <c r="A203" t="n">
        <v>5098</v>
      </c>
      <c r="B203" s="32" t="n">
        <v>23</v>
      </c>
      <c r="C203" s="7" t="n">
        <v>20</v>
      </c>
    </row>
    <row r="204" spans="1:6">
      <c r="A204" t="s">
        <v>4</v>
      </c>
      <c r="B204" s="4" t="s">
        <v>5</v>
      </c>
    </row>
    <row r="205" spans="1:6">
      <c r="A205" t="n">
        <v>5100</v>
      </c>
      <c r="B205" s="5" t="n">
        <v>1</v>
      </c>
    </row>
    <row r="206" spans="1:6" s="3" customFormat="1" customHeight="0">
      <c r="A206" s="3" t="s">
        <v>2</v>
      </c>
      <c r="B206" s="3" t="s">
        <v>50</v>
      </c>
    </row>
    <row r="207" spans="1:6">
      <c r="A207" t="s">
        <v>4</v>
      </c>
      <c r="B207" s="4" t="s">
        <v>5</v>
      </c>
      <c r="C207" s="4" t="s">
        <v>14</v>
      </c>
      <c r="D207" s="4" t="s">
        <v>10</v>
      </c>
    </row>
    <row r="208" spans="1:6">
      <c r="A208" t="n">
        <v>5104</v>
      </c>
      <c r="B208" s="33" t="n">
        <v>45</v>
      </c>
      <c r="C208" s="7" t="n">
        <v>18</v>
      </c>
      <c r="D208" s="7" t="n">
        <v>64</v>
      </c>
    </row>
    <row r="209" spans="1:4">
      <c r="A209" t="s">
        <v>4</v>
      </c>
      <c r="B209" s="4" t="s">
        <v>5</v>
      </c>
      <c r="C209" s="4" t="s">
        <v>14</v>
      </c>
      <c r="D209" s="4" t="s">
        <v>10</v>
      </c>
    </row>
    <row r="210" spans="1:4">
      <c r="A210" t="n">
        <v>5108</v>
      </c>
      <c r="B210" s="22" t="n">
        <v>22</v>
      </c>
      <c r="C210" s="7" t="n">
        <v>20</v>
      </c>
      <c r="D210" s="7" t="n">
        <v>0</v>
      </c>
    </row>
    <row r="211" spans="1:4">
      <c r="A211" t="s">
        <v>4</v>
      </c>
      <c r="B211" s="4" t="s">
        <v>5</v>
      </c>
      <c r="C211" s="4" t="s">
        <v>14</v>
      </c>
      <c r="D211" s="4" t="s">
        <v>10</v>
      </c>
      <c r="E211" s="4" t="s">
        <v>10</v>
      </c>
      <c r="F211" s="4" t="s">
        <v>10</v>
      </c>
      <c r="G211" s="4" t="s">
        <v>10</v>
      </c>
      <c r="H211" s="4" t="s">
        <v>14</v>
      </c>
    </row>
    <row r="212" spans="1:4">
      <c r="A212" t="n">
        <v>5112</v>
      </c>
      <c r="B212" s="25" t="n">
        <v>25</v>
      </c>
      <c r="C212" s="7" t="n">
        <v>5</v>
      </c>
      <c r="D212" s="7" t="n">
        <v>65535</v>
      </c>
      <c r="E212" s="7" t="n">
        <v>500</v>
      </c>
      <c r="F212" s="7" t="n">
        <v>800</v>
      </c>
      <c r="G212" s="7" t="n">
        <v>140</v>
      </c>
      <c r="H212" s="7" t="n">
        <v>0</v>
      </c>
    </row>
    <row r="213" spans="1:4">
      <c r="A213" t="s">
        <v>4</v>
      </c>
      <c r="B213" s="4" t="s">
        <v>5</v>
      </c>
      <c r="C213" s="4" t="s">
        <v>10</v>
      </c>
      <c r="D213" s="4" t="s">
        <v>14</v>
      </c>
      <c r="E213" s="4" t="s">
        <v>45</v>
      </c>
      <c r="F213" s="4" t="s">
        <v>14</v>
      </c>
      <c r="G213" s="4" t="s">
        <v>14</v>
      </c>
    </row>
    <row r="214" spans="1:4">
      <c r="A214" t="n">
        <v>5123</v>
      </c>
      <c r="B214" s="34" t="n">
        <v>24</v>
      </c>
      <c r="C214" s="7" t="n">
        <v>65533</v>
      </c>
      <c r="D214" s="7" t="n">
        <v>11</v>
      </c>
      <c r="E214" s="7" t="s">
        <v>51</v>
      </c>
      <c r="F214" s="7" t="n">
        <v>2</v>
      </c>
      <c r="G214" s="7" t="n">
        <v>0</v>
      </c>
    </row>
    <row r="215" spans="1:4">
      <c r="A215" t="s">
        <v>4</v>
      </c>
      <c r="B215" s="4" t="s">
        <v>5</v>
      </c>
    </row>
    <row r="216" spans="1:4">
      <c r="A216" t="n">
        <v>5177</v>
      </c>
      <c r="B216" s="29" t="n">
        <v>28</v>
      </c>
    </row>
    <row r="217" spans="1:4">
      <c r="A217" t="s">
        <v>4</v>
      </c>
      <c r="B217" s="4" t="s">
        <v>5</v>
      </c>
      <c r="C217" s="4" t="s">
        <v>14</v>
      </c>
    </row>
    <row r="218" spans="1:4">
      <c r="A218" t="n">
        <v>5178</v>
      </c>
      <c r="B218" s="35" t="n">
        <v>27</v>
      </c>
      <c r="C218" s="7" t="n">
        <v>0</v>
      </c>
    </row>
    <row r="219" spans="1:4">
      <c r="A219" t="s">
        <v>4</v>
      </c>
      <c r="B219" s="4" t="s">
        <v>5</v>
      </c>
      <c r="C219" s="4" t="s">
        <v>14</v>
      </c>
    </row>
    <row r="220" spans="1:4">
      <c r="A220" t="n">
        <v>5180</v>
      </c>
      <c r="B220" s="35" t="n">
        <v>27</v>
      </c>
      <c r="C220" s="7" t="n">
        <v>1</v>
      </c>
    </row>
    <row r="221" spans="1:4">
      <c r="A221" t="s">
        <v>4</v>
      </c>
      <c r="B221" s="4" t="s">
        <v>5</v>
      </c>
      <c r="C221" s="4" t="s">
        <v>14</v>
      </c>
      <c r="D221" s="4" t="s">
        <v>10</v>
      </c>
      <c r="E221" s="4" t="s">
        <v>10</v>
      </c>
      <c r="F221" s="4" t="s">
        <v>10</v>
      </c>
      <c r="G221" s="4" t="s">
        <v>10</v>
      </c>
      <c r="H221" s="4" t="s">
        <v>14</v>
      </c>
    </row>
    <row r="222" spans="1:4">
      <c r="A222" t="n">
        <v>5182</v>
      </c>
      <c r="B222" s="25" t="n">
        <v>25</v>
      </c>
      <c r="C222" s="7" t="n">
        <v>5</v>
      </c>
      <c r="D222" s="7" t="n">
        <v>65535</v>
      </c>
      <c r="E222" s="7" t="n">
        <v>65535</v>
      </c>
      <c r="F222" s="7" t="n">
        <v>65535</v>
      </c>
      <c r="G222" s="7" t="n">
        <v>65535</v>
      </c>
      <c r="H222" s="7" t="n">
        <v>0</v>
      </c>
    </row>
    <row r="223" spans="1:4">
      <c r="A223" t="s">
        <v>4</v>
      </c>
      <c r="B223" s="4" t="s">
        <v>5</v>
      </c>
      <c r="C223" s="4" t="s">
        <v>14</v>
      </c>
      <c r="D223" s="4" t="s">
        <v>6</v>
      </c>
    </row>
    <row r="224" spans="1:4">
      <c r="A224" t="n">
        <v>5193</v>
      </c>
      <c r="B224" s="9" t="n">
        <v>2</v>
      </c>
      <c r="C224" s="7" t="n">
        <v>10</v>
      </c>
      <c r="D224" s="7" t="s">
        <v>47</v>
      </c>
    </row>
    <row r="225" spans="1:8">
      <c r="A225" t="s">
        <v>4</v>
      </c>
      <c r="B225" s="4" t="s">
        <v>5</v>
      </c>
      <c r="C225" s="4" t="s">
        <v>10</v>
      </c>
    </row>
    <row r="226" spans="1:8">
      <c r="A226" t="n">
        <v>5216</v>
      </c>
      <c r="B226" s="27" t="n">
        <v>16</v>
      </c>
      <c r="C226" s="7" t="n">
        <v>0</v>
      </c>
    </row>
    <row r="227" spans="1:8">
      <c r="A227" t="s">
        <v>4</v>
      </c>
      <c r="B227" s="4" t="s">
        <v>5</v>
      </c>
      <c r="C227" s="4" t="s">
        <v>14</v>
      </c>
      <c r="D227" s="4" t="s">
        <v>6</v>
      </c>
    </row>
    <row r="228" spans="1:8">
      <c r="A228" t="n">
        <v>5219</v>
      </c>
      <c r="B228" s="9" t="n">
        <v>2</v>
      </c>
      <c r="C228" s="7" t="n">
        <v>10</v>
      </c>
      <c r="D228" s="7" t="s">
        <v>48</v>
      </c>
    </row>
    <row r="229" spans="1:8">
      <c r="A229" t="s">
        <v>4</v>
      </c>
      <c r="B229" s="4" t="s">
        <v>5</v>
      </c>
      <c r="C229" s="4" t="s">
        <v>10</v>
      </c>
    </row>
    <row r="230" spans="1:8">
      <c r="A230" t="n">
        <v>5237</v>
      </c>
      <c r="B230" s="27" t="n">
        <v>16</v>
      </c>
      <c r="C230" s="7" t="n">
        <v>0</v>
      </c>
    </row>
    <row r="231" spans="1:8">
      <c r="A231" t="s">
        <v>4</v>
      </c>
      <c r="B231" s="4" t="s">
        <v>5</v>
      </c>
      <c r="C231" s="4" t="s">
        <v>14</v>
      </c>
      <c r="D231" s="4" t="s">
        <v>6</v>
      </c>
    </row>
    <row r="232" spans="1:8">
      <c r="A232" t="n">
        <v>5240</v>
      </c>
      <c r="B232" s="9" t="n">
        <v>2</v>
      </c>
      <c r="C232" s="7" t="n">
        <v>10</v>
      </c>
      <c r="D232" s="7" t="s">
        <v>49</v>
      </c>
    </row>
    <row r="233" spans="1:8">
      <c r="A233" t="s">
        <v>4</v>
      </c>
      <c r="B233" s="4" t="s">
        <v>5</v>
      </c>
      <c r="C233" s="4" t="s">
        <v>10</v>
      </c>
    </row>
    <row r="234" spans="1:8">
      <c r="A234" t="n">
        <v>5259</v>
      </c>
      <c r="B234" s="27" t="n">
        <v>16</v>
      </c>
      <c r="C234" s="7" t="n">
        <v>0</v>
      </c>
    </row>
    <row r="235" spans="1:8">
      <c r="A235" t="s">
        <v>4</v>
      </c>
      <c r="B235" s="4" t="s">
        <v>5</v>
      </c>
      <c r="C235" s="4" t="s">
        <v>14</v>
      </c>
    </row>
    <row r="236" spans="1:8">
      <c r="A236" t="n">
        <v>5262</v>
      </c>
      <c r="B236" s="32" t="n">
        <v>23</v>
      </c>
      <c r="C236" s="7" t="n">
        <v>20</v>
      </c>
    </row>
    <row r="237" spans="1:8">
      <c r="A237" t="s">
        <v>4</v>
      </c>
      <c r="B237" s="4" t="s">
        <v>5</v>
      </c>
      <c r="C237" s="4" t="s">
        <v>14</v>
      </c>
      <c r="D237" s="4" t="s">
        <v>10</v>
      </c>
    </row>
    <row r="238" spans="1:8">
      <c r="A238" t="n">
        <v>5264</v>
      </c>
      <c r="B238" s="33" t="n">
        <v>45</v>
      </c>
      <c r="C238" s="7" t="n">
        <v>23</v>
      </c>
      <c r="D238" s="7" t="n">
        <v>64</v>
      </c>
    </row>
    <row r="239" spans="1:8">
      <c r="A239" t="s">
        <v>4</v>
      </c>
      <c r="B239" s="4" t="s">
        <v>5</v>
      </c>
    </row>
    <row r="240" spans="1:8">
      <c r="A240" t="n">
        <v>5268</v>
      </c>
      <c r="B240" s="5" t="n">
        <v>1</v>
      </c>
    </row>
    <row r="241" spans="1:4" s="3" customFormat="1" customHeight="0">
      <c r="A241" s="3" t="s">
        <v>2</v>
      </c>
      <c r="B241" s="3" t="s">
        <v>52</v>
      </c>
    </row>
    <row r="242" spans="1:4">
      <c r="A242" t="s">
        <v>4</v>
      </c>
      <c r="B242" s="4" t="s">
        <v>5</v>
      </c>
      <c r="C242" s="4" t="s">
        <v>10</v>
      </c>
      <c r="D242" s="4" t="s">
        <v>14</v>
      </c>
      <c r="E242" s="4" t="s">
        <v>9</v>
      </c>
    </row>
    <row r="243" spans="1:4">
      <c r="A243" t="n">
        <v>5272</v>
      </c>
      <c r="B243" s="36" t="n">
        <v>106</v>
      </c>
      <c r="C243" s="7" t="n">
        <v>55</v>
      </c>
      <c r="D243" s="7" t="n">
        <v>0</v>
      </c>
      <c r="E243" s="7" t="n">
        <v>0</v>
      </c>
    </row>
    <row r="244" spans="1:4">
      <c r="A244" t="s">
        <v>4</v>
      </c>
      <c r="B244" s="4" t="s">
        <v>5</v>
      </c>
      <c r="C244" s="4" t="s">
        <v>14</v>
      </c>
      <c r="D244" s="4" t="s">
        <v>6</v>
      </c>
      <c r="E244" s="4" t="s">
        <v>10</v>
      </c>
    </row>
    <row r="245" spans="1:4">
      <c r="A245" t="n">
        <v>5280</v>
      </c>
      <c r="B245" s="37" t="n">
        <v>62</v>
      </c>
      <c r="C245" s="7" t="n">
        <v>1</v>
      </c>
      <c r="D245" s="7" t="s">
        <v>53</v>
      </c>
      <c r="E245" s="7" t="n">
        <v>128</v>
      </c>
    </row>
    <row r="246" spans="1:4">
      <c r="A246" t="s">
        <v>4</v>
      </c>
      <c r="B246" s="4" t="s">
        <v>5</v>
      </c>
    </row>
    <row r="247" spans="1:4">
      <c r="A247" t="n">
        <v>5293</v>
      </c>
      <c r="B247" s="5" t="n">
        <v>1</v>
      </c>
    </row>
    <row r="248" spans="1:4" s="3" customFormat="1" customHeight="0">
      <c r="A248" s="3" t="s">
        <v>2</v>
      </c>
      <c r="B248" s="3" t="s">
        <v>54</v>
      </c>
    </row>
    <row r="249" spans="1:4">
      <c r="A249" t="s">
        <v>4</v>
      </c>
      <c r="B249" s="4" t="s">
        <v>5</v>
      </c>
      <c r="C249" s="4" t="s">
        <v>14</v>
      </c>
      <c r="D249" s="4" t="s">
        <v>14</v>
      </c>
      <c r="E249" s="4" t="s">
        <v>10</v>
      </c>
      <c r="F249" s="4" t="s">
        <v>10</v>
      </c>
      <c r="G249" s="4" t="s">
        <v>10</v>
      </c>
      <c r="H249" s="4" t="s">
        <v>10</v>
      </c>
      <c r="I249" s="4" t="s">
        <v>10</v>
      </c>
      <c r="J249" s="4" t="s">
        <v>10</v>
      </c>
      <c r="K249" s="4" t="s">
        <v>10</v>
      </c>
      <c r="L249" s="4" t="s">
        <v>10</v>
      </c>
      <c r="M249" s="4" t="s">
        <v>10</v>
      </c>
      <c r="N249" s="4" t="s">
        <v>10</v>
      </c>
      <c r="O249" s="4" t="s">
        <v>10</v>
      </c>
      <c r="P249" s="4" t="s">
        <v>10</v>
      </c>
      <c r="Q249" s="4" t="s">
        <v>10</v>
      </c>
      <c r="R249" s="4" t="s">
        <v>10</v>
      </c>
      <c r="S249" s="4" t="s">
        <v>10</v>
      </c>
    </row>
    <row r="250" spans="1:4">
      <c r="A250" t="n">
        <v>5296</v>
      </c>
      <c r="B250" s="38" t="n">
        <v>161</v>
      </c>
      <c r="C250" s="7" t="n">
        <v>2</v>
      </c>
      <c r="D250" s="7" t="n">
        <v>6</v>
      </c>
      <c r="E250" s="7" t="n">
        <v>8951</v>
      </c>
      <c r="F250" s="7" t="n">
        <v>8952</v>
      </c>
      <c r="G250" s="7" t="n">
        <v>9712</v>
      </c>
      <c r="H250" s="7" t="n">
        <v>9721</v>
      </c>
      <c r="I250" s="7" t="n">
        <v>9724</v>
      </c>
      <c r="J250" s="7" t="n">
        <v>10225</v>
      </c>
      <c r="K250" s="7" t="n">
        <v>0</v>
      </c>
      <c r="L250" s="7" t="n">
        <v>0</v>
      </c>
      <c r="M250" s="7" t="n">
        <v>0</v>
      </c>
      <c r="N250" s="7" t="n">
        <v>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</row>
    <row r="251" spans="1:4">
      <c r="A251" t="s">
        <v>4</v>
      </c>
      <c r="B251" s="4" t="s">
        <v>5</v>
      </c>
      <c r="C251" s="4" t="s">
        <v>14</v>
      </c>
      <c r="D251" s="4" t="s">
        <v>24</v>
      </c>
      <c r="E251" s="4" t="s">
        <v>24</v>
      </c>
      <c r="F251" s="4" t="s">
        <v>24</v>
      </c>
    </row>
    <row r="252" spans="1:4">
      <c r="A252" t="n">
        <v>5329</v>
      </c>
      <c r="B252" s="38" t="n">
        <v>161</v>
      </c>
      <c r="C252" s="7" t="n">
        <v>3</v>
      </c>
      <c r="D252" s="7" t="n">
        <v>1</v>
      </c>
      <c r="E252" s="7" t="n">
        <v>1.60000002384186</v>
      </c>
      <c r="F252" s="7" t="n">
        <v>0.0900000035762787</v>
      </c>
    </row>
    <row r="253" spans="1:4">
      <c r="A253" t="s">
        <v>4</v>
      </c>
      <c r="B253" s="4" t="s">
        <v>5</v>
      </c>
      <c r="C253" s="4" t="s">
        <v>14</v>
      </c>
      <c r="D253" s="4" t="s">
        <v>10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  <c r="O253" s="4" t="s">
        <v>14</v>
      </c>
      <c r="P253" s="4" t="s">
        <v>14</v>
      </c>
      <c r="Q253" s="4" t="s">
        <v>14</v>
      </c>
      <c r="R253" s="4" t="s">
        <v>14</v>
      </c>
      <c r="S253" s="4" t="s">
        <v>14</v>
      </c>
      <c r="T253" s="4" t="s">
        <v>14</v>
      </c>
    </row>
    <row r="254" spans="1:4">
      <c r="A254" t="n">
        <v>5343</v>
      </c>
      <c r="B254" s="38" t="n">
        <v>161</v>
      </c>
      <c r="C254" s="7" t="n">
        <v>0</v>
      </c>
      <c r="D254" s="7" t="n">
        <v>5301</v>
      </c>
      <c r="E254" s="7" t="n">
        <v>0</v>
      </c>
      <c r="F254" s="7" t="n">
        <v>0</v>
      </c>
      <c r="G254" s="7" t="n">
        <v>0</v>
      </c>
      <c r="H254" s="7" t="n">
        <v>3</v>
      </c>
      <c r="I254" s="7" t="n">
        <v>0</v>
      </c>
      <c r="J254" s="7" t="n">
        <v>0</v>
      </c>
      <c r="K254" s="7" t="n">
        <v>0</v>
      </c>
      <c r="L254" s="7" t="n">
        <v>0</v>
      </c>
      <c r="M254" s="7" t="n">
        <v>0</v>
      </c>
      <c r="N254" s="7" t="n">
        <v>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</row>
    <row r="255" spans="1:4">
      <c r="A255" t="s">
        <v>4</v>
      </c>
      <c r="B255" s="4" t="s">
        <v>5</v>
      </c>
      <c r="C255" s="4" t="s">
        <v>14</v>
      </c>
      <c r="D255" s="4" t="s">
        <v>24</v>
      </c>
      <c r="E255" s="4" t="s">
        <v>24</v>
      </c>
      <c r="F255" s="4" t="s">
        <v>24</v>
      </c>
    </row>
    <row r="256" spans="1:4">
      <c r="A256" t="n">
        <v>5363</v>
      </c>
      <c r="B256" s="38" t="n">
        <v>161</v>
      </c>
      <c r="C256" s="7" t="n">
        <v>3</v>
      </c>
      <c r="D256" s="7" t="n">
        <v>1</v>
      </c>
      <c r="E256" s="7" t="n">
        <v>1.60000002384186</v>
      </c>
      <c r="F256" s="7" t="n">
        <v>0.0900000035762787</v>
      </c>
    </row>
    <row r="257" spans="1:20">
      <c r="A257" t="s">
        <v>4</v>
      </c>
      <c r="B257" s="4" t="s">
        <v>5</v>
      </c>
      <c r="C257" s="4" t="s">
        <v>14</v>
      </c>
      <c r="D257" s="4" t="s">
        <v>10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  <c r="O257" s="4" t="s">
        <v>14</v>
      </c>
      <c r="P257" s="4" t="s">
        <v>14</v>
      </c>
      <c r="Q257" s="4" t="s">
        <v>14</v>
      </c>
      <c r="R257" s="4" t="s">
        <v>14</v>
      </c>
      <c r="S257" s="4" t="s">
        <v>14</v>
      </c>
      <c r="T257" s="4" t="s">
        <v>14</v>
      </c>
    </row>
    <row r="258" spans="1:20">
      <c r="A258" t="n">
        <v>5377</v>
      </c>
      <c r="B258" s="38" t="n">
        <v>161</v>
      </c>
      <c r="C258" s="7" t="n">
        <v>0</v>
      </c>
      <c r="D258" s="7" t="n">
        <v>5302</v>
      </c>
      <c r="E258" s="7" t="n">
        <v>0</v>
      </c>
      <c r="F258" s="7" t="n">
        <v>0</v>
      </c>
      <c r="G258" s="7" t="n">
        <v>0</v>
      </c>
      <c r="H258" s="7" t="n">
        <v>3</v>
      </c>
      <c r="I258" s="7" t="n">
        <v>0</v>
      </c>
      <c r="J258" s="7" t="n">
        <v>0</v>
      </c>
      <c r="K258" s="7" t="n">
        <v>0</v>
      </c>
      <c r="L258" s="7" t="n">
        <v>0</v>
      </c>
      <c r="M258" s="7" t="n">
        <v>0</v>
      </c>
      <c r="N258" s="7" t="n">
        <v>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</row>
    <row r="259" spans="1:20">
      <c r="A259" t="s">
        <v>4</v>
      </c>
      <c r="B259" s="4" t="s">
        <v>5</v>
      </c>
      <c r="C259" s="4" t="s">
        <v>14</v>
      </c>
      <c r="D259" s="4" t="s">
        <v>24</v>
      </c>
      <c r="E259" s="4" t="s">
        <v>24</v>
      </c>
      <c r="F259" s="4" t="s">
        <v>24</v>
      </c>
    </row>
    <row r="260" spans="1:20">
      <c r="A260" t="n">
        <v>5397</v>
      </c>
      <c r="B260" s="38" t="n">
        <v>161</v>
      </c>
      <c r="C260" s="7" t="n">
        <v>3</v>
      </c>
      <c r="D260" s="7" t="n">
        <v>1</v>
      </c>
      <c r="E260" s="7" t="n">
        <v>1.60000002384186</v>
      </c>
      <c r="F260" s="7" t="n">
        <v>0.0900000035762787</v>
      </c>
    </row>
    <row r="261" spans="1:20">
      <c r="A261" t="s">
        <v>4</v>
      </c>
      <c r="B261" s="4" t="s">
        <v>5</v>
      </c>
      <c r="C261" s="4" t="s">
        <v>14</v>
      </c>
      <c r="D261" s="4" t="s">
        <v>10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  <c r="O261" s="4" t="s">
        <v>14</v>
      </c>
      <c r="P261" s="4" t="s">
        <v>14</v>
      </c>
      <c r="Q261" s="4" t="s">
        <v>14</v>
      </c>
      <c r="R261" s="4" t="s">
        <v>14</v>
      </c>
      <c r="S261" s="4" t="s">
        <v>14</v>
      </c>
      <c r="T261" s="4" t="s">
        <v>14</v>
      </c>
    </row>
    <row r="262" spans="1:20">
      <c r="A262" t="n">
        <v>5411</v>
      </c>
      <c r="B262" s="38" t="n">
        <v>161</v>
      </c>
      <c r="C262" s="7" t="n">
        <v>0</v>
      </c>
      <c r="D262" s="7" t="n">
        <v>5308</v>
      </c>
      <c r="E262" s="7" t="n">
        <v>0</v>
      </c>
      <c r="F262" s="7" t="n">
        <v>0</v>
      </c>
      <c r="G262" s="7" t="n">
        <v>0</v>
      </c>
      <c r="H262" s="7" t="n">
        <v>0</v>
      </c>
      <c r="I262" s="7" t="n">
        <v>0</v>
      </c>
      <c r="J262" s="7" t="n">
        <v>5</v>
      </c>
      <c r="K262" s="7" t="n">
        <v>6</v>
      </c>
      <c r="L262" s="7" t="n">
        <v>0</v>
      </c>
      <c r="M262" s="7" t="n">
        <v>0</v>
      </c>
      <c r="N262" s="7" t="n">
        <v>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</row>
    <row r="263" spans="1:20">
      <c r="A263" t="s">
        <v>4</v>
      </c>
      <c r="B263" s="4" t="s">
        <v>5</v>
      </c>
      <c r="C263" s="4" t="s">
        <v>14</v>
      </c>
      <c r="D263" s="4" t="s">
        <v>24</v>
      </c>
      <c r="E263" s="4" t="s">
        <v>24</v>
      </c>
      <c r="F263" s="4" t="s">
        <v>24</v>
      </c>
    </row>
    <row r="264" spans="1:20">
      <c r="A264" t="n">
        <v>5431</v>
      </c>
      <c r="B264" s="38" t="n">
        <v>161</v>
      </c>
      <c r="C264" s="7" t="n">
        <v>3</v>
      </c>
      <c r="D264" s="7" t="n">
        <v>1</v>
      </c>
      <c r="E264" s="7" t="n">
        <v>1.60000002384186</v>
      </c>
      <c r="F264" s="7" t="n">
        <v>0.0900000035762787</v>
      </c>
    </row>
    <row r="265" spans="1:20">
      <c r="A265" t="s">
        <v>4</v>
      </c>
      <c r="B265" s="4" t="s">
        <v>5</v>
      </c>
      <c r="C265" s="4" t="s">
        <v>14</v>
      </c>
      <c r="D265" s="4" t="s">
        <v>10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  <c r="O265" s="4" t="s">
        <v>14</v>
      </c>
      <c r="P265" s="4" t="s">
        <v>14</v>
      </c>
      <c r="Q265" s="4" t="s">
        <v>14</v>
      </c>
      <c r="R265" s="4" t="s">
        <v>14</v>
      </c>
      <c r="S265" s="4" t="s">
        <v>14</v>
      </c>
      <c r="T265" s="4" t="s">
        <v>14</v>
      </c>
    </row>
    <row r="266" spans="1:20">
      <c r="A266" t="n">
        <v>5445</v>
      </c>
      <c r="B266" s="38" t="n">
        <v>161</v>
      </c>
      <c r="C266" s="7" t="n">
        <v>0</v>
      </c>
      <c r="D266" s="7" t="n">
        <v>5309</v>
      </c>
      <c r="E266" s="7" t="n">
        <v>0</v>
      </c>
      <c r="F266" s="7" t="n">
        <v>0</v>
      </c>
      <c r="G266" s="7" t="n">
        <v>0</v>
      </c>
      <c r="H266" s="7" t="n">
        <v>0</v>
      </c>
      <c r="I266" s="7" t="n">
        <v>0</v>
      </c>
      <c r="J266" s="7" t="n">
        <v>5</v>
      </c>
      <c r="K266" s="7" t="n">
        <v>6</v>
      </c>
      <c r="L266" s="7" t="n">
        <v>0</v>
      </c>
      <c r="M266" s="7" t="n">
        <v>0</v>
      </c>
      <c r="N266" s="7" t="n">
        <v>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</row>
    <row r="267" spans="1:20">
      <c r="A267" t="s">
        <v>4</v>
      </c>
      <c r="B267" s="4" t="s">
        <v>5</v>
      </c>
      <c r="C267" s="4" t="s">
        <v>14</v>
      </c>
      <c r="D267" s="4" t="s">
        <v>24</v>
      </c>
      <c r="E267" s="4" t="s">
        <v>24</v>
      </c>
      <c r="F267" s="4" t="s">
        <v>24</v>
      </c>
    </row>
    <row r="268" spans="1:20">
      <c r="A268" t="n">
        <v>5465</v>
      </c>
      <c r="B268" s="38" t="n">
        <v>161</v>
      </c>
      <c r="C268" s="7" t="n">
        <v>3</v>
      </c>
      <c r="D268" s="7" t="n">
        <v>1</v>
      </c>
      <c r="E268" s="7" t="n">
        <v>1.60000002384186</v>
      </c>
      <c r="F268" s="7" t="n">
        <v>0.0900000035762787</v>
      </c>
    </row>
    <row r="269" spans="1:20">
      <c r="A269" t="s">
        <v>4</v>
      </c>
      <c r="B269" s="4" t="s">
        <v>5</v>
      </c>
      <c r="C269" s="4" t="s">
        <v>14</v>
      </c>
      <c r="D269" s="4" t="s">
        <v>10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  <c r="O269" s="4" t="s">
        <v>14</v>
      </c>
      <c r="P269" s="4" t="s">
        <v>14</v>
      </c>
      <c r="Q269" s="4" t="s">
        <v>14</v>
      </c>
      <c r="R269" s="4" t="s">
        <v>14</v>
      </c>
      <c r="S269" s="4" t="s">
        <v>14</v>
      </c>
      <c r="T269" s="4" t="s">
        <v>14</v>
      </c>
    </row>
    <row r="270" spans="1:20">
      <c r="A270" t="n">
        <v>5479</v>
      </c>
      <c r="B270" s="38" t="n">
        <v>161</v>
      </c>
      <c r="C270" s="7" t="n">
        <v>0</v>
      </c>
      <c r="D270" s="7" t="n">
        <v>5326</v>
      </c>
      <c r="E270" s="7" t="n">
        <v>0</v>
      </c>
      <c r="F270" s="7" t="n">
        <v>0</v>
      </c>
      <c r="G270" s="7" t="n">
        <v>0</v>
      </c>
      <c r="H270" s="7" t="n">
        <v>0</v>
      </c>
      <c r="I270" s="7" t="n">
        <v>4</v>
      </c>
      <c r="J270" s="7" t="n">
        <v>0</v>
      </c>
      <c r="K270" s="7" t="n">
        <v>0</v>
      </c>
      <c r="L270" s="7" t="n">
        <v>0</v>
      </c>
      <c r="M270" s="7" t="n">
        <v>0</v>
      </c>
      <c r="N270" s="7" t="n">
        <v>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</row>
    <row r="271" spans="1:20">
      <c r="A271" t="s">
        <v>4</v>
      </c>
      <c r="B271" s="4" t="s">
        <v>5</v>
      </c>
      <c r="C271" s="4" t="s">
        <v>14</v>
      </c>
      <c r="D271" s="4" t="s">
        <v>24</v>
      </c>
      <c r="E271" s="4" t="s">
        <v>24</v>
      </c>
      <c r="F271" s="4" t="s">
        <v>24</v>
      </c>
    </row>
    <row r="272" spans="1:20">
      <c r="A272" t="n">
        <v>5499</v>
      </c>
      <c r="B272" s="38" t="n">
        <v>161</v>
      </c>
      <c r="C272" s="7" t="n">
        <v>3</v>
      </c>
      <c r="D272" s="7" t="n">
        <v>1</v>
      </c>
      <c r="E272" s="7" t="n">
        <v>1.60000002384186</v>
      </c>
      <c r="F272" s="7" t="n">
        <v>0.0900000035762787</v>
      </c>
    </row>
    <row r="273" spans="1:20">
      <c r="A273" t="s">
        <v>4</v>
      </c>
      <c r="B273" s="4" t="s">
        <v>5</v>
      </c>
      <c r="C273" s="4" t="s">
        <v>14</v>
      </c>
      <c r="D273" s="4" t="s">
        <v>10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  <c r="O273" s="4" t="s">
        <v>14</v>
      </c>
      <c r="P273" s="4" t="s">
        <v>14</v>
      </c>
      <c r="Q273" s="4" t="s">
        <v>14</v>
      </c>
      <c r="R273" s="4" t="s">
        <v>14</v>
      </c>
      <c r="S273" s="4" t="s">
        <v>14</v>
      </c>
      <c r="T273" s="4" t="s">
        <v>14</v>
      </c>
    </row>
    <row r="274" spans="1:20">
      <c r="A274" t="n">
        <v>5513</v>
      </c>
      <c r="B274" s="38" t="n">
        <v>161</v>
      </c>
      <c r="C274" s="7" t="n">
        <v>0</v>
      </c>
      <c r="D274" s="7" t="n">
        <v>5327</v>
      </c>
      <c r="E274" s="7" t="n">
        <v>0</v>
      </c>
      <c r="F274" s="7" t="n">
        <v>0</v>
      </c>
      <c r="G274" s="7" t="n">
        <v>0</v>
      </c>
      <c r="H274" s="7" t="n">
        <v>0</v>
      </c>
      <c r="I274" s="7" t="n">
        <v>4</v>
      </c>
      <c r="J274" s="7" t="n">
        <v>0</v>
      </c>
      <c r="K274" s="7" t="n">
        <v>0</v>
      </c>
      <c r="L274" s="7" t="n">
        <v>0</v>
      </c>
      <c r="M274" s="7" t="n">
        <v>0</v>
      </c>
      <c r="N274" s="7" t="n">
        <v>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</row>
    <row r="275" spans="1:20">
      <c r="A275" t="s">
        <v>4</v>
      </c>
      <c r="B275" s="4" t="s">
        <v>5</v>
      </c>
      <c r="C275" s="4" t="s">
        <v>14</v>
      </c>
      <c r="D275" s="4" t="s">
        <v>24</v>
      </c>
      <c r="E275" s="4" t="s">
        <v>24</v>
      </c>
      <c r="F275" s="4" t="s">
        <v>24</v>
      </c>
    </row>
    <row r="276" spans="1:20">
      <c r="A276" t="n">
        <v>5533</v>
      </c>
      <c r="B276" s="38" t="n">
        <v>161</v>
      </c>
      <c r="C276" s="7" t="n">
        <v>3</v>
      </c>
      <c r="D276" s="7" t="n">
        <v>1</v>
      </c>
      <c r="E276" s="7" t="n">
        <v>1.60000002384186</v>
      </c>
      <c r="F276" s="7" t="n">
        <v>0.0900000035762787</v>
      </c>
    </row>
    <row r="277" spans="1:20">
      <c r="A277" t="s">
        <v>4</v>
      </c>
      <c r="B277" s="4" t="s">
        <v>5</v>
      </c>
      <c r="C277" s="4" t="s">
        <v>14</v>
      </c>
      <c r="D277" s="4" t="s">
        <v>10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  <c r="O277" s="4" t="s">
        <v>14</v>
      </c>
      <c r="P277" s="4" t="s">
        <v>14</v>
      </c>
      <c r="Q277" s="4" t="s">
        <v>14</v>
      </c>
      <c r="R277" s="4" t="s">
        <v>14</v>
      </c>
      <c r="S277" s="4" t="s">
        <v>14</v>
      </c>
      <c r="T277" s="4" t="s">
        <v>14</v>
      </c>
    </row>
    <row r="278" spans="1:20">
      <c r="A278" t="n">
        <v>5547</v>
      </c>
      <c r="B278" s="38" t="n">
        <v>161</v>
      </c>
      <c r="C278" s="7" t="n">
        <v>0</v>
      </c>
      <c r="D278" s="7" t="n">
        <v>106</v>
      </c>
      <c r="E278" s="7" t="n">
        <v>1</v>
      </c>
      <c r="F278" s="7" t="n">
        <v>0</v>
      </c>
      <c r="G278" s="7" t="n">
        <v>0</v>
      </c>
      <c r="H278" s="7" t="n">
        <v>103</v>
      </c>
      <c r="I278" s="7" t="n">
        <v>103</v>
      </c>
      <c r="J278" s="7" t="n">
        <v>103</v>
      </c>
      <c r="K278" s="7" t="n">
        <v>0</v>
      </c>
      <c r="L278" s="7" t="n">
        <v>0</v>
      </c>
      <c r="M278" s="7" t="n">
        <v>0</v>
      </c>
      <c r="N278" s="7" t="n">
        <v>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</row>
    <row r="279" spans="1:20">
      <c r="A279" t="s">
        <v>4</v>
      </c>
      <c r="B279" s="4" t="s">
        <v>5</v>
      </c>
      <c r="C279" s="4" t="s">
        <v>14</v>
      </c>
    </row>
    <row r="280" spans="1:20">
      <c r="A280" t="n">
        <v>5567</v>
      </c>
      <c r="B280" s="38" t="n">
        <v>161</v>
      </c>
      <c r="C280" s="7" t="n">
        <v>1</v>
      </c>
    </row>
    <row r="281" spans="1:20">
      <c r="A281" t="s">
        <v>4</v>
      </c>
      <c r="B281" s="4" t="s">
        <v>5</v>
      </c>
    </row>
    <row r="282" spans="1:20">
      <c r="A282" t="n">
        <v>5569</v>
      </c>
      <c r="B282" s="5" t="n">
        <v>1</v>
      </c>
    </row>
    <row r="283" spans="1:20" s="3" customFormat="1" customHeight="0">
      <c r="A283" s="3" t="s">
        <v>2</v>
      </c>
      <c r="B283" s="3" t="s">
        <v>55</v>
      </c>
    </row>
    <row r="284" spans="1:20">
      <c r="A284" t="s">
        <v>4</v>
      </c>
      <c r="B284" s="4" t="s">
        <v>5</v>
      </c>
      <c r="C284" s="4" t="s">
        <v>14</v>
      </c>
      <c r="D284" s="4" t="s">
        <v>10</v>
      </c>
      <c r="E284" s="4" t="s">
        <v>14</v>
      </c>
      <c r="F284" s="4" t="s">
        <v>14</v>
      </c>
      <c r="G284" s="4" t="s">
        <v>14</v>
      </c>
      <c r="H284" s="4" t="s">
        <v>10</v>
      </c>
      <c r="I284" s="4" t="s">
        <v>26</v>
      </c>
      <c r="J284" s="4" t="s">
        <v>26</v>
      </c>
    </row>
    <row r="285" spans="1:20">
      <c r="A285" t="n">
        <v>5572</v>
      </c>
      <c r="B285" s="39" t="n">
        <v>6</v>
      </c>
      <c r="C285" s="7" t="n">
        <v>33</v>
      </c>
      <c r="D285" s="7" t="n">
        <v>65534</v>
      </c>
      <c r="E285" s="7" t="n">
        <v>9</v>
      </c>
      <c r="F285" s="7" t="n">
        <v>1</v>
      </c>
      <c r="G285" s="7" t="n">
        <v>1</v>
      </c>
      <c r="H285" s="7" t="n">
        <v>103</v>
      </c>
      <c r="I285" s="13" t="n">
        <f t="normal" ca="1">A287</f>
        <v>0</v>
      </c>
      <c r="J285" s="13" t="n">
        <f t="normal" ca="1">A297</f>
        <v>0</v>
      </c>
    </row>
    <row r="286" spans="1:20">
      <c r="A286" t="s">
        <v>4</v>
      </c>
      <c r="B286" s="4" t="s">
        <v>5</v>
      </c>
      <c r="C286" s="4" t="s">
        <v>14</v>
      </c>
      <c r="D286" s="4" t="s">
        <v>10</v>
      </c>
      <c r="E286" s="4" t="s">
        <v>14</v>
      </c>
      <c r="F286" s="4" t="s">
        <v>14</v>
      </c>
      <c r="G286" s="4" t="s">
        <v>10</v>
      </c>
      <c r="H286" s="4" t="s">
        <v>14</v>
      </c>
      <c r="I286" s="4" t="s">
        <v>14</v>
      </c>
      <c r="J286" s="4" t="s">
        <v>14</v>
      </c>
      <c r="K286" s="4" t="s">
        <v>26</v>
      </c>
    </row>
    <row r="287" spans="1:20">
      <c r="A287" t="n">
        <v>5589</v>
      </c>
      <c r="B287" s="12" t="n">
        <v>5</v>
      </c>
      <c r="C287" s="7" t="n">
        <v>30</v>
      </c>
      <c r="D287" s="7" t="n">
        <v>10637</v>
      </c>
      <c r="E287" s="7" t="n">
        <v>8</v>
      </c>
      <c r="F287" s="7" t="n">
        <v>30</v>
      </c>
      <c r="G287" s="7" t="n">
        <v>10630</v>
      </c>
      <c r="H287" s="7" t="n">
        <v>8</v>
      </c>
      <c r="I287" s="7" t="n">
        <v>9</v>
      </c>
      <c r="J287" s="7" t="n">
        <v>1</v>
      </c>
      <c r="K287" s="13" t="n">
        <f t="normal" ca="1">A293</f>
        <v>0</v>
      </c>
    </row>
    <row r="288" spans="1:20">
      <c r="A288" t="s">
        <v>4</v>
      </c>
      <c r="B288" s="4" t="s">
        <v>5</v>
      </c>
      <c r="C288" s="4" t="s">
        <v>10</v>
      </c>
      <c r="D288" s="4" t="s">
        <v>24</v>
      </c>
      <c r="E288" s="4" t="s">
        <v>24</v>
      </c>
      <c r="F288" s="4" t="s">
        <v>24</v>
      </c>
      <c r="G288" s="4" t="s">
        <v>24</v>
      </c>
    </row>
    <row r="289" spans="1:20">
      <c r="A289" t="n">
        <v>5604</v>
      </c>
      <c r="B289" s="40" t="n">
        <v>46</v>
      </c>
      <c r="C289" s="7" t="n">
        <v>65534</v>
      </c>
      <c r="D289" s="7" t="n">
        <v>-132.600006103516</v>
      </c>
      <c r="E289" s="7" t="n">
        <v>117.449996948242</v>
      </c>
      <c r="F289" s="7" t="n">
        <v>38</v>
      </c>
      <c r="G289" s="7" t="n">
        <v>90</v>
      </c>
    </row>
    <row r="290" spans="1:20">
      <c r="A290" t="s">
        <v>4</v>
      </c>
      <c r="B290" s="4" t="s">
        <v>5</v>
      </c>
      <c r="C290" s="4" t="s">
        <v>26</v>
      </c>
    </row>
    <row r="291" spans="1:20">
      <c r="A291" t="n">
        <v>5623</v>
      </c>
      <c r="B291" s="16" t="n">
        <v>3</v>
      </c>
      <c r="C291" s="13" t="n">
        <f t="normal" ca="1">A295</f>
        <v>0</v>
      </c>
    </row>
    <row r="292" spans="1:20">
      <c r="A292" t="s">
        <v>4</v>
      </c>
      <c r="B292" s="4" t="s">
        <v>5</v>
      </c>
      <c r="C292" s="4" t="s">
        <v>10</v>
      </c>
      <c r="D292" s="4" t="s">
        <v>9</v>
      </c>
    </row>
    <row r="293" spans="1:20">
      <c r="A293" t="n">
        <v>5628</v>
      </c>
      <c r="B293" s="41" t="n">
        <v>43</v>
      </c>
      <c r="C293" s="7" t="n">
        <v>65534</v>
      </c>
      <c r="D293" s="7" t="n">
        <v>1</v>
      </c>
    </row>
    <row r="294" spans="1:20">
      <c r="A294" t="s">
        <v>4</v>
      </c>
      <c r="B294" s="4" t="s">
        <v>5</v>
      </c>
      <c r="C294" s="4" t="s">
        <v>26</v>
      </c>
    </row>
    <row r="295" spans="1:20">
      <c r="A295" t="n">
        <v>5635</v>
      </c>
      <c r="B295" s="16" t="n">
        <v>3</v>
      </c>
      <c r="C295" s="13" t="n">
        <f t="normal" ca="1">A297</f>
        <v>0</v>
      </c>
    </row>
    <row r="296" spans="1:20">
      <c r="A296" t="s">
        <v>4</v>
      </c>
      <c r="B296" s="4" t="s">
        <v>5</v>
      </c>
    </row>
    <row r="297" spans="1:20">
      <c r="A297" t="n">
        <v>5640</v>
      </c>
      <c r="B297" s="5" t="n">
        <v>1</v>
      </c>
    </row>
    <row r="298" spans="1:20" s="3" customFormat="1" customHeight="0">
      <c r="A298" s="3" t="s">
        <v>2</v>
      </c>
      <c r="B298" s="3" t="s">
        <v>56</v>
      </c>
    </row>
    <row r="299" spans="1:20">
      <c r="A299" t="s">
        <v>4</v>
      </c>
      <c r="B299" s="4" t="s">
        <v>5</v>
      </c>
      <c r="C299" s="4" t="s">
        <v>14</v>
      </c>
      <c r="D299" s="4" t="s">
        <v>10</v>
      </c>
      <c r="E299" s="4" t="s">
        <v>14</v>
      </c>
      <c r="F299" s="4" t="s">
        <v>14</v>
      </c>
      <c r="G299" s="4" t="s">
        <v>14</v>
      </c>
      <c r="H299" s="4" t="s">
        <v>10</v>
      </c>
      <c r="I299" s="4" t="s">
        <v>26</v>
      </c>
      <c r="J299" s="4" t="s">
        <v>26</v>
      </c>
    </row>
    <row r="300" spans="1:20">
      <c r="A300" t="n">
        <v>5644</v>
      </c>
      <c r="B300" s="39" t="n">
        <v>6</v>
      </c>
      <c r="C300" s="7" t="n">
        <v>33</v>
      </c>
      <c r="D300" s="7" t="n">
        <v>65534</v>
      </c>
      <c r="E300" s="7" t="n">
        <v>9</v>
      </c>
      <c r="F300" s="7" t="n">
        <v>1</v>
      </c>
      <c r="G300" s="7" t="n">
        <v>1</v>
      </c>
      <c r="H300" s="7" t="n">
        <v>3</v>
      </c>
      <c r="I300" s="13" t="n">
        <f t="normal" ca="1">A302</f>
        <v>0</v>
      </c>
      <c r="J300" s="13" t="n">
        <f t="normal" ca="1">A316</f>
        <v>0</v>
      </c>
    </row>
    <row r="301" spans="1:20">
      <c r="A301" t="s">
        <v>4</v>
      </c>
      <c r="B301" s="4" t="s">
        <v>5</v>
      </c>
      <c r="C301" s="4" t="s">
        <v>10</v>
      </c>
      <c r="D301" s="4" t="s">
        <v>24</v>
      </c>
      <c r="E301" s="4" t="s">
        <v>24</v>
      </c>
      <c r="F301" s="4" t="s">
        <v>24</v>
      </c>
      <c r="G301" s="4" t="s">
        <v>24</v>
      </c>
    </row>
    <row r="302" spans="1:20">
      <c r="A302" t="n">
        <v>5661</v>
      </c>
      <c r="B302" s="40" t="n">
        <v>46</v>
      </c>
      <c r="C302" s="7" t="n">
        <v>65534</v>
      </c>
      <c r="D302" s="7" t="n">
        <v>-139.789993286133</v>
      </c>
      <c r="E302" s="7" t="n">
        <v>117.449996948242</v>
      </c>
      <c r="F302" s="7" t="n">
        <v>77.620002746582</v>
      </c>
      <c r="G302" s="7" t="n">
        <v>70.5999984741211</v>
      </c>
    </row>
    <row r="303" spans="1:20">
      <c r="A303" t="s">
        <v>4</v>
      </c>
      <c r="B303" s="4" t="s">
        <v>5</v>
      </c>
      <c r="C303" s="4" t="s">
        <v>10</v>
      </c>
      <c r="D303" s="4" t="s">
        <v>9</v>
      </c>
    </row>
    <row r="304" spans="1:20">
      <c r="A304" t="n">
        <v>5680</v>
      </c>
      <c r="B304" s="41" t="n">
        <v>43</v>
      </c>
      <c r="C304" s="7" t="n">
        <v>65534</v>
      </c>
      <c r="D304" s="7" t="n">
        <v>524288</v>
      </c>
    </row>
    <row r="305" spans="1:10">
      <c r="A305" t="s">
        <v>4</v>
      </c>
      <c r="B305" s="4" t="s">
        <v>5</v>
      </c>
      <c r="C305" s="4" t="s">
        <v>14</v>
      </c>
      <c r="D305" s="4" t="s">
        <v>10</v>
      </c>
      <c r="E305" s="4" t="s">
        <v>14</v>
      </c>
      <c r="F305" s="4" t="s">
        <v>6</v>
      </c>
      <c r="G305" s="4" t="s">
        <v>6</v>
      </c>
      <c r="H305" s="4" t="s">
        <v>6</v>
      </c>
      <c r="I305" s="4" t="s">
        <v>6</v>
      </c>
      <c r="J305" s="4" t="s">
        <v>6</v>
      </c>
      <c r="K305" s="4" t="s">
        <v>6</v>
      </c>
      <c r="L305" s="4" t="s">
        <v>6</v>
      </c>
      <c r="M305" s="4" t="s">
        <v>6</v>
      </c>
      <c r="N305" s="4" t="s">
        <v>6</v>
      </c>
      <c r="O305" s="4" t="s">
        <v>6</v>
      </c>
      <c r="P305" s="4" t="s">
        <v>6</v>
      </c>
      <c r="Q305" s="4" t="s">
        <v>6</v>
      </c>
      <c r="R305" s="4" t="s">
        <v>6</v>
      </c>
      <c r="S305" s="4" t="s">
        <v>6</v>
      </c>
      <c r="T305" s="4" t="s">
        <v>6</v>
      </c>
      <c r="U305" s="4" t="s">
        <v>6</v>
      </c>
    </row>
    <row r="306" spans="1:10">
      <c r="A306" t="n">
        <v>5687</v>
      </c>
      <c r="B306" s="42" t="n">
        <v>36</v>
      </c>
      <c r="C306" s="7" t="n">
        <v>8</v>
      </c>
      <c r="D306" s="7" t="n">
        <v>65534</v>
      </c>
      <c r="E306" s="7" t="n">
        <v>0</v>
      </c>
      <c r="F306" s="7" t="s">
        <v>57</v>
      </c>
      <c r="G306" s="7" t="s">
        <v>13</v>
      </c>
      <c r="H306" s="7" t="s">
        <v>13</v>
      </c>
      <c r="I306" s="7" t="s">
        <v>13</v>
      </c>
      <c r="J306" s="7" t="s">
        <v>13</v>
      </c>
      <c r="K306" s="7" t="s">
        <v>13</v>
      </c>
      <c r="L306" s="7" t="s">
        <v>13</v>
      </c>
      <c r="M306" s="7" t="s">
        <v>13</v>
      </c>
      <c r="N306" s="7" t="s">
        <v>13</v>
      </c>
      <c r="O306" s="7" t="s">
        <v>13</v>
      </c>
      <c r="P306" s="7" t="s">
        <v>13</v>
      </c>
      <c r="Q306" s="7" t="s">
        <v>13</v>
      </c>
      <c r="R306" s="7" t="s">
        <v>13</v>
      </c>
      <c r="S306" s="7" t="s">
        <v>13</v>
      </c>
      <c r="T306" s="7" t="s">
        <v>13</v>
      </c>
      <c r="U306" s="7" t="s">
        <v>13</v>
      </c>
    </row>
    <row r="307" spans="1:10">
      <c r="A307" t="s">
        <v>4</v>
      </c>
      <c r="B307" s="4" t="s">
        <v>5</v>
      </c>
      <c r="C307" s="4" t="s">
        <v>10</v>
      </c>
      <c r="D307" s="4" t="s">
        <v>14</v>
      </c>
      <c r="E307" s="4" t="s">
        <v>14</v>
      </c>
      <c r="F307" s="4" t="s">
        <v>6</v>
      </c>
    </row>
    <row r="308" spans="1:10">
      <c r="A308" t="n">
        <v>5717</v>
      </c>
      <c r="B308" s="43" t="n">
        <v>47</v>
      </c>
      <c r="C308" s="7" t="n">
        <v>65534</v>
      </c>
      <c r="D308" s="7" t="n">
        <v>0</v>
      </c>
      <c r="E308" s="7" t="n">
        <v>0</v>
      </c>
      <c r="F308" s="7" t="s">
        <v>58</v>
      </c>
    </row>
    <row r="309" spans="1:10">
      <c r="A309" t="s">
        <v>4</v>
      </c>
      <c r="B309" s="4" t="s">
        <v>5</v>
      </c>
      <c r="C309" s="4" t="s">
        <v>10</v>
      </c>
      <c r="D309" s="4" t="s">
        <v>14</v>
      </c>
      <c r="E309" s="4" t="s">
        <v>6</v>
      </c>
      <c r="F309" s="4" t="s">
        <v>24</v>
      </c>
      <c r="G309" s="4" t="s">
        <v>24</v>
      </c>
      <c r="H309" s="4" t="s">
        <v>24</v>
      </c>
    </row>
    <row r="310" spans="1:10">
      <c r="A310" t="n">
        <v>5738</v>
      </c>
      <c r="B310" s="44" t="n">
        <v>48</v>
      </c>
      <c r="C310" s="7" t="n">
        <v>65534</v>
      </c>
      <c r="D310" s="7" t="n">
        <v>0</v>
      </c>
      <c r="E310" s="7" t="s">
        <v>57</v>
      </c>
      <c r="F310" s="7" t="n">
        <v>0</v>
      </c>
      <c r="G310" s="7" t="n">
        <v>1</v>
      </c>
      <c r="H310" s="7" t="n">
        <v>0</v>
      </c>
    </row>
    <row r="311" spans="1:10">
      <c r="A311" t="s">
        <v>4</v>
      </c>
      <c r="B311" s="4" t="s">
        <v>5</v>
      </c>
      <c r="C311" s="4" t="s">
        <v>10</v>
      </c>
      <c r="D311" s="4" t="s">
        <v>9</v>
      </c>
    </row>
    <row r="312" spans="1:10">
      <c r="A312" t="n">
        <v>5764</v>
      </c>
      <c r="B312" s="41" t="n">
        <v>43</v>
      </c>
      <c r="C312" s="7" t="n">
        <v>65534</v>
      </c>
      <c r="D312" s="7" t="n">
        <v>64</v>
      </c>
    </row>
    <row r="313" spans="1:10">
      <c r="A313" t="s">
        <v>4</v>
      </c>
      <c r="B313" s="4" t="s">
        <v>5</v>
      </c>
      <c r="C313" s="4" t="s">
        <v>26</v>
      </c>
    </row>
    <row r="314" spans="1:10">
      <c r="A314" t="n">
        <v>5771</v>
      </c>
      <c r="B314" s="16" t="n">
        <v>3</v>
      </c>
      <c r="C314" s="13" t="n">
        <f t="normal" ca="1">A316</f>
        <v>0</v>
      </c>
    </row>
    <row r="315" spans="1:10">
      <c r="A315" t="s">
        <v>4</v>
      </c>
      <c r="B315" s="4" t="s">
        <v>5</v>
      </c>
    </row>
    <row r="316" spans="1:10">
      <c r="A316" t="n">
        <v>5776</v>
      </c>
      <c r="B316" s="5" t="n">
        <v>1</v>
      </c>
    </row>
    <row r="317" spans="1:10" s="3" customFormat="1" customHeight="0">
      <c r="A317" s="3" t="s">
        <v>2</v>
      </c>
      <c r="B317" s="3" t="s">
        <v>59</v>
      </c>
    </row>
    <row r="318" spans="1:10">
      <c r="A318" t="s">
        <v>4</v>
      </c>
      <c r="B318" s="4" t="s">
        <v>5</v>
      </c>
      <c r="C318" s="4" t="s">
        <v>14</v>
      </c>
      <c r="D318" s="4" t="s">
        <v>10</v>
      </c>
      <c r="E318" s="4" t="s">
        <v>14</v>
      </c>
      <c r="F318" s="4" t="s">
        <v>26</v>
      </c>
    </row>
    <row r="319" spans="1:10">
      <c r="A319" t="n">
        <v>5780</v>
      </c>
      <c r="B319" s="12" t="n">
        <v>5</v>
      </c>
      <c r="C319" s="7" t="n">
        <v>30</v>
      </c>
      <c r="D319" s="7" t="n">
        <v>10225</v>
      </c>
      <c r="E319" s="7" t="n">
        <v>1</v>
      </c>
      <c r="F319" s="13" t="n">
        <f t="normal" ca="1">A323</f>
        <v>0</v>
      </c>
    </row>
    <row r="320" spans="1:10">
      <c r="A320" t="s">
        <v>4</v>
      </c>
      <c r="B320" s="4" t="s">
        <v>5</v>
      </c>
      <c r="C320" s="4" t="s">
        <v>26</v>
      </c>
    </row>
    <row r="321" spans="1:21">
      <c r="A321" t="n">
        <v>5789</v>
      </c>
      <c r="B321" s="16" t="n">
        <v>3</v>
      </c>
      <c r="C321" s="13" t="n">
        <f t="normal" ca="1">A369</f>
        <v>0</v>
      </c>
    </row>
    <row r="322" spans="1:21">
      <c r="A322" t="s">
        <v>4</v>
      </c>
      <c r="B322" s="4" t="s">
        <v>5</v>
      </c>
      <c r="C322" s="4" t="s">
        <v>14</v>
      </c>
      <c r="D322" s="4" t="s">
        <v>10</v>
      </c>
      <c r="E322" s="4" t="s">
        <v>14</v>
      </c>
      <c r="F322" s="4" t="s">
        <v>26</v>
      </c>
    </row>
    <row r="323" spans="1:21">
      <c r="A323" t="n">
        <v>5794</v>
      </c>
      <c r="B323" s="12" t="n">
        <v>5</v>
      </c>
      <c r="C323" s="7" t="n">
        <v>30</v>
      </c>
      <c r="D323" s="7" t="n">
        <v>9724</v>
      </c>
      <c r="E323" s="7" t="n">
        <v>1</v>
      </c>
      <c r="F323" s="13" t="n">
        <f t="normal" ca="1">A327</f>
        <v>0</v>
      </c>
    </row>
    <row r="324" spans="1:21">
      <c r="A324" t="s">
        <v>4</v>
      </c>
      <c r="B324" s="4" t="s">
        <v>5</v>
      </c>
      <c r="C324" s="4" t="s">
        <v>26</v>
      </c>
    </row>
    <row r="325" spans="1:21">
      <c r="A325" t="n">
        <v>5803</v>
      </c>
      <c r="B325" s="16" t="n">
        <v>3</v>
      </c>
      <c r="C325" s="13" t="n">
        <f t="normal" ca="1">A369</f>
        <v>0</v>
      </c>
    </row>
    <row r="326" spans="1:21">
      <c r="A326" t="s">
        <v>4</v>
      </c>
      <c r="B326" s="4" t="s">
        <v>5</v>
      </c>
      <c r="C326" s="4" t="s">
        <v>14</v>
      </c>
      <c r="D326" s="4" t="s">
        <v>10</v>
      </c>
      <c r="E326" s="4" t="s">
        <v>14</v>
      </c>
      <c r="F326" s="4" t="s">
        <v>26</v>
      </c>
    </row>
    <row r="327" spans="1:21">
      <c r="A327" t="n">
        <v>5808</v>
      </c>
      <c r="B327" s="12" t="n">
        <v>5</v>
      </c>
      <c r="C327" s="7" t="n">
        <v>30</v>
      </c>
      <c r="D327" s="7" t="n">
        <v>9721</v>
      </c>
      <c r="E327" s="7" t="n">
        <v>1</v>
      </c>
      <c r="F327" s="13" t="n">
        <f t="normal" ca="1">A331</f>
        <v>0</v>
      </c>
    </row>
    <row r="328" spans="1:21">
      <c r="A328" t="s">
        <v>4</v>
      </c>
      <c r="B328" s="4" t="s">
        <v>5</v>
      </c>
      <c r="C328" s="4" t="s">
        <v>26</v>
      </c>
    </row>
    <row r="329" spans="1:21">
      <c r="A329" t="n">
        <v>5817</v>
      </c>
      <c r="B329" s="16" t="n">
        <v>3</v>
      </c>
      <c r="C329" s="13" t="n">
        <f t="normal" ca="1">A369</f>
        <v>0</v>
      </c>
    </row>
    <row r="330" spans="1:21">
      <c r="A330" t="s">
        <v>4</v>
      </c>
      <c r="B330" s="4" t="s">
        <v>5</v>
      </c>
      <c r="C330" s="4" t="s">
        <v>14</v>
      </c>
      <c r="D330" s="4" t="s">
        <v>10</v>
      </c>
      <c r="E330" s="4" t="s">
        <v>14</v>
      </c>
      <c r="F330" s="4" t="s">
        <v>26</v>
      </c>
    </row>
    <row r="331" spans="1:21">
      <c r="A331" t="n">
        <v>5822</v>
      </c>
      <c r="B331" s="12" t="n">
        <v>5</v>
      </c>
      <c r="C331" s="7" t="n">
        <v>30</v>
      </c>
      <c r="D331" s="7" t="n">
        <v>9712</v>
      </c>
      <c r="E331" s="7" t="n">
        <v>1</v>
      </c>
      <c r="F331" s="13" t="n">
        <f t="normal" ca="1">A363</f>
        <v>0</v>
      </c>
    </row>
    <row r="332" spans="1:21">
      <c r="A332" t="s">
        <v>4</v>
      </c>
      <c r="B332" s="4" t="s">
        <v>5</v>
      </c>
      <c r="C332" s="4" t="s">
        <v>10</v>
      </c>
      <c r="D332" s="4" t="s">
        <v>14</v>
      </c>
      <c r="E332" s="4" t="s">
        <v>14</v>
      </c>
      <c r="F332" s="4" t="s">
        <v>6</v>
      </c>
    </row>
    <row r="333" spans="1:21">
      <c r="A333" t="n">
        <v>5831</v>
      </c>
      <c r="B333" s="45" t="n">
        <v>20</v>
      </c>
      <c r="C333" s="7" t="n">
        <v>65534</v>
      </c>
      <c r="D333" s="7" t="n">
        <v>3</v>
      </c>
      <c r="E333" s="7" t="n">
        <v>10</v>
      </c>
      <c r="F333" s="7" t="s">
        <v>60</v>
      </c>
    </row>
    <row r="334" spans="1:21">
      <c r="A334" t="s">
        <v>4</v>
      </c>
      <c r="B334" s="4" t="s">
        <v>5</v>
      </c>
      <c r="C334" s="4" t="s">
        <v>10</v>
      </c>
    </row>
    <row r="335" spans="1:21">
      <c r="A335" t="n">
        <v>5852</v>
      </c>
      <c r="B335" s="27" t="n">
        <v>16</v>
      </c>
      <c r="C335" s="7" t="n">
        <v>0</v>
      </c>
    </row>
    <row r="336" spans="1:21">
      <c r="A336" t="s">
        <v>4</v>
      </c>
      <c r="B336" s="4" t="s">
        <v>5</v>
      </c>
      <c r="C336" s="4" t="s">
        <v>14</v>
      </c>
      <c r="D336" s="4" t="s">
        <v>10</v>
      </c>
    </row>
    <row r="337" spans="1:6">
      <c r="A337" t="n">
        <v>5855</v>
      </c>
      <c r="B337" s="22" t="n">
        <v>22</v>
      </c>
      <c r="C337" s="7" t="n">
        <v>10</v>
      </c>
      <c r="D337" s="7" t="n">
        <v>0</v>
      </c>
    </row>
    <row r="338" spans="1:6">
      <c r="A338" t="s">
        <v>4</v>
      </c>
      <c r="B338" s="4" t="s">
        <v>5</v>
      </c>
      <c r="C338" s="4" t="s">
        <v>14</v>
      </c>
      <c r="D338" s="4" t="s">
        <v>10</v>
      </c>
      <c r="E338" s="4" t="s">
        <v>14</v>
      </c>
      <c r="F338" s="4" t="s">
        <v>14</v>
      </c>
      <c r="G338" s="4" t="s">
        <v>26</v>
      </c>
    </row>
    <row r="339" spans="1:6">
      <c r="A339" t="n">
        <v>5859</v>
      </c>
      <c r="B339" s="12" t="n">
        <v>5</v>
      </c>
      <c r="C339" s="7" t="n">
        <v>30</v>
      </c>
      <c r="D339" s="7" t="n">
        <v>0</v>
      </c>
      <c r="E339" s="7" t="n">
        <v>8</v>
      </c>
      <c r="F339" s="7" t="n">
        <v>1</v>
      </c>
      <c r="G339" s="13" t="n">
        <f t="normal" ca="1">A353</f>
        <v>0</v>
      </c>
    </row>
    <row r="340" spans="1:6">
      <c r="A340" t="s">
        <v>4</v>
      </c>
      <c r="B340" s="4" t="s">
        <v>5</v>
      </c>
      <c r="C340" s="4" t="s">
        <v>14</v>
      </c>
      <c r="D340" s="4" t="s">
        <v>10</v>
      </c>
      <c r="E340" s="4" t="s">
        <v>6</v>
      </c>
    </row>
    <row r="341" spans="1:6">
      <c r="A341" t="n">
        <v>5869</v>
      </c>
      <c r="B341" s="26" t="n">
        <v>51</v>
      </c>
      <c r="C341" s="7" t="n">
        <v>4</v>
      </c>
      <c r="D341" s="7" t="n">
        <v>65534</v>
      </c>
      <c r="E341" s="7" t="s">
        <v>44</v>
      </c>
    </row>
    <row r="342" spans="1:6">
      <c r="A342" t="s">
        <v>4</v>
      </c>
      <c r="B342" s="4" t="s">
        <v>5</v>
      </c>
      <c r="C342" s="4" t="s">
        <v>10</v>
      </c>
    </row>
    <row r="343" spans="1:6">
      <c r="A343" t="n">
        <v>5882</v>
      </c>
      <c r="B343" s="27" t="n">
        <v>16</v>
      </c>
      <c r="C343" s="7" t="n">
        <v>0</v>
      </c>
    </row>
    <row r="344" spans="1:6">
      <c r="A344" t="s">
        <v>4</v>
      </c>
      <c r="B344" s="4" t="s">
        <v>5</v>
      </c>
      <c r="C344" s="4" t="s">
        <v>10</v>
      </c>
      <c r="D344" s="4" t="s">
        <v>45</v>
      </c>
      <c r="E344" s="4" t="s">
        <v>14</v>
      </c>
      <c r="F344" s="4" t="s">
        <v>14</v>
      </c>
      <c r="G344" s="4" t="s">
        <v>45</v>
      </c>
      <c r="H344" s="4" t="s">
        <v>14</v>
      </c>
      <c r="I344" s="4" t="s">
        <v>14</v>
      </c>
      <c r="J344" s="4" t="s">
        <v>45</v>
      </c>
      <c r="K344" s="4" t="s">
        <v>14</v>
      </c>
      <c r="L344" s="4" t="s">
        <v>14</v>
      </c>
    </row>
    <row r="345" spans="1:6">
      <c r="A345" t="n">
        <v>5885</v>
      </c>
      <c r="B345" s="28" t="n">
        <v>26</v>
      </c>
      <c r="C345" s="7" t="n">
        <v>65534</v>
      </c>
      <c r="D345" s="7" t="s">
        <v>61</v>
      </c>
      <c r="E345" s="7" t="n">
        <v>2</v>
      </c>
      <c r="F345" s="7" t="n">
        <v>3</v>
      </c>
      <c r="G345" s="7" t="s">
        <v>62</v>
      </c>
      <c r="H345" s="7" t="n">
        <v>2</v>
      </c>
      <c r="I345" s="7" t="n">
        <v>3</v>
      </c>
      <c r="J345" s="7" t="s">
        <v>63</v>
      </c>
      <c r="K345" s="7" t="n">
        <v>2</v>
      </c>
      <c r="L345" s="7" t="n">
        <v>0</v>
      </c>
    </row>
    <row r="346" spans="1:6">
      <c r="A346" t="s">
        <v>4</v>
      </c>
      <c r="B346" s="4" t="s">
        <v>5</v>
      </c>
    </row>
    <row r="347" spans="1:6">
      <c r="A347" t="n">
        <v>6207</v>
      </c>
      <c r="B347" s="29" t="n">
        <v>28</v>
      </c>
    </row>
    <row r="348" spans="1:6">
      <c r="A348" t="s">
        <v>4</v>
      </c>
      <c r="B348" s="4" t="s">
        <v>5</v>
      </c>
      <c r="C348" s="4" t="s">
        <v>10</v>
      </c>
    </row>
    <row r="349" spans="1:6">
      <c r="A349" t="n">
        <v>6208</v>
      </c>
      <c r="B349" s="46" t="n">
        <v>12</v>
      </c>
      <c r="C349" s="7" t="n">
        <v>0</v>
      </c>
    </row>
    <row r="350" spans="1:6">
      <c r="A350" t="s">
        <v>4</v>
      </c>
      <c r="B350" s="4" t="s">
        <v>5</v>
      </c>
      <c r="C350" s="4" t="s">
        <v>26</v>
      </c>
    </row>
    <row r="351" spans="1:6">
      <c r="A351" t="n">
        <v>6211</v>
      </c>
      <c r="B351" s="16" t="n">
        <v>3</v>
      </c>
      <c r="C351" s="13" t="n">
        <f t="normal" ca="1">A361</f>
        <v>0</v>
      </c>
    </row>
    <row r="352" spans="1:6">
      <c r="A352" t="s">
        <v>4</v>
      </c>
      <c r="B352" s="4" t="s">
        <v>5</v>
      </c>
      <c r="C352" s="4" t="s">
        <v>14</v>
      </c>
      <c r="D352" s="4" t="s">
        <v>10</v>
      </c>
      <c r="E352" s="4" t="s">
        <v>6</v>
      </c>
    </row>
    <row r="353" spans="1:12">
      <c r="A353" t="n">
        <v>6216</v>
      </c>
      <c r="B353" s="26" t="n">
        <v>51</v>
      </c>
      <c r="C353" s="7" t="n">
        <v>4</v>
      </c>
      <c r="D353" s="7" t="n">
        <v>65534</v>
      </c>
      <c r="E353" s="7" t="s">
        <v>44</v>
      </c>
    </row>
    <row r="354" spans="1:12">
      <c r="A354" t="s">
        <v>4</v>
      </c>
      <c r="B354" s="4" t="s">
        <v>5</v>
      </c>
      <c r="C354" s="4" t="s">
        <v>10</v>
      </c>
    </row>
    <row r="355" spans="1:12">
      <c r="A355" t="n">
        <v>6229</v>
      </c>
      <c r="B355" s="27" t="n">
        <v>16</v>
      </c>
      <c r="C355" s="7" t="n">
        <v>0</v>
      </c>
    </row>
    <row r="356" spans="1:12">
      <c r="A356" t="s">
        <v>4</v>
      </c>
      <c r="B356" s="4" t="s">
        <v>5</v>
      </c>
      <c r="C356" s="4" t="s">
        <v>10</v>
      </c>
      <c r="D356" s="4" t="s">
        <v>45</v>
      </c>
      <c r="E356" s="4" t="s">
        <v>14</v>
      </c>
      <c r="F356" s="4" t="s">
        <v>14</v>
      </c>
      <c r="G356" s="4" t="s">
        <v>45</v>
      </c>
      <c r="H356" s="4" t="s">
        <v>14</v>
      </c>
      <c r="I356" s="4" t="s">
        <v>14</v>
      </c>
    </row>
    <row r="357" spans="1:12">
      <c r="A357" t="n">
        <v>6232</v>
      </c>
      <c r="B357" s="28" t="n">
        <v>26</v>
      </c>
      <c r="C357" s="7" t="n">
        <v>65534</v>
      </c>
      <c r="D357" s="7" t="s">
        <v>61</v>
      </c>
      <c r="E357" s="7" t="n">
        <v>2</v>
      </c>
      <c r="F357" s="7" t="n">
        <v>3</v>
      </c>
      <c r="G357" s="7" t="s">
        <v>64</v>
      </c>
      <c r="H357" s="7" t="n">
        <v>2</v>
      </c>
      <c r="I357" s="7" t="n">
        <v>0</v>
      </c>
    </row>
    <row r="358" spans="1:12">
      <c r="A358" t="s">
        <v>4</v>
      </c>
      <c r="B358" s="4" t="s">
        <v>5</v>
      </c>
    </row>
    <row r="359" spans="1:12">
      <c r="A359" t="n">
        <v>6390</v>
      </c>
      <c r="B359" s="29" t="n">
        <v>28</v>
      </c>
    </row>
    <row r="360" spans="1:12">
      <c r="A360" t="s">
        <v>4</v>
      </c>
      <c r="B360" s="4" t="s">
        <v>5</v>
      </c>
      <c r="C360" s="4" t="s">
        <v>26</v>
      </c>
    </row>
    <row r="361" spans="1:12">
      <c r="A361" t="n">
        <v>6391</v>
      </c>
      <c r="B361" s="16" t="n">
        <v>3</v>
      </c>
      <c r="C361" s="13" t="n">
        <f t="normal" ca="1">A369</f>
        <v>0</v>
      </c>
    </row>
    <row r="362" spans="1:12">
      <c r="A362" t="s">
        <v>4</v>
      </c>
      <c r="B362" s="4" t="s">
        <v>5</v>
      </c>
      <c r="C362" s="4" t="s">
        <v>14</v>
      </c>
      <c r="D362" s="4" t="s">
        <v>10</v>
      </c>
      <c r="E362" s="4" t="s">
        <v>14</v>
      </c>
      <c r="F362" s="4" t="s">
        <v>26</v>
      </c>
    </row>
    <row r="363" spans="1:12">
      <c r="A363" t="n">
        <v>6396</v>
      </c>
      <c r="B363" s="12" t="n">
        <v>5</v>
      </c>
      <c r="C363" s="7" t="n">
        <v>30</v>
      </c>
      <c r="D363" s="7" t="n">
        <v>8952</v>
      </c>
      <c r="E363" s="7" t="n">
        <v>1</v>
      </c>
      <c r="F363" s="13" t="n">
        <f t="normal" ca="1">A367</f>
        <v>0</v>
      </c>
    </row>
    <row r="364" spans="1:12">
      <c r="A364" t="s">
        <v>4</v>
      </c>
      <c r="B364" s="4" t="s">
        <v>5</v>
      </c>
      <c r="C364" s="4" t="s">
        <v>26</v>
      </c>
    </row>
    <row r="365" spans="1:12">
      <c r="A365" t="n">
        <v>6405</v>
      </c>
      <c r="B365" s="16" t="n">
        <v>3</v>
      </c>
      <c r="C365" s="13" t="n">
        <f t="normal" ca="1">A369</f>
        <v>0</v>
      </c>
    </row>
    <row r="366" spans="1:12">
      <c r="A366" t="s">
        <v>4</v>
      </c>
      <c r="B366" s="4" t="s">
        <v>5</v>
      </c>
      <c r="C366" s="4" t="s">
        <v>14</v>
      </c>
      <c r="D366" s="4" t="s">
        <v>10</v>
      </c>
      <c r="E366" s="4" t="s">
        <v>14</v>
      </c>
      <c r="F366" s="4" t="s">
        <v>26</v>
      </c>
    </row>
    <row r="367" spans="1:12">
      <c r="A367" t="n">
        <v>6410</v>
      </c>
      <c r="B367" s="12" t="n">
        <v>5</v>
      </c>
      <c r="C367" s="7" t="n">
        <v>30</v>
      </c>
      <c r="D367" s="7" t="n">
        <v>8951</v>
      </c>
      <c r="E367" s="7" t="n">
        <v>1</v>
      </c>
      <c r="F367" s="13" t="n">
        <f t="normal" ca="1">A369</f>
        <v>0</v>
      </c>
    </row>
    <row r="368" spans="1:12">
      <c r="A368" t="s">
        <v>4</v>
      </c>
      <c r="B368" s="4" t="s">
        <v>5</v>
      </c>
      <c r="C368" s="4" t="s">
        <v>14</v>
      </c>
    </row>
    <row r="369" spans="1:9">
      <c r="A369" t="n">
        <v>6419</v>
      </c>
      <c r="B369" s="32" t="n">
        <v>23</v>
      </c>
      <c r="C369" s="7" t="n">
        <v>10</v>
      </c>
    </row>
    <row r="370" spans="1:9">
      <c r="A370" t="s">
        <v>4</v>
      </c>
      <c r="B370" s="4" t="s">
        <v>5</v>
      </c>
      <c r="C370" s="4" t="s">
        <v>14</v>
      </c>
      <c r="D370" s="4" t="s">
        <v>6</v>
      </c>
    </row>
    <row r="371" spans="1:9">
      <c r="A371" t="n">
        <v>6421</v>
      </c>
      <c r="B371" s="9" t="n">
        <v>2</v>
      </c>
      <c r="C371" s="7" t="n">
        <v>10</v>
      </c>
      <c r="D371" s="7" t="s">
        <v>47</v>
      </c>
    </row>
    <row r="372" spans="1:9">
      <c r="A372" t="s">
        <v>4</v>
      </c>
      <c r="B372" s="4" t="s">
        <v>5</v>
      </c>
      <c r="C372" s="4" t="s">
        <v>14</v>
      </c>
    </row>
    <row r="373" spans="1:9">
      <c r="A373" t="n">
        <v>6444</v>
      </c>
      <c r="B373" s="47" t="n">
        <v>74</v>
      </c>
      <c r="C373" s="7" t="n">
        <v>46</v>
      </c>
    </row>
    <row r="374" spans="1:9">
      <c r="A374" t="s">
        <v>4</v>
      </c>
      <c r="B374" s="4" t="s">
        <v>5</v>
      </c>
      <c r="C374" s="4" t="s">
        <v>14</v>
      </c>
    </row>
    <row r="375" spans="1:9">
      <c r="A375" t="n">
        <v>6446</v>
      </c>
      <c r="B375" s="47" t="n">
        <v>74</v>
      </c>
      <c r="C375" s="7" t="n">
        <v>54</v>
      </c>
    </row>
    <row r="376" spans="1:9">
      <c r="A376" t="s">
        <v>4</v>
      </c>
      <c r="B376" s="4" t="s">
        <v>5</v>
      </c>
    </row>
    <row r="377" spans="1:9">
      <c r="A377" t="n">
        <v>6448</v>
      </c>
      <c r="B377" s="5" t="n">
        <v>1</v>
      </c>
    </row>
    <row r="378" spans="1:9" s="3" customFormat="1" customHeight="0">
      <c r="A378" s="3" t="s">
        <v>2</v>
      </c>
      <c r="B378" s="3" t="s">
        <v>65</v>
      </c>
    </row>
    <row r="379" spans="1:9">
      <c r="A379" t="s">
        <v>4</v>
      </c>
      <c r="B379" s="4" t="s">
        <v>5</v>
      </c>
      <c r="C379" s="4" t="s">
        <v>14</v>
      </c>
      <c r="D379" s="4" t="s">
        <v>10</v>
      </c>
      <c r="E379" s="4" t="s">
        <v>14</v>
      </c>
      <c r="F379" s="4" t="s">
        <v>14</v>
      </c>
      <c r="G379" s="4" t="s">
        <v>14</v>
      </c>
      <c r="H379" s="4" t="s">
        <v>10</v>
      </c>
      <c r="I379" s="4" t="s">
        <v>26</v>
      </c>
      <c r="J379" s="4" t="s">
        <v>26</v>
      </c>
    </row>
    <row r="380" spans="1:9">
      <c r="A380" t="n">
        <v>6452</v>
      </c>
      <c r="B380" s="39" t="n">
        <v>6</v>
      </c>
      <c r="C380" s="7" t="n">
        <v>33</v>
      </c>
      <c r="D380" s="7" t="n">
        <v>65534</v>
      </c>
      <c r="E380" s="7" t="n">
        <v>9</v>
      </c>
      <c r="F380" s="7" t="n">
        <v>1</v>
      </c>
      <c r="G380" s="7" t="n">
        <v>1</v>
      </c>
      <c r="H380" s="7" t="n">
        <v>3</v>
      </c>
      <c r="I380" s="13" t="n">
        <f t="normal" ca="1">A382</f>
        <v>0</v>
      </c>
      <c r="J380" s="13" t="n">
        <f t="normal" ca="1">A388</f>
        <v>0</v>
      </c>
    </row>
    <row r="381" spans="1:9">
      <c r="A381" t="s">
        <v>4</v>
      </c>
      <c r="B381" s="4" t="s">
        <v>5</v>
      </c>
      <c r="C381" s="4" t="s">
        <v>10</v>
      </c>
      <c r="D381" s="4" t="s">
        <v>24</v>
      </c>
      <c r="E381" s="4" t="s">
        <v>24</v>
      </c>
      <c r="F381" s="4" t="s">
        <v>24</v>
      </c>
      <c r="G381" s="4" t="s">
        <v>24</v>
      </c>
    </row>
    <row r="382" spans="1:9">
      <c r="A382" t="n">
        <v>6469</v>
      </c>
      <c r="B382" s="40" t="n">
        <v>46</v>
      </c>
      <c r="C382" s="7" t="n">
        <v>65534</v>
      </c>
      <c r="D382" s="7" t="n">
        <v>-130.100006103516</v>
      </c>
      <c r="E382" s="7" t="n">
        <v>117.449996948242</v>
      </c>
      <c r="F382" s="7" t="n">
        <v>76.8300018310547</v>
      </c>
      <c r="G382" s="7" t="n">
        <v>79.0999984741211</v>
      </c>
    </row>
    <row r="383" spans="1:9">
      <c r="A383" t="s">
        <v>4</v>
      </c>
      <c r="B383" s="4" t="s">
        <v>5</v>
      </c>
      <c r="C383" s="4" t="s">
        <v>14</v>
      </c>
      <c r="D383" s="4" t="s">
        <v>6</v>
      </c>
    </row>
    <row r="384" spans="1:9">
      <c r="A384" t="n">
        <v>6488</v>
      </c>
      <c r="B384" s="9" t="n">
        <v>2</v>
      </c>
      <c r="C384" s="7" t="n">
        <v>11</v>
      </c>
      <c r="D384" s="7" t="s">
        <v>66</v>
      </c>
    </row>
    <row r="385" spans="1:10">
      <c r="A385" t="s">
        <v>4</v>
      </c>
      <c r="B385" s="4" t="s">
        <v>5</v>
      </c>
      <c r="C385" s="4" t="s">
        <v>26</v>
      </c>
    </row>
    <row r="386" spans="1:10">
      <c r="A386" t="n">
        <v>6505</v>
      </c>
      <c r="B386" s="16" t="n">
        <v>3</v>
      </c>
      <c r="C386" s="13" t="n">
        <f t="normal" ca="1">A388</f>
        <v>0</v>
      </c>
    </row>
    <row r="387" spans="1:10">
      <c r="A387" t="s">
        <v>4</v>
      </c>
      <c r="B387" s="4" t="s">
        <v>5</v>
      </c>
    </row>
    <row r="388" spans="1:10">
      <c r="A388" t="n">
        <v>6510</v>
      </c>
      <c r="B388" s="5" t="n">
        <v>1</v>
      </c>
    </row>
    <row r="389" spans="1:10" s="3" customFormat="1" customHeight="0">
      <c r="A389" s="3" t="s">
        <v>2</v>
      </c>
      <c r="B389" s="3" t="s">
        <v>67</v>
      </c>
    </row>
    <row r="390" spans="1:10">
      <c r="A390" t="s">
        <v>4</v>
      </c>
      <c r="B390" s="4" t="s">
        <v>5</v>
      </c>
      <c r="C390" s="4" t="s">
        <v>14</v>
      </c>
      <c r="D390" s="4" t="s">
        <v>10</v>
      </c>
      <c r="E390" s="4" t="s">
        <v>14</v>
      </c>
      <c r="F390" s="4" t="s">
        <v>26</v>
      </c>
    </row>
    <row r="391" spans="1:10">
      <c r="A391" t="n">
        <v>6512</v>
      </c>
      <c r="B391" s="12" t="n">
        <v>5</v>
      </c>
      <c r="C391" s="7" t="n">
        <v>30</v>
      </c>
      <c r="D391" s="7" t="n">
        <v>10225</v>
      </c>
      <c r="E391" s="7" t="n">
        <v>1</v>
      </c>
      <c r="F391" s="13" t="n">
        <f t="normal" ca="1">A395</f>
        <v>0</v>
      </c>
    </row>
    <row r="392" spans="1:10">
      <c r="A392" t="s">
        <v>4</v>
      </c>
      <c r="B392" s="4" t="s">
        <v>5</v>
      </c>
      <c r="C392" s="4" t="s">
        <v>26</v>
      </c>
    </row>
    <row r="393" spans="1:10">
      <c r="A393" t="n">
        <v>6521</v>
      </c>
      <c r="B393" s="16" t="n">
        <v>3</v>
      </c>
      <c r="C393" s="13" t="n">
        <f t="normal" ca="1">A441</f>
        <v>0</v>
      </c>
    </row>
    <row r="394" spans="1:10">
      <c r="A394" t="s">
        <v>4</v>
      </c>
      <c r="B394" s="4" t="s">
        <v>5</v>
      </c>
      <c r="C394" s="4" t="s">
        <v>14</v>
      </c>
      <c r="D394" s="4" t="s">
        <v>10</v>
      </c>
      <c r="E394" s="4" t="s">
        <v>14</v>
      </c>
      <c r="F394" s="4" t="s">
        <v>26</v>
      </c>
    </row>
    <row r="395" spans="1:10">
      <c r="A395" t="n">
        <v>6526</v>
      </c>
      <c r="B395" s="12" t="n">
        <v>5</v>
      </c>
      <c r="C395" s="7" t="n">
        <v>30</v>
      </c>
      <c r="D395" s="7" t="n">
        <v>9724</v>
      </c>
      <c r="E395" s="7" t="n">
        <v>1</v>
      </c>
      <c r="F395" s="13" t="n">
        <f t="normal" ca="1">A399</f>
        <v>0</v>
      </c>
    </row>
    <row r="396" spans="1:10">
      <c r="A396" t="s">
        <v>4</v>
      </c>
      <c r="B396" s="4" t="s">
        <v>5</v>
      </c>
      <c r="C396" s="4" t="s">
        <v>26</v>
      </c>
    </row>
    <row r="397" spans="1:10">
      <c r="A397" t="n">
        <v>6535</v>
      </c>
      <c r="B397" s="16" t="n">
        <v>3</v>
      </c>
      <c r="C397" s="13" t="n">
        <f t="normal" ca="1">A441</f>
        <v>0</v>
      </c>
    </row>
    <row r="398" spans="1:10">
      <c r="A398" t="s">
        <v>4</v>
      </c>
      <c r="B398" s="4" t="s">
        <v>5</v>
      </c>
      <c r="C398" s="4" t="s">
        <v>14</v>
      </c>
      <c r="D398" s="4" t="s">
        <v>10</v>
      </c>
      <c r="E398" s="4" t="s">
        <v>14</v>
      </c>
      <c r="F398" s="4" t="s">
        <v>26</v>
      </c>
    </row>
    <row r="399" spans="1:10">
      <c r="A399" t="n">
        <v>6540</v>
      </c>
      <c r="B399" s="12" t="n">
        <v>5</v>
      </c>
      <c r="C399" s="7" t="n">
        <v>30</v>
      </c>
      <c r="D399" s="7" t="n">
        <v>9721</v>
      </c>
      <c r="E399" s="7" t="n">
        <v>1</v>
      </c>
      <c r="F399" s="13" t="n">
        <f t="normal" ca="1">A403</f>
        <v>0</v>
      </c>
    </row>
    <row r="400" spans="1:10">
      <c r="A400" t="s">
        <v>4</v>
      </c>
      <c r="B400" s="4" t="s">
        <v>5</v>
      </c>
      <c r="C400" s="4" t="s">
        <v>26</v>
      </c>
    </row>
    <row r="401" spans="1:6">
      <c r="A401" t="n">
        <v>6549</v>
      </c>
      <c r="B401" s="16" t="n">
        <v>3</v>
      </c>
      <c r="C401" s="13" t="n">
        <f t="normal" ca="1">A441</f>
        <v>0</v>
      </c>
    </row>
    <row r="402" spans="1:6">
      <c r="A402" t="s">
        <v>4</v>
      </c>
      <c r="B402" s="4" t="s">
        <v>5</v>
      </c>
      <c r="C402" s="4" t="s">
        <v>14</v>
      </c>
      <c r="D402" s="4" t="s">
        <v>10</v>
      </c>
      <c r="E402" s="4" t="s">
        <v>14</v>
      </c>
      <c r="F402" s="4" t="s">
        <v>26</v>
      </c>
    </row>
    <row r="403" spans="1:6">
      <c r="A403" t="n">
        <v>6554</v>
      </c>
      <c r="B403" s="12" t="n">
        <v>5</v>
      </c>
      <c r="C403" s="7" t="n">
        <v>30</v>
      </c>
      <c r="D403" s="7" t="n">
        <v>9712</v>
      </c>
      <c r="E403" s="7" t="n">
        <v>1</v>
      </c>
      <c r="F403" s="13" t="n">
        <f t="normal" ca="1">A435</f>
        <v>0</v>
      </c>
    </row>
    <row r="404" spans="1:6">
      <c r="A404" t="s">
        <v>4</v>
      </c>
      <c r="B404" s="4" t="s">
        <v>5</v>
      </c>
      <c r="C404" s="4" t="s">
        <v>10</v>
      </c>
      <c r="D404" s="4" t="s">
        <v>14</v>
      </c>
      <c r="E404" s="4" t="s">
        <v>14</v>
      </c>
      <c r="F404" s="4" t="s">
        <v>6</v>
      </c>
    </row>
    <row r="405" spans="1:6">
      <c r="A405" t="n">
        <v>6563</v>
      </c>
      <c r="B405" s="45" t="n">
        <v>20</v>
      </c>
      <c r="C405" s="7" t="n">
        <v>65534</v>
      </c>
      <c r="D405" s="7" t="n">
        <v>3</v>
      </c>
      <c r="E405" s="7" t="n">
        <v>10</v>
      </c>
      <c r="F405" s="7" t="s">
        <v>60</v>
      </c>
    </row>
    <row r="406" spans="1:6">
      <c r="A406" t="s">
        <v>4</v>
      </c>
      <c r="B406" s="4" t="s">
        <v>5</v>
      </c>
      <c r="C406" s="4" t="s">
        <v>10</v>
      </c>
    </row>
    <row r="407" spans="1:6">
      <c r="A407" t="n">
        <v>6584</v>
      </c>
      <c r="B407" s="27" t="n">
        <v>16</v>
      </c>
      <c r="C407" s="7" t="n">
        <v>0</v>
      </c>
    </row>
    <row r="408" spans="1:6">
      <c r="A408" t="s">
        <v>4</v>
      </c>
      <c r="B408" s="4" t="s">
        <v>5</v>
      </c>
      <c r="C408" s="4" t="s">
        <v>14</v>
      </c>
      <c r="D408" s="4" t="s">
        <v>10</v>
      </c>
    </row>
    <row r="409" spans="1:6">
      <c r="A409" t="n">
        <v>6587</v>
      </c>
      <c r="B409" s="22" t="n">
        <v>22</v>
      </c>
      <c r="C409" s="7" t="n">
        <v>10</v>
      </c>
      <c r="D409" s="7" t="n">
        <v>0</v>
      </c>
    </row>
    <row r="410" spans="1:6">
      <c r="A410" t="s">
        <v>4</v>
      </c>
      <c r="B410" s="4" t="s">
        <v>5</v>
      </c>
      <c r="C410" s="4" t="s">
        <v>14</v>
      </c>
      <c r="D410" s="4" t="s">
        <v>10</v>
      </c>
      <c r="E410" s="4" t="s">
        <v>14</v>
      </c>
      <c r="F410" s="4" t="s">
        <v>14</v>
      </c>
      <c r="G410" s="4" t="s">
        <v>26</v>
      </c>
    </row>
    <row r="411" spans="1:6">
      <c r="A411" t="n">
        <v>6591</v>
      </c>
      <c r="B411" s="12" t="n">
        <v>5</v>
      </c>
      <c r="C411" s="7" t="n">
        <v>30</v>
      </c>
      <c r="D411" s="7" t="n">
        <v>1</v>
      </c>
      <c r="E411" s="7" t="n">
        <v>8</v>
      </c>
      <c r="F411" s="7" t="n">
        <v>1</v>
      </c>
      <c r="G411" s="13" t="n">
        <f t="normal" ca="1">A425</f>
        <v>0</v>
      </c>
    </row>
    <row r="412" spans="1:6">
      <c r="A412" t="s">
        <v>4</v>
      </c>
      <c r="B412" s="4" t="s">
        <v>5</v>
      </c>
      <c r="C412" s="4" t="s">
        <v>14</v>
      </c>
      <c r="D412" s="4" t="s">
        <v>10</v>
      </c>
      <c r="E412" s="4" t="s">
        <v>6</v>
      </c>
    </row>
    <row r="413" spans="1:6">
      <c r="A413" t="n">
        <v>6601</v>
      </c>
      <c r="B413" s="26" t="n">
        <v>51</v>
      </c>
      <c r="C413" s="7" t="n">
        <v>4</v>
      </c>
      <c r="D413" s="7" t="n">
        <v>65534</v>
      </c>
      <c r="E413" s="7" t="s">
        <v>44</v>
      </c>
    </row>
    <row r="414" spans="1:6">
      <c r="A414" t="s">
        <v>4</v>
      </c>
      <c r="B414" s="4" t="s">
        <v>5</v>
      </c>
      <c r="C414" s="4" t="s">
        <v>10</v>
      </c>
    </row>
    <row r="415" spans="1:6">
      <c r="A415" t="n">
        <v>6614</v>
      </c>
      <c r="B415" s="27" t="n">
        <v>16</v>
      </c>
      <c r="C415" s="7" t="n">
        <v>0</v>
      </c>
    </row>
    <row r="416" spans="1:6">
      <c r="A416" t="s">
        <v>4</v>
      </c>
      <c r="B416" s="4" t="s">
        <v>5</v>
      </c>
      <c r="C416" s="4" t="s">
        <v>10</v>
      </c>
      <c r="D416" s="4" t="s">
        <v>45</v>
      </c>
      <c r="E416" s="4" t="s">
        <v>14</v>
      </c>
      <c r="F416" s="4" t="s">
        <v>14</v>
      </c>
      <c r="G416" s="4" t="s">
        <v>45</v>
      </c>
      <c r="H416" s="4" t="s">
        <v>14</v>
      </c>
      <c r="I416" s="4" t="s">
        <v>14</v>
      </c>
      <c r="J416" s="4" t="s">
        <v>45</v>
      </c>
      <c r="K416" s="4" t="s">
        <v>14</v>
      </c>
      <c r="L416" s="4" t="s">
        <v>14</v>
      </c>
      <c r="M416" s="4" t="s">
        <v>45</v>
      </c>
      <c r="N416" s="4" t="s">
        <v>14</v>
      </c>
      <c r="O416" s="4" t="s">
        <v>14</v>
      </c>
    </row>
    <row r="417" spans="1:15">
      <c r="A417" t="n">
        <v>6617</v>
      </c>
      <c r="B417" s="28" t="n">
        <v>26</v>
      </c>
      <c r="C417" s="7" t="n">
        <v>65534</v>
      </c>
      <c r="D417" s="7" t="s">
        <v>68</v>
      </c>
      <c r="E417" s="7" t="n">
        <v>2</v>
      </c>
      <c r="F417" s="7" t="n">
        <v>3</v>
      </c>
      <c r="G417" s="7" t="s">
        <v>69</v>
      </c>
      <c r="H417" s="7" t="n">
        <v>2</v>
      </c>
      <c r="I417" s="7" t="n">
        <v>3</v>
      </c>
      <c r="J417" s="7" t="s">
        <v>70</v>
      </c>
      <c r="K417" s="7" t="n">
        <v>2</v>
      </c>
      <c r="L417" s="7" t="n">
        <v>3</v>
      </c>
      <c r="M417" s="7" t="s">
        <v>71</v>
      </c>
      <c r="N417" s="7" t="n">
        <v>2</v>
      </c>
      <c r="O417" s="7" t="n">
        <v>0</v>
      </c>
    </row>
    <row r="418" spans="1:15">
      <c r="A418" t="s">
        <v>4</v>
      </c>
      <c r="B418" s="4" t="s">
        <v>5</v>
      </c>
    </row>
    <row r="419" spans="1:15">
      <c r="A419" t="n">
        <v>6906</v>
      </c>
      <c r="B419" s="29" t="n">
        <v>28</v>
      </c>
    </row>
    <row r="420" spans="1:15">
      <c r="A420" t="s">
        <v>4</v>
      </c>
      <c r="B420" s="4" t="s">
        <v>5</v>
      </c>
      <c r="C420" s="4" t="s">
        <v>10</v>
      </c>
    </row>
    <row r="421" spans="1:15">
      <c r="A421" t="n">
        <v>6907</v>
      </c>
      <c r="B421" s="46" t="n">
        <v>12</v>
      </c>
      <c r="C421" s="7" t="n">
        <v>1</v>
      </c>
    </row>
    <row r="422" spans="1:15">
      <c r="A422" t="s">
        <v>4</v>
      </c>
      <c r="B422" s="4" t="s">
        <v>5</v>
      </c>
      <c r="C422" s="4" t="s">
        <v>26</v>
      </c>
    </row>
    <row r="423" spans="1:15">
      <c r="A423" t="n">
        <v>6910</v>
      </c>
      <c r="B423" s="16" t="n">
        <v>3</v>
      </c>
      <c r="C423" s="13" t="n">
        <f t="normal" ca="1">A433</f>
        <v>0</v>
      </c>
    </row>
    <row r="424" spans="1:15">
      <c r="A424" t="s">
        <v>4</v>
      </c>
      <c r="B424" s="4" t="s">
        <v>5</v>
      </c>
      <c r="C424" s="4" t="s">
        <v>14</v>
      </c>
      <c r="D424" s="4" t="s">
        <v>10</v>
      </c>
      <c r="E424" s="4" t="s">
        <v>6</v>
      </c>
    </row>
    <row r="425" spans="1:15">
      <c r="A425" t="n">
        <v>6915</v>
      </c>
      <c r="B425" s="26" t="n">
        <v>51</v>
      </c>
      <c r="C425" s="7" t="n">
        <v>4</v>
      </c>
      <c r="D425" s="7" t="n">
        <v>65534</v>
      </c>
      <c r="E425" s="7" t="s">
        <v>44</v>
      </c>
    </row>
    <row r="426" spans="1:15">
      <c r="A426" t="s">
        <v>4</v>
      </c>
      <c r="B426" s="4" t="s">
        <v>5</v>
      </c>
      <c r="C426" s="4" t="s">
        <v>10</v>
      </c>
    </row>
    <row r="427" spans="1:15">
      <c r="A427" t="n">
        <v>6928</v>
      </c>
      <c r="B427" s="27" t="n">
        <v>16</v>
      </c>
      <c r="C427" s="7" t="n">
        <v>0</v>
      </c>
    </row>
    <row r="428" spans="1:15">
      <c r="A428" t="s">
        <v>4</v>
      </c>
      <c r="B428" s="4" t="s">
        <v>5</v>
      </c>
      <c r="C428" s="4" t="s">
        <v>10</v>
      </c>
      <c r="D428" s="4" t="s">
        <v>45</v>
      </c>
      <c r="E428" s="4" t="s">
        <v>14</v>
      </c>
      <c r="F428" s="4" t="s">
        <v>14</v>
      </c>
      <c r="G428" s="4" t="s">
        <v>45</v>
      </c>
      <c r="H428" s="4" t="s">
        <v>14</v>
      </c>
      <c r="I428" s="4" t="s">
        <v>14</v>
      </c>
      <c r="J428" s="4" t="s">
        <v>45</v>
      </c>
      <c r="K428" s="4" t="s">
        <v>14</v>
      </c>
      <c r="L428" s="4" t="s">
        <v>14</v>
      </c>
    </row>
    <row r="429" spans="1:15">
      <c r="A429" t="n">
        <v>6931</v>
      </c>
      <c r="B429" s="28" t="n">
        <v>26</v>
      </c>
      <c r="C429" s="7" t="n">
        <v>65534</v>
      </c>
      <c r="D429" s="7" t="s">
        <v>72</v>
      </c>
      <c r="E429" s="7" t="n">
        <v>2</v>
      </c>
      <c r="F429" s="7" t="n">
        <v>3</v>
      </c>
      <c r="G429" s="7" t="s">
        <v>73</v>
      </c>
      <c r="H429" s="7" t="n">
        <v>2</v>
      </c>
      <c r="I429" s="7" t="n">
        <v>3</v>
      </c>
      <c r="J429" s="7" t="s">
        <v>74</v>
      </c>
      <c r="K429" s="7" t="n">
        <v>2</v>
      </c>
      <c r="L429" s="7" t="n">
        <v>0</v>
      </c>
    </row>
    <row r="430" spans="1:15">
      <c r="A430" t="s">
        <v>4</v>
      </c>
      <c r="B430" s="4" t="s">
        <v>5</v>
      </c>
    </row>
    <row r="431" spans="1:15">
      <c r="A431" t="n">
        <v>7165</v>
      </c>
      <c r="B431" s="29" t="n">
        <v>28</v>
      </c>
    </row>
    <row r="432" spans="1:15">
      <c r="A432" t="s">
        <v>4</v>
      </c>
      <c r="B432" s="4" t="s">
        <v>5</v>
      </c>
      <c r="C432" s="4" t="s">
        <v>26</v>
      </c>
    </row>
    <row r="433" spans="1:15">
      <c r="A433" t="n">
        <v>7166</v>
      </c>
      <c r="B433" s="16" t="n">
        <v>3</v>
      </c>
      <c r="C433" s="13" t="n">
        <f t="normal" ca="1">A441</f>
        <v>0</v>
      </c>
    </row>
    <row r="434" spans="1:15">
      <c r="A434" t="s">
        <v>4</v>
      </c>
      <c r="B434" s="4" t="s">
        <v>5</v>
      </c>
      <c r="C434" s="4" t="s">
        <v>14</v>
      </c>
      <c r="D434" s="4" t="s">
        <v>10</v>
      </c>
      <c r="E434" s="4" t="s">
        <v>14</v>
      </c>
      <c r="F434" s="4" t="s">
        <v>26</v>
      </c>
    </row>
    <row r="435" spans="1:15">
      <c r="A435" t="n">
        <v>7171</v>
      </c>
      <c r="B435" s="12" t="n">
        <v>5</v>
      </c>
      <c r="C435" s="7" t="n">
        <v>30</v>
      </c>
      <c r="D435" s="7" t="n">
        <v>8952</v>
      </c>
      <c r="E435" s="7" t="n">
        <v>1</v>
      </c>
      <c r="F435" s="13" t="n">
        <f t="normal" ca="1">A439</f>
        <v>0</v>
      </c>
    </row>
    <row r="436" spans="1:15">
      <c r="A436" t="s">
        <v>4</v>
      </c>
      <c r="B436" s="4" t="s">
        <v>5</v>
      </c>
      <c r="C436" s="4" t="s">
        <v>26</v>
      </c>
    </row>
    <row r="437" spans="1:15">
      <c r="A437" t="n">
        <v>7180</v>
      </c>
      <c r="B437" s="16" t="n">
        <v>3</v>
      </c>
      <c r="C437" s="13" t="n">
        <f t="normal" ca="1">A441</f>
        <v>0</v>
      </c>
    </row>
    <row r="438" spans="1:15">
      <c r="A438" t="s">
        <v>4</v>
      </c>
      <c r="B438" s="4" t="s">
        <v>5</v>
      </c>
      <c r="C438" s="4" t="s">
        <v>14</v>
      </c>
      <c r="D438" s="4" t="s">
        <v>10</v>
      </c>
      <c r="E438" s="4" t="s">
        <v>14</v>
      </c>
      <c r="F438" s="4" t="s">
        <v>26</v>
      </c>
    </row>
    <row r="439" spans="1:15">
      <c r="A439" t="n">
        <v>7185</v>
      </c>
      <c r="B439" s="12" t="n">
        <v>5</v>
      </c>
      <c r="C439" s="7" t="n">
        <v>30</v>
      </c>
      <c r="D439" s="7" t="n">
        <v>8951</v>
      </c>
      <c r="E439" s="7" t="n">
        <v>1</v>
      </c>
      <c r="F439" s="13" t="n">
        <f t="normal" ca="1">A441</f>
        <v>0</v>
      </c>
    </row>
    <row r="440" spans="1:15">
      <c r="A440" t="s">
        <v>4</v>
      </c>
      <c r="B440" s="4" t="s">
        <v>5</v>
      </c>
      <c r="C440" s="4" t="s">
        <v>14</v>
      </c>
    </row>
    <row r="441" spans="1:15">
      <c r="A441" t="n">
        <v>7194</v>
      </c>
      <c r="B441" s="32" t="n">
        <v>23</v>
      </c>
      <c r="C441" s="7" t="n">
        <v>10</v>
      </c>
    </row>
    <row r="442" spans="1:15">
      <c r="A442" t="s">
        <v>4</v>
      </c>
      <c r="B442" s="4" t="s">
        <v>5</v>
      </c>
      <c r="C442" s="4" t="s">
        <v>14</v>
      </c>
      <c r="D442" s="4" t="s">
        <v>6</v>
      </c>
    </row>
    <row r="443" spans="1:15">
      <c r="A443" t="n">
        <v>7196</v>
      </c>
      <c r="B443" s="9" t="n">
        <v>2</v>
      </c>
      <c r="C443" s="7" t="n">
        <v>10</v>
      </c>
      <c r="D443" s="7" t="s">
        <v>47</v>
      </c>
    </row>
    <row r="444" spans="1:15">
      <c r="A444" t="s">
        <v>4</v>
      </c>
      <c r="B444" s="4" t="s">
        <v>5</v>
      </c>
      <c r="C444" s="4" t="s">
        <v>14</v>
      </c>
    </row>
    <row r="445" spans="1:15">
      <c r="A445" t="n">
        <v>7219</v>
      </c>
      <c r="B445" s="47" t="n">
        <v>74</v>
      </c>
      <c r="C445" s="7" t="n">
        <v>46</v>
      </c>
    </row>
    <row r="446" spans="1:15">
      <c r="A446" t="s">
        <v>4</v>
      </c>
      <c r="B446" s="4" t="s">
        <v>5</v>
      </c>
      <c r="C446" s="4" t="s">
        <v>14</v>
      </c>
    </row>
    <row r="447" spans="1:15">
      <c r="A447" t="n">
        <v>7221</v>
      </c>
      <c r="B447" s="47" t="n">
        <v>74</v>
      </c>
      <c r="C447" s="7" t="n">
        <v>54</v>
      </c>
    </row>
    <row r="448" spans="1:15">
      <c r="A448" t="s">
        <v>4</v>
      </c>
      <c r="B448" s="4" t="s">
        <v>5</v>
      </c>
    </row>
    <row r="449" spans="1:6">
      <c r="A449" t="n">
        <v>7223</v>
      </c>
      <c r="B449" s="5" t="n">
        <v>1</v>
      </c>
    </row>
    <row r="450" spans="1:6" s="3" customFormat="1" customHeight="0">
      <c r="A450" s="3" t="s">
        <v>2</v>
      </c>
      <c r="B450" s="3" t="s">
        <v>75</v>
      </c>
    </row>
    <row r="451" spans="1:6">
      <c r="A451" t="s">
        <v>4</v>
      </c>
      <c r="B451" s="4" t="s">
        <v>5</v>
      </c>
      <c r="C451" s="4" t="s">
        <v>10</v>
      </c>
      <c r="D451" s="4" t="s">
        <v>9</v>
      </c>
    </row>
    <row r="452" spans="1:6">
      <c r="A452" t="n">
        <v>7224</v>
      </c>
      <c r="B452" s="41" t="n">
        <v>43</v>
      </c>
      <c r="C452" s="7" t="n">
        <v>65534</v>
      </c>
      <c r="D452" s="7" t="n">
        <v>4096</v>
      </c>
    </row>
    <row r="453" spans="1:6">
      <c r="A453" t="s">
        <v>4</v>
      </c>
      <c r="B453" s="4" t="s">
        <v>5</v>
      </c>
      <c r="C453" s="4" t="s">
        <v>14</v>
      </c>
      <c r="D453" s="4" t="s">
        <v>9</v>
      </c>
      <c r="E453" s="4" t="s">
        <v>14</v>
      </c>
      <c r="F453" s="4" t="s">
        <v>26</v>
      </c>
    </row>
    <row r="454" spans="1:6">
      <c r="A454" t="n">
        <v>7231</v>
      </c>
      <c r="B454" s="12" t="n">
        <v>5</v>
      </c>
      <c r="C454" s="7" t="n">
        <v>0</v>
      </c>
      <c r="D454" s="7" t="n">
        <v>1</v>
      </c>
      <c r="E454" s="7" t="n">
        <v>1</v>
      </c>
      <c r="F454" s="13" t="n">
        <f t="normal" ca="1">A514</f>
        <v>0</v>
      </c>
    </row>
    <row r="455" spans="1:6">
      <c r="A455" t="s">
        <v>4</v>
      </c>
      <c r="B455" s="4" t="s">
        <v>5</v>
      </c>
      <c r="C455" s="4" t="s">
        <v>10</v>
      </c>
      <c r="D455" s="4" t="s">
        <v>10</v>
      </c>
      <c r="E455" s="4" t="s">
        <v>24</v>
      </c>
      <c r="F455" s="4" t="s">
        <v>24</v>
      </c>
      <c r="G455" s="4" t="s">
        <v>24</v>
      </c>
      <c r="H455" s="4" t="s">
        <v>24</v>
      </c>
      <c r="I455" s="4" t="s">
        <v>14</v>
      </c>
      <c r="J455" s="4" t="s">
        <v>10</v>
      </c>
    </row>
    <row r="456" spans="1:6">
      <c r="A456" t="n">
        <v>7242</v>
      </c>
      <c r="B456" s="48" t="n">
        <v>55</v>
      </c>
      <c r="C456" s="7" t="n">
        <v>65534</v>
      </c>
      <c r="D456" s="7" t="n">
        <v>65533</v>
      </c>
      <c r="E456" s="7" t="n">
        <v>-130.100006103516</v>
      </c>
      <c r="F456" s="7" t="n">
        <v>117.449996948242</v>
      </c>
      <c r="G456" s="7" t="n">
        <v>82.1500015258789</v>
      </c>
      <c r="H456" s="7" t="n">
        <v>1.5</v>
      </c>
      <c r="I456" s="7" t="n">
        <v>1</v>
      </c>
      <c r="J456" s="7" t="n">
        <v>0</v>
      </c>
    </row>
    <row r="457" spans="1:6">
      <c r="A457" t="s">
        <v>4</v>
      </c>
      <c r="B457" s="4" t="s">
        <v>5</v>
      </c>
      <c r="C457" s="4" t="s">
        <v>10</v>
      </c>
      <c r="D457" s="4" t="s">
        <v>14</v>
      </c>
    </row>
    <row r="458" spans="1:6">
      <c r="A458" t="n">
        <v>7266</v>
      </c>
      <c r="B458" s="49" t="n">
        <v>56</v>
      </c>
      <c r="C458" s="7" t="n">
        <v>65534</v>
      </c>
      <c r="D458" s="7" t="n">
        <v>0</v>
      </c>
    </row>
    <row r="459" spans="1:6">
      <c r="A459" t="s">
        <v>4</v>
      </c>
      <c r="B459" s="4" t="s">
        <v>5</v>
      </c>
      <c r="C459" s="4" t="s">
        <v>10</v>
      </c>
    </row>
    <row r="460" spans="1:6">
      <c r="A460" t="n">
        <v>7270</v>
      </c>
      <c r="B460" s="27" t="n">
        <v>16</v>
      </c>
      <c r="C460" s="7" t="n">
        <v>3000</v>
      </c>
    </row>
    <row r="461" spans="1:6">
      <c r="A461" t="s">
        <v>4</v>
      </c>
      <c r="B461" s="4" t="s">
        <v>5</v>
      </c>
      <c r="C461" s="4" t="s">
        <v>10</v>
      </c>
      <c r="D461" s="4" t="s">
        <v>10</v>
      </c>
      <c r="E461" s="4" t="s">
        <v>24</v>
      </c>
      <c r="F461" s="4" t="s">
        <v>24</v>
      </c>
      <c r="G461" s="4" t="s">
        <v>24</v>
      </c>
      <c r="H461" s="4" t="s">
        <v>24</v>
      </c>
      <c r="I461" s="4" t="s">
        <v>14</v>
      </c>
      <c r="J461" s="4" t="s">
        <v>10</v>
      </c>
    </row>
    <row r="462" spans="1:6">
      <c r="A462" t="n">
        <v>7273</v>
      </c>
      <c r="B462" s="48" t="n">
        <v>55</v>
      </c>
      <c r="C462" s="7" t="n">
        <v>65534</v>
      </c>
      <c r="D462" s="7" t="n">
        <v>65533</v>
      </c>
      <c r="E462" s="7" t="n">
        <v>-138</v>
      </c>
      <c r="F462" s="7" t="n">
        <v>117.449996948242</v>
      </c>
      <c r="G462" s="7" t="n">
        <v>82.1500015258789</v>
      </c>
      <c r="H462" s="7" t="n">
        <v>1.5</v>
      </c>
      <c r="I462" s="7" t="n">
        <v>1</v>
      </c>
      <c r="J462" s="7" t="n">
        <v>0</v>
      </c>
    </row>
    <row r="463" spans="1:6">
      <c r="A463" t="s">
        <v>4</v>
      </c>
      <c r="B463" s="4" t="s">
        <v>5</v>
      </c>
      <c r="C463" s="4" t="s">
        <v>10</v>
      </c>
      <c r="D463" s="4" t="s">
        <v>14</v>
      </c>
    </row>
    <row r="464" spans="1:6">
      <c r="A464" t="n">
        <v>7297</v>
      </c>
      <c r="B464" s="49" t="n">
        <v>56</v>
      </c>
      <c r="C464" s="7" t="n">
        <v>65534</v>
      </c>
      <c r="D464" s="7" t="n">
        <v>0</v>
      </c>
    </row>
    <row r="465" spans="1:10">
      <c r="A465" t="s">
        <v>4</v>
      </c>
      <c r="B465" s="4" t="s">
        <v>5</v>
      </c>
      <c r="C465" s="4" t="s">
        <v>10</v>
      </c>
      <c r="D465" s="4" t="s">
        <v>24</v>
      </c>
      <c r="E465" s="4" t="s">
        <v>24</v>
      </c>
      <c r="F465" s="4" t="s">
        <v>14</v>
      </c>
    </row>
    <row r="466" spans="1:10">
      <c r="A466" t="n">
        <v>7301</v>
      </c>
      <c r="B466" s="50" t="n">
        <v>52</v>
      </c>
      <c r="C466" s="7" t="n">
        <v>65534</v>
      </c>
      <c r="D466" s="7" t="n">
        <v>0</v>
      </c>
      <c r="E466" s="7" t="n">
        <v>10</v>
      </c>
      <c r="F466" s="7" t="n">
        <v>0</v>
      </c>
    </row>
    <row r="467" spans="1:10">
      <c r="A467" t="s">
        <v>4</v>
      </c>
      <c r="B467" s="4" t="s">
        <v>5</v>
      </c>
      <c r="C467" s="4" t="s">
        <v>10</v>
      </c>
    </row>
    <row r="468" spans="1:10">
      <c r="A468" t="n">
        <v>7313</v>
      </c>
      <c r="B468" s="51" t="n">
        <v>54</v>
      </c>
      <c r="C468" s="7" t="n">
        <v>65534</v>
      </c>
    </row>
    <row r="469" spans="1:10">
      <c r="A469" t="s">
        <v>4</v>
      </c>
      <c r="B469" s="4" t="s">
        <v>5</v>
      </c>
      <c r="C469" s="4" t="s">
        <v>10</v>
      </c>
    </row>
    <row r="470" spans="1:10">
      <c r="A470" t="n">
        <v>7316</v>
      </c>
      <c r="B470" s="27" t="n">
        <v>16</v>
      </c>
      <c r="C470" s="7" t="n">
        <v>3000</v>
      </c>
    </row>
    <row r="471" spans="1:10">
      <c r="A471" t="s">
        <v>4</v>
      </c>
      <c r="B471" s="4" t="s">
        <v>5</v>
      </c>
      <c r="C471" s="4" t="s">
        <v>10</v>
      </c>
      <c r="D471" s="4" t="s">
        <v>10</v>
      </c>
      <c r="E471" s="4" t="s">
        <v>24</v>
      </c>
      <c r="F471" s="4" t="s">
        <v>24</v>
      </c>
      <c r="G471" s="4" t="s">
        <v>24</v>
      </c>
      <c r="H471" s="4" t="s">
        <v>24</v>
      </c>
      <c r="I471" s="4" t="s">
        <v>14</v>
      </c>
      <c r="J471" s="4" t="s">
        <v>10</v>
      </c>
    </row>
    <row r="472" spans="1:10">
      <c r="A472" t="n">
        <v>7319</v>
      </c>
      <c r="B472" s="48" t="n">
        <v>55</v>
      </c>
      <c r="C472" s="7" t="n">
        <v>65534</v>
      </c>
      <c r="D472" s="7" t="n">
        <v>65533</v>
      </c>
      <c r="E472" s="7" t="n">
        <v>-130.100006103516</v>
      </c>
      <c r="F472" s="7" t="n">
        <v>117.449996948242</v>
      </c>
      <c r="G472" s="7" t="n">
        <v>82.1500015258789</v>
      </c>
      <c r="H472" s="7" t="n">
        <v>1.5</v>
      </c>
      <c r="I472" s="7" t="n">
        <v>1</v>
      </c>
      <c r="J472" s="7" t="n">
        <v>0</v>
      </c>
    </row>
    <row r="473" spans="1:10">
      <c r="A473" t="s">
        <v>4</v>
      </c>
      <c r="B473" s="4" t="s">
        <v>5</v>
      </c>
      <c r="C473" s="4" t="s">
        <v>10</v>
      </c>
      <c r="D473" s="4" t="s">
        <v>14</v>
      </c>
    </row>
    <row r="474" spans="1:10">
      <c r="A474" t="n">
        <v>7343</v>
      </c>
      <c r="B474" s="49" t="n">
        <v>56</v>
      </c>
      <c r="C474" s="7" t="n">
        <v>65534</v>
      </c>
      <c r="D474" s="7" t="n">
        <v>0</v>
      </c>
    </row>
    <row r="475" spans="1:10">
      <c r="A475" t="s">
        <v>4</v>
      </c>
      <c r="B475" s="4" t="s">
        <v>5</v>
      </c>
      <c r="C475" s="4" t="s">
        <v>10</v>
      </c>
      <c r="D475" s="4" t="s">
        <v>24</v>
      </c>
      <c r="E475" s="4" t="s">
        <v>24</v>
      </c>
      <c r="F475" s="4" t="s">
        <v>14</v>
      </c>
    </row>
    <row r="476" spans="1:10">
      <c r="A476" t="n">
        <v>7347</v>
      </c>
      <c r="B476" s="50" t="n">
        <v>52</v>
      </c>
      <c r="C476" s="7" t="n">
        <v>65534</v>
      </c>
      <c r="D476" s="7" t="n">
        <v>0</v>
      </c>
      <c r="E476" s="7" t="n">
        <v>10</v>
      </c>
      <c r="F476" s="7" t="n">
        <v>0</v>
      </c>
    </row>
    <row r="477" spans="1:10">
      <c r="A477" t="s">
        <v>4</v>
      </c>
      <c r="B477" s="4" t="s">
        <v>5</v>
      </c>
      <c r="C477" s="4" t="s">
        <v>10</v>
      </c>
    </row>
    <row r="478" spans="1:10">
      <c r="A478" t="n">
        <v>7359</v>
      </c>
      <c r="B478" s="51" t="n">
        <v>54</v>
      </c>
      <c r="C478" s="7" t="n">
        <v>65534</v>
      </c>
    </row>
    <row r="479" spans="1:10">
      <c r="A479" t="s">
        <v>4</v>
      </c>
      <c r="B479" s="4" t="s">
        <v>5</v>
      </c>
      <c r="C479" s="4" t="s">
        <v>10</v>
      </c>
    </row>
    <row r="480" spans="1:10">
      <c r="A480" t="n">
        <v>7362</v>
      </c>
      <c r="B480" s="27" t="n">
        <v>16</v>
      </c>
      <c r="C480" s="7" t="n">
        <v>3000</v>
      </c>
    </row>
    <row r="481" spans="1:10">
      <c r="A481" t="s">
        <v>4</v>
      </c>
      <c r="B481" s="4" t="s">
        <v>5</v>
      </c>
      <c r="C481" s="4" t="s">
        <v>10</v>
      </c>
      <c r="D481" s="4" t="s">
        <v>10</v>
      </c>
      <c r="E481" s="4" t="s">
        <v>24</v>
      </c>
      <c r="F481" s="4" t="s">
        <v>24</v>
      </c>
      <c r="G481" s="4" t="s">
        <v>24</v>
      </c>
      <c r="H481" s="4" t="s">
        <v>24</v>
      </c>
      <c r="I481" s="4" t="s">
        <v>14</v>
      </c>
      <c r="J481" s="4" t="s">
        <v>10</v>
      </c>
    </row>
    <row r="482" spans="1:10">
      <c r="A482" t="n">
        <v>7365</v>
      </c>
      <c r="B482" s="48" t="n">
        <v>55</v>
      </c>
      <c r="C482" s="7" t="n">
        <v>65534</v>
      </c>
      <c r="D482" s="7" t="n">
        <v>65533</v>
      </c>
      <c r="E482" s="7" t="n">
        <v>-130.100006103516</v>
      </c>
      <c r="F482" s="7" t="n">
        <v>117.449996948242</v>
      </c>
      <c r="G482" s="7" t="n">
        <v>76.8300018310547</v>
      </c>
      <c r="H482" s="7" t="n">
        <v>1.5</v>
      </c>
      <c r="I482" s="7" t="n">
        <v>1</v>
      </c>
      <c r="J482" s="7" t="n">
        <v>0</v>
      </c>
    </row>
    <row r="483" spans="1:10">
      <c r="A483" t="s">
        <v>4</v>
      </c>
      <c r="B483" s="4" t="s">
        <v>5</v>
      </c>
      <c r="C483" s="4" t="s">
        <v>10</v>
      </c>
      <c r="D483" s="4" t="s">
        <v>14</v>
      </c>
    </row>
    <row r="484" spans="1:10">
      <c r="A484" t="n">
        <v>7389</v>
      </c>
      <c r="B484" s="49" t="n">
        <v>56</v>
      </c>
      <c r="C484" s="7" t="n">
        <v>65534</v>
      </c>
      <c r="D484" s="7" t="n">
        <v>0</v>
      </c>
    </row>
    <row r="485" spans="1:10">
      <c r="A485" t="s">
        <v>4</v>
      </c>
      <c r="B485" s="4" t="s">
        <v>5</v>
      </c>
      <c r="C485" s="4" t="s">
        <v>10</v>
      </c>
      <c r="D485" s="4" t="s">
        <v>24</v>
      </c>
      <c r="E485" s="4" t="s">
        <v>24</v>
      </c>
      <c r="F485" s="4" t="s">
        <v>14</v>
      </c>
    </row>
    <row r="486" spans="1:10">
      <c r="A486" t="n">
        <v>7393</v>
      </c>
      <c r="B486" s="50" t="n">
        <v>52</v>
      </c>
      <c r="C486" s="7" t="n">
        <v>65534</v>
      </c>
      <c r="D486" s="7" t="n">
        <v>75</v>
      </c>
      <c r="E486" s="7" t="n">
        <v>10</v>
      </c>
      <c r="F486" s="7" t="n">
        <v>0</v>
      </c>
    </row>
    <row r="487" spans="1:10">
      <c r="A487" t="s">
        <v>4</v>
      </c>
      <c r="B487" s="4" t="s">
        <v>5</v>
      </c>
      <c r="C487" s="4" t="s">
        <v>10</v>
      </c>
    </row>
    <row r="488" spans="1:10">
      <c r="A488" t="n">
        <v>7405</v>
      </c>
      <c r="B488" s="51" t="n">
        <v>54</v>
      </c>
      <c r="C488" s="7" t="n">
        <v>65534</v>
      </c>
    </row>
    <row r="489" spans="1:10">
      <c r="A489" t="s">
        <v>4</v>
      </c>
      <c r="B489" s="4" t="s">
        <v>5</v>
      </c>
      <c r="C489" s="4" t="s">
        <v>10</v>
      </c>
    </row>
    <row r="490" spans="1:10">
      <c r="A490" t="n">
        <v>7408</v>
      </c>
      <c r="B490" s="27" t="n">
        <v>16</v>
      </c>
      <c r="C490" s="7" t="n">
        <v>3000</v>
      </c>
    </row>
    <row r="491" spans="1:10">
      <c r="A491" t="s">
        <v>4</v>
      </c>
      <c r="B491" s="4" t="s">
        <v>5</v>
      </c>
      <c r="C491" s="4" t="s">
        <v>10</v>
      </c>
      <c r="D491" s="4" t="s">
        <v>10</v>
      </c>
      <c r="E491" s="4" t="s">
        <v>24</v>
      </c>
      <c r="F491" s="4" t="s">
        <v>24</v>
      </c>
      <c r="G491" s="4" t="s">
        <v>24</v>
      </c>
      <c r="H491" s="4" t="s">
        <v>24</v>
      </c>
      <c r="I491" s="4" t="s">
        <v>14</v>
      </c>
      <c r="J491" s="4" t="s">
        <v>10</v>
      </c>
    </row>
    <row r="492" spans="1:10">
      <c r="A492" t="n">
        <v>7411</v>
      </c>
      <c r="B492" s="48" t="n">
        <v>55</v>
      </c>
      <c r="C492" s="7" t="n">
        <v>65534</v>
      </c>
      <c r="D492" s="7" t="n">
        <v>65533</v>
      </c>
      <c r="E492" s="7" t="n">
        <v>-130.100006103516</v>
      </c>
      <c r="F492" s="7" t="n">
        <v>117.449996948242</v>
      </c>
      <c r="G492" s="7" t="n">
        <v>70</v>
      </c>
      <c r="H492" s="7" t="n">
        <v>1.5</v>
      </c>
      <c r="I492" s="7" t="n">
        <v>1</v>
      </c>
      <c r="J492" s="7" t="n">
        <v>0</v>
      </c>
    </row>
    <row r="493" spans="1:10">
      <c r="A493" t="s">
        <v>4</v>
      </c>
      <c r="B493" s="4" t="s">
        <v>5</v>
      </c>
      <c r="C493" s="4" t="s">
        <v>10</v>
      </c>
      <c r="D493" s="4" t="s">
        <v>14</v>
      </c>
    </row>
    <row r="494" spans="1:10">
      <c r="A494" t="n">
        <v>7435</v>
      </c>
      <c r="B494" s="49" t="n">
        <v>56</v>
      </c>
      <c r="C494" s="7" t="n">
        <v>65534</v>
      </c>
      <c r="D494" s="7" t="n">
        <v>0</v>
      </c>
    </row>
    <row r="495" spans="1:10">
      <c r="A495" t="s">
        <v>4</v>
      </c>
      <c r="B495" s="4" t="s">
        <v>5</v>
      </c>
      <c r="C495" s="4" t="s">
        <v>10</v>
      </c>
      <c r="D495" s="4" t="s">
        <v>24</v>
      </c>
      <c r="E495" s="4" t="s">
        <v>24</v>
      </c>
      <c r="F495" s="4" t="s">
        <v>14</v>
      </c>
    </row>
    <row r="496" spans="1:10">
      <c r="A496" t="n">
        <v>7439</v>
      </c>
      <c r="B496" s="50" t="n">
        <v>52</v>
      </c>
      <c r="C496" s="7" t="n">
        <v>65534</v>
      </c>
      <c r="D496" s="7" t="n">
        <v>90</v>
      </c>
      <c r="E496" s="7" t="n">
        <v>10</v>
      </c>
      <c r="F496" s="7" t="n">
        <v>0</v>
      </c>
    </row>
    <row r="497" spans="1:10">
      <c r="A497" t="s">
        <v>4</v>
      </c>
      <c r="B497" s="4" t="s">
        <v>5</v>
      </c>
      <c r="C497" s="4" t="s">
        <v>10</v>
      </c>
    </row>
    <row r="498" spans="1:10">
      <c r="A498" t="n">
        <v>7451</v>
      </c>
      <c r="B498" s="51" t="n">
        <v>54</v>
      </c>
      <c r="C498" s="7" t="n">
        <v>65534</v>
      </c>
    </row>
    <row r="499" spans="1:10">
      <c r="A499" t="s">
        <v>4</v>
      </c>
      <c r="B499" s="4" t="s">
        <v>5</v>
      </c>
      <c r="C499" s="4" t="s">
        <v>10</v>
      </c>
    </row>
    <row r="500" spans="1:10">
      <c r="A500" t="n">
        <v>7454</v>
      </c>
      <c r="B500" s="27" t="n">
        <v>16</v>
      </c>
      <c r="C500" s="7" t="n">
        <v>3000</v>
      </c>
    </row>
    <row r="501" spans="1:10">
      <c r="A501" t="s">
        <v>4</v>
      </c>
      <c r="B501" s="4" t="s">
        <v>5</v>
      </c>
      <c r="C501" s="4" t="s">
        <v>10</v>
      </c>
      <c r="D501" s="4" t="s">
        <v>10</v>
      </c>
      <c r="E501" s="4" t="s">
        <v>24</v>
      </c>
      <c r="F501" s="4" t="s">
        <v>24</v>
      </c>
      <c r="G501" s="4" t="s">
        <v>24</v>
      </c>
      <c r="H501" s="4" t="s">
        <v>24</v>
      </c>
      <c r="I501" s="4" t="s">
        <v>14</v>
      </c>
      <c r="J501" s="4" t="s">
        <v>10</v>
      </c>
    </row>
    <row r="502" spans="1:10">
      <c r="A502" t="n">
        <v>7457</v>
      </c>
      <c r="B502" s="48" t="n">
        <v>55</v>
      </c>
      <c r="C502" s="7" t="n">
        <v>65534</v>
      </c>
      <c r="D502" s="7" t="n">
        <v>65533</v>
      </c>
      <c r="E502" s="7" t="n">
        <v>-130.100006103516</v>
      </c>
      <c r="F502" s="7" t="n">
        <v>117.449996948242</v>
      </c>
      <c r="G502" s="7" t="n">
        <v>76.8300018310547</v>
      </c>
      <c r="H502" s="7" t="n">
        <v>1.5</v>
      </c>
      <c r="I502" s="7" t="n">
        <v>1</v>
      </c>
      <c r="J502" s="7" t="n">
        <v>0</v>
      </c>
    </row>
    <row r="503" spans="1:10">
      <c r="A503" t="s">
        <v>4</v>
      </c>
      <c r="B503" s="4" t="s">
        <v>5</v>
      </c>
      <c r="C503" s="4" t="s">
        <v>10</v>
      </c>
      <c r="D503" s="4" t="s">
        <v>14</v>
      </c>
    </row>
    <row r="504" spans="1:10">
      <c r="A504" t="n">
        <v>7481</v>
      </c>
      <c r="B504" s="49" t="n">
        <v>56</v>
      </c>
      <c r="C504" s="7" t="n">
        <v>65534</v>
      </c>
      <c r="D504" s="7" t="n">
        <v>0</v>
      </c>
    </row>
    <row r="505" spans="1:10">
      <c r="A505" t="s">
        <v>4</v>
      </c>
      <c r="B505" s="4" t="s">
        <v>5</v>
      </c>
      <c r="C505" s="4" t="s">
        <v>10</v>
      </c>
      <c r="D505" s="4" t="s">
        <v>24</v>
      </c>
      <c r="E505" s="4" t="s">
        <v>24</v>
      </c>
      <c r="F505" s="4" t="s">
        <v>14</v>
      </c>
    </row>
    <row r="506" spans="1:10">
      <c r="A506" t="n">
        <v>7485</v>
      </c>
      <c r="B506" s="50" t="n">
        <v>52</v>
      </c>
      <c r="C506" s="7" t="n">
        <v>65534</v>
      </c>
      <c r="D506" s="7" t="n">
        <v>75</v>
      </c>
      <c r="E506" s="7" t="n">
        <v>10</v>
      </c>
      <c r="F506" s="7" t="n">
        <v>0</v>
      </c>
    </row>
    <row r="507" spans="1:10">
      <c r="A507" t="s">
        <v>4</v>
      </c>
      <c r="B507" s="4" t="s">
        <v>5</v>
      </c>
      <c r="C507" s="4" t="s">
        <v>10</v>
      </c>
    </row>
    <row r="508" spans="1:10">
      <c r="A508" t="n">
        <v>7497</v>
      </c>
      <c r="B508" s="51" t="n">
        <v>54</v>
      </c>
      <c r="C508" s="7" t="n">
        <v>65534</v>
      </c>
    </row>
    <row r="509" spans="1:10">
      <c r="A509" t="s">
        <v>4</v>
      </c>
      <c r="B509" s="4" t="s">
        <v>5</v>
      </c>
      <c r="C509" s="4" t="s">
        <v>10</v>
      </c>
    </row>
    <row r="510" spans="1:10">
      <c r="A510" t="n">
        <v>7500</v>
      </c>
      <c r="B510" s="27" t="n">
        <v>16</v>
      </c>
      <c r="C510" s="7" t="n">
        <v>3000</v>
      </c>
    </row>
    <row r="511" spans="1:10">
      <c r="A511" t="s">
        <v>4</v>
      </c>
      <c r="B511" s="4" t="s">
        <v>5</v>
      </c>
      <c r="C511" s="4" t="s">
        <v>26</v>
      </c>
    </row>
    <row r="512" spans="1:10">
      <c r="A512" t="n">
        <v>7503</v>
      </c>
      <c r="B512" s="16" t="n">
        <v>3</v>
      </c>
      <c r="C512" s="13" t="n">
        <f t="normal" ca="1">A454</f>
        <v>0</v>
      </c>
    </row>
    <row r="513" spans="1:10">
      <c r="A513" t="s">
        <v>4</v>
      </c>
      <c r="B513" s="4" t="s">
        <v>5</v>
      </c>
    </row>
    <row r="514" spans="1:10">
      <c r="A514" t="n">
        <v>7508</v>
      </c>
      <c r="B514" s="5" t="n">
        <v>1</v>
      </c>
    </row>
    <row r="515" spans="1:10" s="3" customFormat="1" customHeight="0">
      <c r="A515" s="3" t="s">
        <v>2</v>
      </c>
      <c r="B515" s="3" t="s">
        <v>76</v>
      </c>
    </row>
    <row r="516" spans="1:10">
      <c r="A516" t="s">
        <v>4</v>
      </c>
      <c r="B516" s="4" t="s">
        <v>5</v>
      </c>
      <c r="C516" s="4" t="s">
        <v>14</v>
      </c>
      <c r="D516" s="4" t="s">
        <v>10</v>
      </c>
      <c r="E516" s="4" t="s">
        <v>14</v>
      </c>
      <c r="F516" s="4" t="s">
        <v>14</v>
      </c>
      <c r="G516" s="4" t="s">
        <v>14</v>
      </c>
      <c r="H516" s="4" t="s">
        <v>10</v>
      </c>
      <c r="I516" s="4" t="s">
        <v>26</v>
      </c>
      <c r="J516" s="4" t="s">
        <v>10</v>
      </c>
      <c r="K516" s="4" t="s">
        <v>26</v>
      </c>
      <c r="L516" s="4" t="s">
        <v>26</v>
      </c>
    </row>
    <row r="517" spans="1:10">
      <c r="A517" t="n">
        <v>7512</v>
      </c>
      <c r="B517" s="39" t="n">
        <v>6</v>
      </c>
      <c r="C517" s="7" t="n">
        <v>33</v>
      </c>
      <c r="D517" s="7" t="n">
        <v>65534</v>
      </c>
      <c r="E517" s="7" t="n">
        <v>9</v>
      </c>
      <c r="F517" s="7" t="n">
        <v>1</v>
      </c>
      <c r="G517" s="7" t="n">
        <v>2</v>
      </c>
      <c r="H517" s="7" t="n">
        <v>5</v>
      </c>
      <c r="I517" s="13" t="n">
        <f t="normal" ca="1">A519</f>
        <v>0</v>
      </c>
      <c r="J517" s="7" t="n">
        <v>6</v>
      </c>
      <c r="K517" s="13" t="n">
        <f t="normal" ca="1">A535</f>
        <v>0</v>
      </c>
      <c r="L517" s="13" t="n">
        <f t="normal" ca="1">A541</f>
        <v>0</v>
      </c>
    </row>
    <row r="518" spans="1:10">
      <c r="A518" t="s">
        <v>4</v>
      </c>
      <c r="B518" s="4" t="s">
        <v>5</v>
      </c>
      <c r="C518" s="4" t="s">
        <v>10</v>
      </c>
      <c r="D518" s="4" t="s">
        <v>24</v>
      </c>
      <c r="E518" s="4" t="s">
        <v>24</v>
      </c>
      <c r="F518" s="4" t="s">
        <v>24</v>
      </c>
      <c r="G518" s="4" t="s">
        <v>24</v>
      </c>
    </row>
    <row r="519" spans="1:10">
      <c r="A519" t="n">
        <v>7535</v>
      </c>
      <c r="B519" s="40" t="n">
        <v>46</v>
      </c>
      <c r="C519" s="7" t="n">
        <v>65534</v>
      </c>
      <c r="D519" s="7" t="n">
        <v>-187.479995727539</v>
      </c>
      <c r="E519" s="7" t="n">
        <v>108.860000610352</v>
      </c>
      <c r="F519" s="7" t="n">
        <v>68.870002746582</v>
      </c>
      <c r="G519" s="7" t="n">
        <v>121.099998474121</v>
      </c>
    </row>
    <row r="520" spans="1:10">
      <c r="A520" t="s">
        <v>4</v>
      </c>
      <c r="B520" s="4" t="s">
        <v>5</v>
      </c>
      <c r="C520" s="4" t="s">
        <v>10</v>
      </c>
    </row>
    <row r="521" spans="1:10">
      <c r="A521" t="n">
        <v>7554</v>
      </c>
      <c r="B521" s="27" t="n">
        <v>16</v>
      </c>
      <c r="C521" s="7" t="n">
        <v>0</v>
      </c>
    </row>
    <row r="522" spans="1:10">
      <c r="A522" t="s">
        <v>4</v>
      </c>
      <c r="B522" s="4" t="s">
        <v>5</v>
      </c>
      <c r="C522" s="4" t="s">
        <v>10</v>
      </c>
      <c r="D522" s="4" t="s">
        <v>24</v>
      </c>
      <c r="E522" s="4" t="s">
        <v>24</v>
      </c>
      <c r="F522" s="4" t="s">
        <v>24</v>
      </c>
      <c r="G522" s="4" t="s">
        <v>10</v>
      </c>
      <c r="H522" s="4" t="s">
        <v>10</v>
      </c>
    </row>
    <row r="523" spans="1:10">
      <c r="A523" t="n">
        <v>7557</v>
      </c>
      <c r="B523" s="52" t="n">
        <v>60</v>
      </c>
      <c r="C523" s="7" t="n">
        <v>65534</v>
      </c>
      <c r="D523" s="7" t="n">
        <v>0</v>
      </c>
      <c r="E523" s="7" t="n">
        <v>20</v>
      </c>
      <c r="F523" s="7" t="n">
        <v>0</v>
      </c>
      <c r="G523" s="7" t="n">
        <v>0</v>
      </c>
      <c r="H523" s="7" t="n">
        <v>0</v>
      </c>
    </row>
    <row r="524" spans="1:10">
      <c r="A524" t="s">
        <v>4</v>
      </c>
      <c r="B524" s="4" t="s">
        <v>5</v>
      </c>
      <c r="C524" s="4" t="s">
        <v>14</v>
      </c>
      <c r="D524" s="4" t="s">
        <v>6</v>
      </c>
      <c r="E524" s="4" t="s">
        <v>10</v>
      </c>
    </row>
    <row r="525" spans="1:10">
      <c r="A525" t="n">
        <v>7576</v>
      </c>
      <c r="B525" s="21" t="n">
        <v>94</v>
      </c>
      <c r="C525" s="7" t="n">
        <v>0</v>
      </c>
      <c r="D525" s="7" t="s">
        <v>38</v>
      </c>
      <c r="E525" s="7" t="n">
        <v>1</v>
      </c>
    </row>
    <row r="526" spans="1:10">
      <c r="A526" t="s">
        <v>4</v>
      </c>
      <c r="B526" s="4" t="s">
        <v>5</v>
      </c>
      <c r="C526" s="4" t="s">
        <v>14</v>
      </c>
      <c r="D526" s="4" t="s">
        <v>6</v>
      </c>
      <c r="E526" s="4" t="s">
        <v>10</v>
      </c>
    </row>
    <row r="527" spans="1:10">
      <c r="A527" t="n">
        <v>7586</v>
      </c>
      <c r="B527" s="21" t="n">
        <v>94</v>
      </c>
      <c r="C527" s="7" t="n">
        <v>0</v>
      </c>
      <c r="D527" s="7" t="s">
        <v>38</v>
      </c>
      <c r="E527" s="7" t="n">
        <v>2</v>
      </c>
    </row>
    <row r="528" spans="1:10">
      <c r="A528" t="s">
        <v>4</v>
      </c>
      <c r="B528" s="4" t="s">
        <v>5</v>
      </c>
      <c r="C528" s="4" t="s">
        <v>14</v>
      </c>
      <c r="D528" s="4" t="s">
        <v>6</v>
      </c>
      <c r="E528" s="4" t="s">
        <v>10</v>
      </c>
    </row>
    <row r="529" spans="1:12">
      <c r="A529" t="n">
        <v>7596</v>
      </c>
      <c r="B529" s="21" t="n">
        <v>94</v>
      </c>
      <c r="C529" s="7" t="n">
        <v>1</v>
      </c>
      <c r="D529" s="7" t="s">
        <v>38</v>
      </c>
      <c r="E529" s="7" t="n">
        <v>4</v>
      </c>
    </row>
    <row r="530" spans="1:12">
      <c r="A530" t="s">
        <v>4</v>
      </c>
      <c r="B530" s="4" t="s">
        <v>5</v>
      </c>
      <c r="C530" s="4" t="s">
        <v>14</v>
      </c>
      <c r="D530" s="4" t="s">
        <v>6</v>
      </c>
    </row>
    <row r="531" spans="1:12">
      <c r="A531" t="n">
        <v>7606</v>
      </c>
      <c r="B531" s="21" t="n">
        <v>94</v>
      </c>
      <c r="C531" s="7" t="n">
        <v>5</v>
      </c>
      <c r="D531" s="7" t="s">
        <v>38</v>
      </c>
    </row>
    <row r="532" spans="1:12">
      <c r="A532" t="s">
        <v>4</v>
      </c>
      <c r="B532" s="4" t="s">
        <v>5</v>
      </c>
      <c r="C532" s="4" t="s">
        <v>26</v>
      </c>
    </row>
    <row r="533" spans="1:12">
      <c r="A533" t="n">
        <v>7614</v>
      </c>
      <c r="B533" s="16" t="n">
        <v>3</v>
      </c>
      <c r="C533" s="13" t="n">
        <f t="normal" ca="1">A541</f>
        <v>0</v>
      </c>
    </row>
    <row r="534" spans="1:12">
      <c r="A534" t="s">
        <v>4</v>
      </c>
      <c r="B534" s="4" t="s">
        <v>5</v>
      </c>
      <c r="C534" s="4" t="s">
        <v>10</v>
      </c>
      <c r="D534" s="4" t="s">
        <v>24</v>
      </c>
      <c r="E534" s="4" t="s">
        <v>24</v>
      </c>
      <c r="F534" s="4" t="s">
        <v>24</v>
      </c>
      <c r="G534" s="4" t="s">
        <v>24</v>
      </c>
    </row>
    <row r="535" spans="1:12">
      <c r="A535" t="n">
        <v>7619</v>
      </c>
      <c r="B535" s="40" t="n">
        <v>46</v>
      </c>
      <c r="C535" s="7" t="n">
        <v>65534</v>
      </c>
      <c r="D535" s="7" t="n">
        <v>-128.339996337891</v>
      </c>
      <c r="E535" s="7" t="n">
        <v>117.449996948242</v>
      </c>
      <c r="F535" s="7" t="n">
        <v>62.6699981689453</v>
      </c>
      <c r="G535" s="7" t="n">
        <v>87.5999984741211</v>
      </c>
    </row>
    <row r="536" spans="1:12">
      <c r="A536" t="s">
        <v>4</v>
      </c>
      <c r="B536" s="4" t="s">
        <v>5</v>
      </c>
      <c r="C536" s="4" t="s">
        <v>14</v>
      </c>
      <c r="D536" s="4" t="s">
        <v>6</v>
      </c>
    </row>
    <row r="537" spans="1:12">
      <c r="A537" t="n">
        <v>7638</v>
      </c>
      <c r="B537" s="9" t="n">
        <v>2</v>
      </c>
      <c r="C537" s="7" t="n">
        <v>11</v>
      </c>
      <c r="D537" s="7" t="s">
        <v>77</v>
      </c>
    </row>
    <row r="538" spans="1:12">
      <c r="A538" t="s">
        <v>4</v>
      </c>
      <c r="B538" s="4" t="s">
        <v>5</v>
      </c>
      <c r="C538" s="4" t="s">
        <v>26</v>
      </c>
    </row>
    <row r="539" spans="1:12">
      <c r="A539" t="n">
        <v>7654</v>
      </c>
      <c r="B539" s="16" t="n">
        <v>3</v>
      </c>
      <c r="C539" s="13" t="n">
        <f t="normal" ca="1">A541</f>
        <v>0</v>
      </c>
    </row>
    <row r="540" spans="1:12">
      <c r="A540" t="s">
        <v>4</v>
      </c>
      <c r="B540" s="4" t="s">
        <v>5</v>
      </c>
    </row>
    <row r="541" spans="1:12">
      <c r="A541" t="n">
        <v>7659</v>
      </c>
      <c r="B541" s="5" t="n">
        <v>1</v>
      </c>
    </row>
    <row r="542" spans="1:12" s="3" customFormat="1" customHeight="0">
      <c r="A542" s="3" t="s">
        <v>2</v>
      </c>
      <c r="B542" s="3" t="s">
        <v>78</v>
      </c>
    </row>
    <row r="543" spans="1:12">
      <c r="A543" t="s">
        <v>4</v>
      </c>
      <c r="B543" s="4" t="s">
        <v>5</v>
      </c>
      <c r="C543" s="4" t="s">
        <v>14</v>
      </c>
      <c r="D543" s="4" t="s">
        <v>10</v>
      </c>
      <c r="E543" s="4" t="s">
        <v>14</v>
      </c>
      <c r="F543" s="4" t="s">
        <v>26</v>
      </c>
    </row>
    <row r="544" spans="1:12">
      <c r="A544" t="n">
        <v>7660</v>
      </c>
      <c r="B544" s="12" t="n">
        <v>5</v>
      </c>
      <c r="C544" s="7" t="n">
        <v>30</v>
      </c>
      <c r="D544" s="7" t="n">
        <v>10225</v>
      </c>
      <c r="E544" s="7" t="n">
        <v>1</v>
      </c>
      <c r="F544" s="13" t="n">
        <f t="normal" ca="1">A576</f>
        <v>0</v>
      </c>
    </row>
    <row r="545" spans="1:7">
      <c r="A545" t="s">
        <v>4</v>
      </c>
      <c r="B545" s="4" t="s">
        <v>5</v>
      </c>
      <c r="C545" s="4" t="s">
        <v>10</v>
      </c>
      <c r="D545" s="4" t="s">
        <v>14</v>
      </c>
      <c r="E545" s="4" t="s">
        <v>14</v>
      </c>
      <c r="F545" s="4" t="s">
        <v>6</v>
      </c>
    </row>
    <row r="546" spans="1:7">
      <c r="A546" t="n">
        <v>7669</v>
      </c>
      <c r="B546" s="45" t="n">
        <v>20</v>
      </c>
      <c r="C546" s="7" t="n">
        <v>65534</v>
      </c>
      <c r="D546" s="7" t="n">
        <v>3</v>
      </c>
      <c r="E546" s="7" t="n">
        <v>10</v>
      </c>
      <c r="F546" s="7" t="s">
        <v>60</v>
      </c>
    </row>
    <row r="547" spans="1:7">
      <c r="A547" t="s">
        <v>4</v>
      </c>
      <c r="B547" s="4" t="s">
        <v>5</v>
      </c>
      <c r="C547" s="4" t="s">
        <v>10</v>
      </c>
    </row>
    <row r="548" spans="1:7">
      <c r="A548" t="n">
        <v>7690</v>
      </c>
      <c r="B548" s="27" t="n">
        <v>16</v>
      </c>
      <c r="C548" s="7" t="n">
        <v>0</v>
      </c>
    </row>
    <row r="549" spans="1:7">
      <c r="A549" t="s">
        <v>4</v>
      </c>
      <c r="B549" s="4" t="s">
        <v>5</v>
      </c>
      <c r="C549" s="4" t="s">
        <v>14</v>
      </c>
      <c r="D549" s="4" t="s">
        <v>10</v>
      </c>
    </row>
    <row r="550" spans="1:7">
      <c r="A550" t="n">
        <v>7693</v>
      </c>
      <c r="B550" s="22" t="n">
        <v>22</v>
      </c>
      <c r="C550" s="7" t="n">
        <v>10</v>
      </c>
      <c r="D550" s="7" t="n">
        <v>0</v>
      </c>
    </row>
    <row r="551" spans="1:7">
      <c r="A551" t="s">
        <v>4</v>
      </c>
      <c r="B551" s="4" t="s">
        <v>5</v>
      </c>
      <c r="C551" s="4" t="s">
        <v>14</v>
      </c>
      <c r="D551" s="4" t="s">
        <v>10</v>
      </c>
      <c r="E551" s="4" t="s">
        <v>14</v>
      </c>
      <c r="F551" s="4" t="s">
        <v>14</v>
      </c>
      <c r="G551" s="4" t="s">
        <v>26</v>
      </c>
    </row>
    <row r="552" spans="1:7">
      <c r="A552" t="n">
        <v>7697</v>
      </c>
      <c r="B552" s="12" t="n">
        <v>5</v>
      </c>
      <c r="C552" s="7" t="n">
        <v>30</v>
      </c>
      <c r="D552" s="7" t="n">
        <v>2</v>
      </c>
      <c r="E552" s="7" t="n">
        <v>8</v>
      </c>
      <c r="F552" s="7" t="n">
        <v>1</v>
      </c>
      <c r="G552" s="13" t="n">
        <f t="normal" ca="1">A566</f>
        <v>0</v>
      </c>
    </row>
    <row r="553" spans="1:7">
      <c r="A553" t="s">
        <v>4</v>
      </c>
      <c r="B553" s="4" t="s">
        <v>5</v>
      </c>
      <c r="C553" s="4" t="s">
        <v>14</v>
      </c>
      <c r="D553" s="4" t="s">
        <v>10</v>
      </c>
      <c r="E553" s="4" t="s">
        <v>6</v>
      </c>
    </row>
    <row r="554" spans="1:7">
      <c r="A554" t="n">
        <v>7707</v>
      </c>
      <c r="B554" s="26" t="n">
        <v>51</v>
      </c>
      <c r="C554" s="7" t="n">
        <v>4</v>
      </c>
      <c r="D554" s="7" t="n">
        <v>65534</v>
      </c>
      <c r="E554" s="7" t="s">
        <v>44</v>
      </c>
    </row>
    <row r="555" spans="1:7">
      <c r="A555" t="s">
        <v>4</v>
      </c>
      <c r="B555" s="4" t="s">
        <v>5</v>
      </c>
      <c r="C555" s="4" t="s">
        <v>10</v>
      </c>
    </row>
    <row r="556" spans="1:7">
      <c r="A556" t="n">
        <v>7720</v>
      </c>
      <c r="B556" s="27" t="n">
        <v>16</v>
      </c>
      <c r="C556" s="7" t="n">
        <v>0</v>
      </c>
    </row>
    <row r="557" spans="1:7">
      <c r="A557" t="s">
        <v>4</v>
      </c>
      <c r="B557" s="4" t="s">
        <v>5</v>
      </c>
      <c r="C557" s="4" t="s">
        <v>10</v>
      </c>
      <c r="D557" s="4" t="s">
        <v>45</v>
      </c>
      <c r="E557" s="4" t="s">
        <v>14</v>
      </c>
      <c r="F557" s="4" t="s">
        <v>14</v>
      </c>
      <c r="G557" s="4" t="s">
        <v>45</v>
      </c>
      <c r="H557" s="4" t="s">
        <v>14</v>
      </c>
      <c r="I557" s="4" t="s">
        <v>14</v>
      </c>
      <c r="J557" s="4" t="s">
        <v>45</v>
      </c>
      <c r="K557" s="4" t="s">
        <v>14</v>
      </c>
      <c r="L557" s="4" t="s">
        <v>14</v>
      </c>
      <c r="M557" s="4" t="s">
        <v>45</v>
      </c>
      <c r="N557" s="4" t="s">
        <v>14</v>
      </c>
      <c r="O557" s="4" t="s">
        <v>14</v>
      </c>
      <c r="P557" s="4" t="s">
        <v>45</v>
      </c>
      <c r="Q557" s="4" t="s">
        <v>14</v>
      </c>
      <c r="R557" s="4" t="s">
        <v>14</v>
      </c>
    </row>
    <row r="558" spans="1:7">
      <c r="A558" t="n">
        <v>7723</v>
      </c>
      <c r="B558" s="28" t="n">
        <v>26</v>
      </c>
      <c r="C558" s="7" t="n">
        <v>65534</v>
      </c>
      <c r="D558" s="7" t="s">
        <v>79</v>
      </c>
      <c r="E558" s="7" t="n">
        <v>2</v>
      </c>
      <c r="F558" s="7" t="n">
        <v>3</v>
      </c>
      <c r="G558" s="7" t="s">
        <v>80</v>
      </c>
      <c r="H558" s="7" t="n">
        <v>2</v>
      </c>
      <c r="I558" s="7" t="n">
        <v>3</v>
      </c>
      <c r="J558" s="7" t="s">
        <v>81</v>
      </c>
      <c r="K558" s="7" t="n">
        <v>2</v>
      </c>
      <c r="L558" s="7" t="n">
        <v>3</v>
      </c>
      <c r="M558" s="7" t="s">
        <v>82</v>
      </c>
      <c r="N558" s="7" t="n">
        <v>2</v>
      </c>
      <c r="O558" s="7" t="n">
        <v>3</v>
      </c>
      <c r="P558" s="7" t="s">
        <v>83</v>
      </c>
      <c r="Q558" s="7" t="n">
        <v>2</v>
      </c>
      <c r="R558" s="7" t="n">
        <v>0</v>
      </c>
    </row>
    <row r="559" spans="1:7">
      <c r="A559" t="s">
        <v>4</v>
      </c>
      <c r="B559" s="4" t="s">
        <v>5</v>
      </c>
    </row>
    <row r="560" spans="1:7">
      <c r="A560" t="n">
        <v>8196</v>
      </c>
      <c r="B560" s="29" t="n">
        <v>28</v>
      </c>
    </row>
    <row r="561" spans="1:18">
      <c r="A561" t="s">
        <v>4</v>
      </c>
      <c r="B561" s="4" t="s">
        <v>5</v>
      </c>
      <c r="C561" s="4" t="s">
        <v>10</v>
      </c>
    </row>
    <row r="562" spans="1:18">
      <c r="A562" t="n">
        <v>8197</v>
      </c>
      <c r="B562" s="46" t="n">
        <v>12</v>
      </c>
      <c r="C562" s="7" t="n">
        <v>2</v>
      </c>
    </row>
    <row r="563" spans="1:18">
      <c r="A563" t="s">
        <v>4</v>
      </c>
      <c r="B563" s="4" t="s">
        <v>5</v>
      </c>
      <c r="C563" s="4" t="s">
        <v>26</v>
      </c>
    </row>
    <row r="564" spans="1:18">
      <c r="A564" t="n">
        <v>8200</v>
      </c>
      <c r="B564" s="16" t="n">
        <v>3</v>
      </c>
      <c r="C564" s="13" t="n">
        <f t="normal" ca="1">A574</f>
        <v>0</v>
      </c>
    </row>
    <row r="565" spans="1:18">
      <c r="A565" t="s">
        <v>4</v>
      </c>
      <c r="B565" s="4" t="s">
        <v>5</v>
      </c>
      <c r="C565" s="4" t="s">
        <v>14</v>
      </c>
      <c r="D565" s="4" t="s">
        <v>10</v>
      </c>
      <c r="E565" s="4" t="s">
        <v>6</v>
      </c>
    </row>
    <row r="566" spans="1:18">
      <c r="A566" t="n">
        <v>8205</v>
      </c>
      <c r="B566" s="26" t="n">
        <v>51</v>
      </c>
      <c r="C566" s="7" t="n">
        <v>4</v>
      </c>
      <c r="D566" s="7" t="n">
        <v>65534</v>
      </c>
      <c r="E566" s="7" t="s">
        <v>44</v>
      </c>
    </row>
    <row r="567" spans="1:18">
      <c r="A567" t="s">
        <v>4</v>
      </c>
      <c r="B567" s="4" t="s">
        <v>5</v>
      </c>
      <c r="C567" s="4" t="s">
        <v>10</v>
      </c>
    </row>
    <row r="568" spans="1:18">
      <c r="A568" t="n">
        <v>8218</v>
      </c>
      <c r="B568" s="27" t="n">
        <v>16</v>
      </c>
      <c r="C568" s="7" t="n">
        <v>0</v>
      </c>
    </row>
    <row r="569" spans="1:18">
      <c r="A569" t="s">
        <v>4</v>
      </c>
      <c r="B569" s="4" t="s">
        <v>5</v>
      </c>
      <c r="C569" s="4" t="s">
        <v>10</v>
      </c>
      <c r="D569" s="4" t="s">
        <v>45</v>
      </c>
      <c r="E569" s="4" t="s">
        <v>14</v>
      </c>
      <c r="F569" s="4" t="s">
        <v>14</v>
      </c>
      <c r="G569" s="4" t="s">
        <v>45</v>
      </c>
      <c r="H569" s="4" t="s">
        <v>14</v>
      </c>
      <c r="I569" s="4" t="s">
        <v>14</v>
      </c>
      <c r="J569" s="4" t="s">
        <v>45</v>
      </c>
      <c r="K569" s="4" t="s">
        <v>14</v>
      </c>
      <c r="L569" s="4" t="s">
        <v>14</v>
      </c>
      <c r="M569" s="4" t="s">
        <v>45</v>
      </c>
      <c r="N569" s="4" t="s">
        <v>14</v>
      </c>
      <c r="O569" s="4" t="s">
        <v>14</v>
      </c>
    </row>
    <row r="570" spans="1:18">
      <c r="A570" t="n">
        <v>8221</v>
      </c>
      <c r="B570" s="28" t="n">
        <v>26</v>
      </c>
      <c r="C570" s="7" t="n">
        <v>65534</v>
      </c>
      <c r="D570" s="7" t="s">
        <v>84</v>
      </c>
      <c r="E570" s="7" t="n">
        <v>2</v>
      </c>
      <c r="F570" s="7" t="n">
        <v>3</v>
      </c>
      <c r="G570" s="7" t="s">
        <v>85</v>
      </c>
      <c r="H570" s="7" t="n">
        <v>2</v>
      </c>
      <c r="I570" s="7" t="n">
        <v>3</v>
      </c>
      <c r="J570" s="7" t="s">
        <v>86</v>
      </c>
      <c r="K570" s="7" t="n">
        <v>2</v>
      </c>
      <c r="L570" s="7" t="n">
        <v>3</v>
      </c>
      <c r="M570" s="7" t="s">
        <v>87</v>
      </c>
      <c r="N570" s="7" t="n">
        <v>2</v>
      </c>
      <c r="O570" s="7" t="n">
        <v>0</v>
      </c>
    </row>
    <row r="571" spans="1:18">
      <c r="A571" t="s">
        <v>4</v>
      </c>
      <c r="B571" s="4" t="s">
        <v>5</v>
      </c>
    </row>
    <row r="572" spans="1:18">
      <c r="A572" t="n">
        <v>8530</v>
      </c>
      <c r="B572" s="29" t="n">
        <v>28</v>
      </c>
    </row>
    <row r="573" spans="1:18">
      <c r="A573" t="s">
        <v>4</v>
      </c>
      <c r="B573" s="4" t="s">
        <v>5</v>
      </c>
      <c r="C573" s="4" t="s">
        <v>26</v>
      </c>
    </row>
    <row r="574" spans="1:18">
      <c r="A574" t="n">
        <v>8531</v>
      </c>
      <c r="B574" s="16" t="n">
        <v>3</v>
      </c>
      <c r="C574" s="13" t="n">
        <f t="normal" ca="1">A628</f>
        <v>0</v>
      </c>
    </row>
    <row r="575" spans="1:18">
      <c r="A575" t="s">
        <v>4</v>
      </c>
      <c r="B575" s="4" t="s">
        <v>5</v>
      </c>
      <c r="C575" s="4" t="s">
        <v>14</v>
      </c>
      <c r="D575" s="4" t="s">
        <v>10</v>
      </c>
      <c r="E575" s="4" t="s">
        <v>14</v>
      </c>
      <c r="F575" s="4" t="s">
        <v>26</v>
      </c>
    </row>
    <row r="576" spans="1:18">
      <c r="A576" t="n">
        <v>8536</v>
      </c>
      <c r="B576" s="12" t="n">
        <v>5</v>
      </c>
      <c r="C576" s="7" t="n">
        <v>30</v>
      </c>
      <c r="D576" s="7" t="n">
        <v>9724</v>
      </c>
      <c r="E576" s="7" t="n">
        <v>1</v>
      </c>
      <c r="F576" s="13" t="n">
        <f t="normal" ca="1">A614</f>
        <v>0</v>
      </c>
    </row>
    <row r="577" spans="1:15">
      <c r="A577" t="s">
        <v>4</v>
      </c>
      <c r="B577" s="4" t="s">
        <v>5</v>
      </c>
      <c r="C577" s="4" t="s">
        <v>14</v>
      </c>
      <c r="D577" s="4" t="s">
        <v>10</v>
      </c>
      <c r="E577" s="4" t="s">
        <v>14</v>
      </c>
      <c r="F577" s="4" t="s">
        <v>14</v>
      </c>
      <c r="G577" s="4" t="s">
        <v>26</v>
      </c>
    </row>
    <row r="578" spans="1:15">
      <c r="A578" t="n">
        <v>8545</v>
      </c>
      <c r="B578" s="12" t="n">
        <v>5</v>
      </c>
      <c r="C578" s="7" t="n">
        <v>30</v>
      </c>
      <c r="D578" s="7" t="n">
        <v>9285</v>
      </c>
      <c r="E578" s="7" t="n">
        <v>8</v>
      </c>
      <c r="F578" s="7" t="n">
        <v>1</v>
      </c>
      <c r="G578" s="13" t="n">
        <f t="normal" ca="1">A584</f>
        <v>0</v>
      </c>
    </row>
    <row r="579" spans="1:15">
      <c r="A579" t="s">
        <v>4</v>
      </c>
      <c r="B579" s="4" t="s">
        <v>5</v>
      </c>
      <c r="C579" s="4" t="s">
        <v>14</v>
      </c>
      <c r="D579" s="4" t="s">
        <v>6</v>
      </c>
    </row>
    <row r="580" spans="1:15">
      <c r="A580" t="n">
        <v>8555</v>
      </c>
      <c r="B580" s="9" t="n">
        <v>2</v>
      </c>
      <c r="C580" s="7" t="n">
        <v>11</v>
      </c>
      <c r="D580" s="7" t="s">
        <v>88</v>
      </c>
    </row>
    <row r="581" spans="1:15">
      <c r="A581" t="s">
        <v>4</v>
      </c>
      <c r="B581" s="4" t="s">
        <v>5</v>
      </c>
      <c r="C581" s="4" t="s">
        <v>26</v>
      </c>
    </row>
    <row r="582" spans="1:15">
      <c r="A582" t="n">
        <v>8572</v>
      </c>
      <c r="B582" s="16" t="n">
        <v>3</v>
      </c>
      <c r="C582" s="13" t="n">
        <f t="normal" ca="1">A612</f>
        <v>0</v>
      </c>
    </row>
    <row r="583" spans="1:15">
      <c r="A583" t="s">
        <v>4</v>
      </c>
      <c r="B583" s="4" t="s">
        <v>5</v>
      </c>
      <c r="C583" s="4" t="s">
        <v>10</v>
      </c>
      <c r="D583" s="4" t="s">
        <v>14</v>
      </c>
      <c r="E583" s="4" t="s">
        <v>14</v>
      </c>
      <c r="F583" s="4" t="s">
        <v>6</v>
      </c>
    </row>
    <row r="584" spans="1:15">
      <c r="A584" t="n">
        <v>8577</v>
      </c>
      <c r="B584" s="45" t="n">
        <v>20</v>
      </c>
      <c r="C584" s="7" t="n">
        <v>65534</v>
      </c>
      <c r="D584" s="7" t="n">
        <v>3</v>
      </c>
      <c r="E584" s="7" t="n">
        <v>10</v>
      </c>
      <c r="F584" s="7" t="s">
        <v>60</v>
      </c>
    </row>
    <row r="585" spans="1:15">
      <c r="A585" t="s">
        <v>4</v>
      </c>
      <c r="B585" s="4" t="s">
        <v>5</v>
      </c>
      <c r="C585" s="4" t="s">
        <v>10</v>
      </c>
    </row>
    <row r="586" spans="1:15">
      <c r="A586" t="n">
        <v>8598</v>
      </c>
      <c r="B586" s="27" t="n">
        <v>16</v>
      </c>
      <c r="C586" s="7" t="n">
        <v>0</v>
      </c>
    </row>
    <row r="587" spans="1:15">
      <c r="A587" t="s">
        <v>4</v>
      </c>
      <c r="B587" s="4" t="s">
        <v>5</v>
      </c>
      <c r="C587" s="4" t="s">
        <v>14</v>
      </c>
      <c r="D587" s="4" t="s">
        <v>10</v>
      </c>
    </row>
    <row r="588" spans="1:15">
      <c r="A588" t="n">
        <v>8601</v>
      </c>
      <c r="B588" s="22" t="n">
        <v>22</v>
      </c>
      <c r="C588" s="7" t="n">
        <v>10</v>
      </c>
      <c r="D588" s="7" t="n">
        <v>0</v>
      </c>
    </row>
    <row r="589" spans="1:15">
      <c r="A589" t="s">
        <v>4</v>
      </c>
      <c r="B589" s="4" t="s">
        <v>5</v>
      </c>
      <c r="C589" s="4" t="s">
        <v>14</v>
      </c>
      <c r="D589" s="4" t="s">
        <v>10</v>
      </c>
      <c r="E589" s="4" t="s">
        <v>14</v>
      </c>
      <c r="F589" s="4" t="s">
        <v>14</v>
      </c>
      <c r="G589" s="4" t="s">
        <v>26</v>
      </c>
    </row>
    <row r="590" spans="1:15">
      <c r="A590" t="n">
        <v>8605</v>
      </c>
      <c r="B590" s="12" t="n">
        <v>5</v>
      </c>
      <c r="C590" s="7" t="n">
        <v>30</v>
      </c>
      <c r="D590" s="7" t="n">
        <v>2</v>
      </c>
      <c r="E590" s="7" t="n">
        <v>8</v>
      </c>
      <c r="F590" s="7" t="n">
        <v>1</v>
      </c>
      <c r="G590" s="13" t="n">
        <f t="normal" ca="1">A604</f>
        <v>0</v>
      </c>
    </row>
    <row r="591" spans="1:15">
      <c r="A591" t="s">
        <v>4</v>
      </c>
      <c r="B591" s="4" t="s">
        <v>5</v>
      </c>
      <c r="C591" s="4" t="s">
        <v>14</v>
      </c>
      <c r="D591" s="4" t="s">
        <v>10</v>
      </c>
      <c r="E591" s="4" t="s">
        <v>6</v>
      </c>
    </row>
    <row r="592" spans="1:15">
      <c r="A592" t="n">
        <v>8615</v>
      </c>
      <c r="B592" s="26" t="n">
        <v>51</v>
      </c>
      <c r="C592" s="7" t="n">
        <v>4</v>
      </c>
      <c r="D592" s="7" t="n">
        <v>65534</v>
      </c>
      <c r="E592" s="7" t="s">
        <v>44</v>
      </c>
    </row>
    <row r="593" spans="1:7">
      <c r="A593" t="s">
        <v>4</v>
      </c>
      <c r="B593" s="4" t="s">
        <v>5</v>
      </c>
      <c r="C593" s="4" t="s">
        <v>10</v>
      </c>
    </row>
    <row r="594" spans="1:7">
      <c r="A594" t="n">
        <v>8628</v>
      </c>
      <c r="B594" s="27" t="n">
        <v>16</v>
      </c>
      <c r="C594" s="7" t="n">
        <v>0</v>
      </c>
    </row>
    <row r="595" spans="1:7">
      <c r="A595" t="s">
        <v>4</v>
      </c>
      <c r="B595" s="4" t="s">
        <v>5</v>
      </c>
      <c r="C595" s="4" t="s">
        <v>10</v>
      </c>
      <c r="D595" s="4" t="s">
        <v>45</v>
      </c>
      <c r="E595" s="4" t="s">
        <v>14</v>
      </c>
      <c r="F595" s="4" t="s">
        <v>14</v>
      </c>
      <c r="G595" s="4" t="s">
        <v>45</v>
      </c>
      <c r="H595" s="4" t="s">
        <v>14</v>
      </c>
      <c r="I595" s="4" t="s">
        <v>14</v>
      </c>
      <c r="J595" s="4" t="s">
        <v>45</v>
      </c>
      <c r="K595" s="4" t="s">
        <v>14</v>
      </c>
      <c r="L595" s="4" t="s">
        <v>14</v>
      </c>
    </row>
    <row r="596" spans="1:7">
      <c r="A596" t="n">
        <v>8631</v>
      </c>
      <c r="B596" s="28" t="n">
        <v>26</v>
      </c>
      <c r="C596" s="7" t="n">
        <v>65534</v>
      </c>
      <c r="D596" s="7" t="s">
        <v>89</v>
      </c>
      <c r="E596" s="7" t="n">
        <v>2</v>
      </c>
      <c r="F596" s="7" t="n">
        <v>3</v>
      </c>
      <c r="G596" s="7" t="s">
        <v>90</v>
      </c>
      <c r="H596" s="7" t="n">
        <v>2</v>
      </c>
      <c r="I596" s="7" t="n">
        <v>3</v>
      </c>
      <c r="J596" s="7" t="s">
        <v>91</v>
      </c>
      <c r="K596" s="7" t="n">
        <v>2</v>
      </c>
      <c r="L596" s="7" t="n">
        <v>0</v>
      </c>
    </row>
    <row r="597" spans="1:7">
      <c r="A597" t="s">
        <v>4</v>
      </c>
      <c r="B597" s="4" t="s">
        <v>5</v>
      </c>
    </row>
    <row r="598" spans="1:7">
      <c r="A598" t="n">
        <v>8855</v>
      </c>
      <c r="B598" s="29" t="n">
        <v>28</v>
      </c>
    </row>
    <row r="599" spans="1:7">
      <c r="A599" t="s">
        <v>4</v>
      </c>
      <c r="B599" s="4" t="s">
        <v>5</v>
      </c>
      <c r="C599" s="4" t="s">
        <v>10</v>
      </c>
    </row>
    <row r="600" spans="1:7">
      <c r="A600" t="n">
        <v>8856</v>
      </c>
      <c r="B600" s="46" t="n">
        <v>12</v>
      </c>
      <c r="C600" s="7" t="n">
        <v>2</v>
      </c>
    </row>
    <row r="601" spans="1:7">
      <c r="A601" t="s">
        <v>4</v>
      </c>
      <c r="B601" s="4" t="s">
        <v>5</v>
      </c>
      <c r="C601" s="4" t="s">
        <v>26</v>
      </c>
    </row>
    <row r="602" spans="1:7">
      <c r="A602" t="n">
        <v>8859</v>
      </c>
      <c r="B602" s="16" t="n">
        <v>3</v>
      </c>
      <c r="C602" s="13" t="n">
        <f t="normal" ca="1">A612</f>
        <v>0</v>
      </c>
    </row>
    <row r="603" spans="1:7">
      <c r="A603" t="s">
        <v>4</v>
      </c>
      <c r="B603" s="4" t="s">
        <v>5</v>
      </c>
      <c r="C603" s="4" t="s">
        <v>14</v>
      </c>
      <c r="D603" s="4" t="s">
        <v>10</v>
      </c>
      <c r="E603" s="4" t="s">
        <v>6</v>
      </c>
    </row>
    <row r="604" spans="1:7">
      <c r="A604" t="n">
        <v>8864</v>
      </c>
      <c r="B604" s="26" t="n">
        <v>51</v>
      </c>
      <c r="C604" s="7" t="n">
        <v>4</v>
      </c>
      <c r="D604" s="7" t="n">
        <v>65534</v>
      </c>
      <c r="E604" s="7" t="s">
        <v>44</v>
      </c>
    </row>
    <row r="605" spans="1:7">
      <c r="A605" t="s">
        <v>4</v>
      </c>
      <c r="B605" s="4" t="s">
        <v>5</v>
      </c>
      <c r="C605" s="4" t="s">
        <v>10</v>
      </c>
    </row>
    <row r="606" spans="1:7">
      <c r="A606" t="n">
        <v>8877</v>
      </c>
      <c r="B606" s="27" t="n">
        <v>16</v>
      </c>
      <c r="C606" s="7" t="n">
        <v>0</v>
      </c>
    </row>
    <row r="607" spans="1:7">
      <c r="A607" t="s">
        <v>4</v>
      </c>
      <c r="B607" s="4" t="s">
        <v>5</v>
      </c>
      <c r="C607" s="4" t="s">
        <v>10</v>
      </c>
      <c r="D607" s="4" t="s">
        <v>45</v>
      </c>
      <c r="E607" s="4" t="s">
        <v>14</v>
      </c>
      <c r="F607" s="4" t="s">
        <v>14</v>
      </c>
    </row>
    <row r="608" spans="1:7">
      <c r="A608" t="n">
        <v>8880</v>
      </c>
      <c r="B608" s="28" t="n">
        <v>26</v>
      </c>
      <c r="C608" s="7" t="n">
        <v>65534</v>
      </c>
      <c r="D608" s="7" t="s">
        <v>92</v>
      </c>
      <c r="E608" s="7" t="n">
        <v>2</v>
      </c>
      <c r="F608" s="7" t="n">
        <v>0</v>
      </c>
    </row>
    <row r="609" spans="1:12">
      <c r="A609" t="s">
        <v>4</v>
      </c>
      <c r="B609" s="4" t="s">
        <v>5</v>
      </c>
    </row>
    <row r="610" spans="1:12">
      <c r="A610" t="n">
        <v>8986</v>
      </c>
      <c r="B610" s="29" t="n">
        <v>28</v>
      </c>
    </row>
    <row r="611" spans="1:12">
      <c r="A611" t="s">
        <v>4</v>
      </c>
      <c r="B611" s="4" t="s">
        <v>5</v>
      </c>
      <c r="C611" s="4" t="s">
        <v>26</v>
      </c>
    </row>
    <row r="612" spans="1:12">
      <c r="A612" t="n">
        <v>8987</v>
      </c>
      <c r="B612" s="16" t="n">
        <v>3</v>
      </c>
      <c r="C612" s="13" t="n">
        <f t="normal" ca="1">A628</f>
        <v>0</v>
      </c>
    </row>
    <row r="613" spans="1:12">
      <c r="A613" t="s">
        <v>4</v>
      </c>
      <c r="B613" s="4" t="s">
        <v>5</v>
      </c>
      <c r="C613" s="4" t="s">
        <v>14</v>
      </c>
      <c r="D613" s="4" t="s">
        <v>10</v>
      </c>
      <c r="E613" s="4" t="s">
        <v>14</v>
      </c>
      <c r="F613" s="4" t="s">
        <v>26</v>
      </c>
    </row>
    <row r="614" spans="1:12">
      <c r="A614" t="n">
        <v>8992</v>
      </c>
      <c r="B614" s="12" t="n">
        <v>5</v>
      </c>
      <c r="C614" s="7" t="n">
        <v>30</v>
      </c>
      <c r="D614" s="7" t="n">
        <v>9721</v>
      </c>
      <c r="E614" s="7" t="n">
        <v>1</v>
      </c>
      <c r="F614" s="13" t="n">
        <f t="normal" ca="1">A618</f>
        <v>0</v>
      </c>
    </row>
    <row r="615" spans="1:12">
      <c r="A615" t="s">
        <v>4</v>
      </c>
      <c r="B615" s="4" t="s">
        <v>5</v>
      </c>
      <c r="C615" s="4" t="s">
        <v>26</v>
      </c>
    </row>
    <row r="616" spans="1:12">
      <c r="A616" t="n">
        <v>9001</v>
      </c>
      <c r="B616" s="16" t="n">
        <v>3</v>
      </c>
      <c r="C616" s="13" t="n">
        <f t="normal" ca="1">A628</f>
        <v>0</v>
      </c>
    </row>
    <row r="617" spans="1:12">
      <c r="A617" t="s">
        <v>4</v>
      </c>
      <c r="B617" s="4" t="s">
        <v>5</v>
      </c>
      <c r="C617" s="4" t="s">
        <v>14</v>
      </c>
      <c r="D617" s="4" t="s">
        <v>10</v>
      </c>
      <c r="E617" s="4" t="s">
        <v>14</v>
      </c>
      <c r="F617" s="4" t="s">
        <v>26</v>
      </c>
    </row>
    <row r="618" spans="1:12">
      <c r="A618" t="n">
        <v>9006</v>
      </c>
      <c r="B618" s="12" t="n">
        <v>5</v>
      </c>
      <c r="C618" s="7" t="n">
        <v>30</v>
      </c>
      <c r="D618" s="7" t="n">
        <v>9712</v>
      </c>
      <c r="E618" s="7" t="n">
        <v>1</v>
      </c>
      <c r="F618" s="13" t="n">
        <f t="normal" ca="1">A622</f>
        <v>0</v>
      </c>
    </row>
    <row r="619" spans="1:12">
      <c r="A619" t="s">
        <v>4</v>
      </c>
      <c r="B619" s="4" t="s">
        <v>5</v>
      </c>
      <c r="C619" s="4" t="s">
        <v>26</v>
      </c>
    </row>
    <row r="620" spans="1:12">
      <c r="A620" t="n">
        <v>9015</v>
      </c>
      <c r="B620" s="16" t="n">
        <v>3</v>
      </c>
      <c r="C620" s="13" t="n">
        <f t="normal" ca="1">A628</f>
        <v>0</v>
      </c>
    </row>
    <row r="621" spans="1:12">
      <c r="A621" t="s">
        <v>4</v>
      </c>
      <c r="B621" s="4" t="s">
        <v>5</v>
      </c>
      <c r="C621" s="4" t="s">
        <v>14</v>
      </c>
      <c r="D621" s="4" t="s">
        <v>10</v>
      </c>
      <c r="E621" s="4" t="s">
        <v>14</v>
      </c>
      <c r="F621" s="4" t="s">
        <v>26</v>
      </c>
    </row>
    <row r="622" spans="1:12">
      <c r="A622" t="n">
        <v>9020</v>
      </c>
      <c r="B622" s="12" t="n">
        <v>5</v>
      </c>
      <c r="C622" s="7" t="n">
        <v>30</v>
      </c>
      <c r="D622" s="7" t="n">
        <v>8952</v>
      </c>
      <c r="E622" s="7" t="n">
        <v>1</v>
      </c>
      <c r="F622" s="13" t="n">
        <f t="normal" ca="1">A626</f>
        <v>0</v>
      </c>
    </row>
    <row r="623" spans="1:12">
      <c r="A623" t="s">
        <v>4</v>
      </c>
      <c r="B623" s="4" t="s">
        <v>5</v>
      </c>
      <c r="C623" s="4" t="s">
        <v>26</v>
      </c>
    </row>
    <row r="624" spans="1:12">
      <c r="A624" t="n">
        <v>9029</v>
      </c>
      <c r="B624" s="16" t="n">
        <v>3</v>
      </c>
      <c r="C624" s="13" t="n">
        <f t="normal" ca="1">A628</f>
        <v>0</v>
      </c>
    </row>
    <row r="625" spans="1:6">
      <c r="A625" t="s">
        <v>4</v>
      </c>
      <c r="B625" s="4" t="s">
        <v>5</v>
      </c>
      <c r="C625" s="4" t="s">
        <v>14</v>
      </c>
      <c r="D625" s="4" t="s">
        <v>10</v>
      </c>
      <c r="E625" s="4" t="s">
        <v>14</v>
      </c>
      <c r="F625" s="4" t="s">
        <v>26</v>
      </c>
    </row>
    <row r="626" spans="1:6">
      <c r="A626" t="n">
        <v>9034</v>
      </c>
      <c r="B626" s="12" t="n">
        <v>5</v>
      </c>
      <c r="C626" s="7" t="n">
        <v>30</v>
      </c>
      <c r="D626" s="7" t="n">
        <v>8951</v>
      </c>
      <c r="E626" s="7" t="n">
        <v>1</v>
      </c>
      <c r="F626" s="13" t="n">
        <f t="normal" ca="1">A628</f>
        <v>0</v>
      </c>
    </row>
    <row r="627" spans="1:6">
      <c r="A627" t="s">
        <v>4</v>
      </c>
      <c r="B627" s="4" t="s">
        <v>5</v>
      </c>
      <c r="C627" s="4" t="s">
        <v>14</v>
      </c>
    </row>
    <row r="628" spans="1:6">
      <c r="A628" t="n">
        <v>9043</v>
      </c>
      <c r="B628" s="32" t="n">
        <v>23</v>
      </c>
      <c r="C628" s="7" t="n">
        <v>10</v>
      </c>
    </row>
    <row r="629" spans="1:6">
      <c r="A629" t="s">
        <v>4</v>
      </c>
      <c r="B629" s="4" t="s">
        <v>5</v>
      </c>
      <c r="C629" s="4" t="s">
        <v>14</v>
      </c>
      <c r="D629" s="4" t="s">
        <v>6</v>
      </c>
    </row>
    <row r="630" spans="1:6">
      <c r="A630" t="n">
        <v>9045</v>
      </c>
      <c r="B630" s="9" t="n">
        <v>2</v>
      </c>
      <c r="C630" s="7" t="n">
        <v>10</v>
      </c>
      <c r="D630" s="7" t="s">
        <v>47</v>
      </c>
    </row>
    <row r="631" spans="1:6">
      <c r="A631" t="s">
        <v>4</v>
      </c>
      <c r="B631" s="4" t="s">
        <v>5</v>
      </c>
      <c r="C631" s="4" t="s">
        <v>14</v>
      </c>
    </row>
    <row r="632" spans="1:6">
      <c r="A632" t="n">
        <v>9068</v>
      </c>
      <c r="B632" s="47" t="n">
        <v>74</v>
      </c>
      <c r="C632" s="7" t="n">
        <v>46</v>
      </c>
    </row>
    <row r="633" spans="1:6">
      <c r="A633" t="s">
        <v>4</v>
      </c>
      <c r="B633" s="4" t="s">
        <v>5</v>
      </c>
      <c r="C633" s="4" t="s">
        <v>14</v>
      </c>
    </row>
    <row r="634" spans="1:6">
      <c r="A634" t="n">
        <v>9070</v>
      </c>
      <c r="B634" s="47" t="n">
        <v>74</v>
      </c>
      <c r="C634" s="7" t="n">
        <v>54</v>
      </c>
    </row>
    <row r="635" spans="1:6">
      <c r="A635" t="s">
        <v>4</v>
      </c>
      <c r="B635" s="4" t="s">
        <v>5</v>
      </c>
    </row>
    <row r="636" spans="1:6">
      <c r="A636" t="n">
        <v>9072</v>
      </c>
      <c r="B636" s="5" t="n">
        <v>1</v>
      </c>
    </row>
    <row r="637" spans="1:6" s="3" customFormat="1" customHeight="0">
      <c r="A637" s="3" t="s">
        <v>2</v>
      </c>
      <c r="B637" s="3" t="s">
        <v>93</v>
      </c>
    </row>
    <row r="638" spans="1:6">
      <c r="A638" t="s">
        <v>4</v>
      </c>
      <c r="B638" s="4" t="s">
        <v>5</v>
      </c>
      <c r="C638" s="4" t="s">
        <v>10</v>
      </c>
      <c r="D638" s="4" t="s">
        <v>14</v>
      </c>
      <c r="E638" s="4" t="s">
        <v>14</v>
      </c>
      <c r="F638" s="4" t="s">
        <v>6</v>
      </c>
    </row>
    <row r="639" spans="1:6">
      <c r="A639" t="n">
        <v>9076</v>
      </c>
      <c r="B639" s="45" t="n">
        <v>20</v>
      </c>
      <c r="C639" s="7" t="n">
        <v>5308</v>
      </c>
      <c r="D639" s="7" t="n">
        <v>3</v>
      </c>
      <c r="E639" s="7" t="n">
        <v>10</v>
      </c>
      <c r="F639" s="7" t="s">
        <v>60</v>
      </c>
    </row>
    <row r="640" spans="1:6">
      <c r="A640" t="s">
        <v>4</v>
      </c>
      <c r="B640" s="4" t="s">
        <v>5</v>
      </c>
      <c r="C640" s="4" t="s">
        <v>10</v>
      </c>
    </row>
    <row r="641" spans="1:6">
      <c r="A641" t="n">
        <v>9097</v>
      </c>
      <c r="B641" s="27" t="n">
        <v>16</v>
      </c>
      <c r="C641" s="7" t="n">
        <v>0</v>
      </c>
    </row>
    <row r="642" spans="1:6">
      <c r="A642" t="s">
        <v>4</v>
      </c>
      <c r="B642" s="4" t="s">
        <v>5</v>
      </c>
      <c r="C642" s="4" t="s">
        <v>10</v>
      </c>
      <c r="D642" s="4" t="s">
        <v>9</v>
      </c>
    </row>
    <row r="643" spans="1:6">
      <c r="A643" t="n">
        <v>9100</v>
      </c>
      <c r="B643" s="41" t="n">
        <v>43</v>
      </c>
      <c r="C643" s="7" t="n">
        <v>5308</v>
      </c>
      <c r="D643" s="7" t="n">
        <v>1088</v>
      </c>
    </row>
    <row r="644" spans="1:6">
      <c r="A644" t="s">
        <v>4</v>
      </c>
      <c r="B644" s="4" t="s">
        <v>5</v>
      </c>
      <c r="C644" s="4" t="s">
        <v>10</v>
      </c>
      <c r="D644" s="4" t="s">
        <v>14</v>
      </c>
      <c r="E644" s="4" t="s">
        <v>14</v>
      </c>
      <c r="F644" s="4" t="s">
        <v>6</v>
      </c>
    </row>
    <row r="645" spans="1:6">
      <c r="A645" t="n">
        <v>9107</v>
      </c>
      <c r="B645" s="45" t="n">
        <v>20</v>
      </c>
      <c r="C645" s="7" t="n">
        <v>5306</v>
      </c>
      <c r="D645" s="7" t="n">
        <v>3</v>
      </c>
      <c r="E645" s="7" t="n">
        <v>10</v>
      </c>
      <c r="F645" s="7" t="s">
        <v>60</v>
      </c>
    </row>
    <row r="646" spans="1:6">
      <c r="A646" t="s">
        <v>4</v>
      </c>
      <c r="B646" s="4" t="s">
        <v>5</v>
      </c>
      <c r="C646" s="4" t="s">
        <v>10</v>
      </c>
    </row>
    <row r="647" spans="1:6">
      <c r="A647" t="n">
        <v>9128</v>
      </c>
      <c r="B647" s="27" t="n">
        <v>16</v>
      </c>
      <c r="C647" s="7" t="n">
        <v>0</v>
      </c>
    </row>
    <row r="648" spans="1:6">
      <c r="A648" t="s">
        <v>4</v>
      </c>
      <c r="B648" s="4" t="s">
        <v>5</v>
      </c>
      <c r="C648" s="4" t="s">
        <v>10</v>
      </c>
      <c r="D648" s="4" t="s">
        <v>9</v>
      </c>
    </row>
    <row r="649" spans="1:6">
      <c r="A649" t="n">
        <v>9131</v>
      </c>
      <c r="B649" s="41" t="n">
        <v>43</v>
      </c>
      <c r="C649" s="7" t="n">
        <v>5306</v>
      </c>
      <c r="D649" s="7" t="n">
        <v>1088</v>
      </c>
    </row>
    <row r="650" spans="1:6">
      <c r="A650" t="s">
        <v>4</v>
      </c>
      <c r="B650" s="4" t="s">
        <v>5</v>
      </c>
      <c r="C650" s="4" t="s">
        <v>14</v>
      </c>
      <c r="D650" s="4" t="s">
        <v>10</v>
      </c>
    </row>
    <row r="651" spans="1:6">
      <c r="A651" t="n">
        <v>9138</v>
      </c>
      <c r="B651" s="22" t="n">
        <v>22</v>
      </c>
      <c r="C651" s="7" t="n">
        <v>11</v>
      </c>
      <c r="D651" s="7" t="n">
        <v>0</v>
      </c>
    </row>
    <row r="652" spans="1:6">
      <c r="A652" t="s">
        <v>4</v>
      </c>
      <c r="B652" s="4" t="s">
        <v>5</v>
      </c>
      <c r="C652" s="4" t="s">
        <v>14</v>
      </c>
      <c r="D652" s="4" t="s">
        <v>10</v>
      </c>
      <c r="E652" s="4" t="s">
        <v>6</v>
      </c>
    </row>
    <row r="653" spans="1:6">
      <c r="A653" t="n">
        <v>9142</v>
      </c>
      <c r="B653" s="26" t="n">
        <v>51</v>
      </c>
      <c r="C653" s="7" t="n">
        <v>4</v>
      </c>
      <c r="D653" s="7" t="n">
        <v>5308</v>
      </c>
      <c r="E653" s="7" t="s">
        <v>44</v>
      </c>
    </row>
    <row r="654" spans="1:6">
      <c r="A654" t="s">
        <v>4</v>
      </c>
      <c r="B654" s="4" t="s">
        <v>5</v>
      </c>
      <c r="C654" s="4" t="s">
        <v>10</v>
      </c>
    </row>
    <row r="655" spans="1:6">
      <c r="A655" t="n">
        <v>9155</v>
      </c>
      <c r="B655" s="27" t="n">
        <v>16</v>
      </c>
      <c r="C655" s="7" t="n">
        <v>0</v>
      </c>
    </row>
    <row r="656" spans="1:6">
      <c r="A656" t="s">
        <v>4</v>
      </c>
      <c r="B656" s="4" t="s">
        <v>5</v>
      </c>
      <c r="C656" s="4" t="s">
        <v>10</v>
      </c>
      <c r="D656" s="4" t="s">
        <v>45</v>
      </c>
      <c r="E656" s="4" t="s">
        <v>14</v>
      </c>
      <c r="F656" s="4" t="s">
        <v>14</v>
      </c>
    </row>
    <row r="657" spans="1:6">
      <c r="A657" t="n">
        <v>9158</v>
      </c>
      <c r="B657" s="28" t="n">
        <v>26</v>
      </c>
      <c r="C657" s="7" t="n">
        <v>5308</v>
      </c>
      <c r="D657" s="7" t="s">
        <v>94</v>
      </c>
      <c r="E657" s="7" t="n">
        <v>2</v>
      </c>
      <c r="F657" s="7" t="n">
        <v>0</v>
      </c>
    </row>
    <row r="658" spans="1:6">
      <c r="A658" t="s">
        <v>4</v>
      </c>
      <c r="B658" s="4" t="s">
        <v>5</v>
      </c>
    </row>
    <row r="659" spans="1:6">
      <c r="A659" t="n">
        <v>9198</v>
      </c>
      <c r="B659" s="29" t="n">
        <v>28</v>
      </c>
    </row>
    <row r="660" spans="1:6">
      <c r="A660" t="s">
        <v>4</v>
      </c>
      <c r="B660" s="4" t="s">
        <v>5</v>
      </c>
      <c r="C660" s="4" t="s">
        <v>14</v>
      </c>
      <c r="D660" s="4" t="s">
        <v>10</v>
      </c>
      <c r="E660" s="4" t="s">
        <v>6</v>
      </c>
    </row>
    <row r="661" spans="1:6">
      <c r="A661" t="n">
        <v>9199</v>
      </c>
      <c r="B661" s="26" t="n">
        <v>51</v>
      </c>
      <c r="C661" s="7" t="n">
        <v>4</v>
      </c>
      <c r="D661" s="7" t="n">
        <v>5309</v>
      </c>
      <c r="E661" s="7" t="s">
        <v>44</v>
      </c>
    </row>
    <row r="662" spans="1:6">
      <c r="A662" t="s">
        <v>4</v>
      </c>
      <c r="B662" s="4" t="s">
        <v>5</v>
      </c>
      <c r="C662" s="4" t="s">
        <v>10</v>
      </c>
    </row>
    <row r="663" spans="1:6">
      <c r="A663" t="n">
        <v>9212</v>
      </c>
      <c r="B663" s="27" t="n">
        <v>16</v>
      </c>
      <c r="C663" s="7" t="n">
        <v>0</v>
      </c>
    </row>
    <row r="664" spans="1:6">
      <c r="A664" t="s">
        <v>4</v>
      </c>
      <c r="B664" s="4" t="s">
        <v>5</v>
      </c>
      <c r="C664" s="4" t="s">
        <v>10</v>
      </c>
      <c r="D664" s="4" t="s">
        <v>45</v>
      </c>
      <c r="E664" s="4" t="s">
        <v>14</v>
      </c>
      <c r="F664" s="4" t="s">
        <v>14</v>
      </c>
      <c r="G664" s="4" t="s">
        <v>45</v>
      </c>
      <c r="H664" s="4" t="s">
        <v>14</v>
      </c>
      <c r="I664" s="4" t="s">
        <v>14</v>
      </c>
    </row>
    <row r="665" spans="1:6">
      <c r="A665" t="n">
        <v>9215</v>
      </c>
      <c r="B665" s="28" t="n">
        <v>26</v>
      </c>
      <c r="C665" s="7" t="n">
        <v>5309</v>
      </c>
      <c r="D665" s="7" t="s">
        <v>95</v>
      </c>
      <c r="E665" s="7" t="n">
        <v>2</v>
      </c>
      <c r="F665" s="7" t="n">
        <v>3</v>
      </c>
      <c r="G665" s="7" t="s">
        <v>96</v>
      </c>
      <c r="H665" s="7" t="n">
        <v>2</v>
      </c>
      <c r="I665" s="7" t="n">
        <v>0</v>
      </c>
    </row>
    <row r="666" spans="1:6">
      <c r="A666" t="s">
        <v>4</v>
      </c>
      <c r="B666" s="4" t="s">
        <v>5</v>
      </c>
    </row>
    <row r="667" spans="1:6">
      <c r="A667" t="n">
        <v>9321</v>
      </c>
      <c r="B667" s="29" t="n">
        <v>28</v>
      </c>
    </row>
    <row r="668" spans="1:6">
      <c r="A668" t="s">
        <v>4</v>
      </c>
      <c r="B668" s="4" t="s">
        <v>5</v>
      </c>
      <c r="C668" s="4" t="s">
        <v>14</v>
      </c>
      <c r="D668" s="4" t="s">
        <v>10</v>
      </c>
      <c r="E668" s="4" t="s">
        <v>6</v>
      </c>
    </row>
    <row r="669" spans="1:6">
      <c r="A669" t="n">
        <v>9322</v>
      </c>
      <c r="B669" s="26" t="n">
        <v>51</v>
      </c>
      <c r="C669" s="7" t="n">
        <v>4</v>
      </c>
      <c r="D669" s="7" t="n">
        <v>5308</v>
      </c>
      <c r="E669" s="7" t="s">
        <v>44</v>
      </c>
    </row>
    <row r="670" spans="1:6">
      <c r="A670" t="s">
        <v>4</v>
      </c>
      <c r="B670" s="4" t="s">
        <v>5</v>
      </c>
      <c r="C670" s="4" t="s">
        <v>10</v>
      </c>
    </row>
    <row r="671" spans="1:6">
      <c r="A671" t="n">
        <v>9335</v>
      </c>
      <c r="B671" s="27" t="n">
        <v>16</v>
      </c>
      <c r="C671" s="7" t="n">
        <v>0</v>
      </c>
    </row>
    <row r="672" spans="1:6">
      <c r="A672" t="s">
        <v>4</v>
      </c>
      <c r="B672" s="4" t="s">
        <v>5</v>
      </c>
      <c r="C672" s="4" t="s">
        <v>10</v>
      </c>
      <c r="D672" s="4" t="s">
        <v>45</v>
      </c>
      <c r="E672" s="4" t="s">
        <v>14</v>
      </c>
      <c r="F672" s="4" t="s">
        <v>14</v>
      </c>
      <c r="G672" s="4" t="s">
        <v>45</v>
      </c>
      <c r="H672" s="4" t="s">
        <v>14</v>
      </c>
      <c r="I672" s="4" t="s">
        <v>14</v>
      </c>
    </row>
    <row r="673" spans="1:9">
      <c r="A673" t="n">
        <v>9338</v>
      </c>
      <c r="B673" s="28" t="n">
        <v>26</v>
      </c>
      <c r="C673" s="7" t="n">
        <v>5308</v>
      </c>
      <c r="D673" s="7" t="s">
        <v>97</v>
      </c>
      <c r="E673" s="7" t="n">
        <v>2</v>
      </c>
      <c r="F673" s="7" t="n">
        <v>3</v>
      </c>
      <c r="G673" s="7" t="s">
        <v>98</v>
      </c>
      <c r="H673" s="7" t="n">
        <v>2</v>
      </c>
      <c r="I673" s="7" t="n">
        <v>0</v>
      </c>
    </row>
    <row r="674" spans="1:9">
      <c r="A674" t="s">
        <v>4</v>
      </c>
      <c r="B674" s="4" t="s">
        <v>5</v>
      </c>
    </row>
    <row r="675" spans="1:9">
      <c r="A675" t="n">
        <v>9494</v>
      </c>
      <c r="B675" s="29" t="n">
        <v>28</v>
      </c>
    </row>
    <row r="676" spans="1:9">
      <c r="A676" t="s">
        <v>4</v>
      </c>
      <c r="B676" s="4" t="s">
        <v>5</v>
      </c>
      <c r="C676" s="4" t="s">
        <v>10</v>
      </c>
    </row>
    <row r="677" spans="1:9">
      <c r="A677" t="n">
        <v>9495</v>
      </c>
      <c r="B677" s="46" t="n">
        <v>12</v>
      </c>
      <c r="C677" s="7" t="n">
        <v>9285</v>
      </c>
    </row>
    <row r="678" spans="1:9">
      <c r="A678" t="s">
        <v>4</v>
      </c>
      <c r="B678" s="4" t="s">
        <v>5</v>
      </c>
    </row>
    <row r="679" spans="1:9">
      <c r="A679" t="n">
        <v>9498</v>
      </c>
      <c r="B679" s="5" t="n">
        <v>1</v>
      </c>
    </row>
    <row r="680" spans="1:9" s="3" customFormat="1" customHeight="0">
      <c r="A680" s="3" t="s">
        <v>2</v>
      </c>
      <c r="B680" s="3" t="s">
        <v>99</v>
      </c>
    </row>
    <row r="681" spans="1:9">
      <c r="A681" t="s">
        <v>4</v>
      </c>
      <c r="B681" s="4" t="s">
        <v>5</v>
      </c>
      <c r="C681" s="4" t="s">
        <v>10</v>
      </c>
      <c r="D681" s="4" t="s">
        <v>9</v>
      </c>
    </row>
    <row r="682" spans="1:9">
      <c r="A682" t="n">
        <v>9500</v>
      </c>
      <c r="B682" s="41" t="n">
        <v>43</v>
      </c>
      <c r="C682" s="7" t="n">
        <v>65534</v>
      </c>
      <c r="D682" s="7" t="n">
        <v>4096</v>
      </c>
    </row>
    <row r="683" spans="1:9">
      <c r="A683" t="s">
        <v>4</v>
      </c>
      <c r="B683" s="4" t="s">
        <v>5</v>
      </c>
      <c r="C683" s="4" t="s">
        <v>14</v>
      </c>
      <c r="D683" s="4" t="s">
        <v>9</v>
      </c>
      <c r="E683" s="4" t="s">
        <v>14</v>
      </c>
      <c r="F683" s="4" t="s">
        <v>26</v>
      </c>
    </row>
    <row r="684" spans="1:9">
      <c r="A684" t="n">
        <v>9507</v>
      </c>
      <c r="B684" s="12" t="n">
        <v>5</v>
      </c>
      <c r="C684" s="7" t="n">
        <v>0</v>
      </c>
      <c r="D684" s="7" t="n">
        <v>1</v>
      </c>
      <c r="E684" s="7" t="n">
        <v>1</v>
      </c>
      <c r="F684" s="13" t="n">
        <f t="normal" ca="1">A728</f>
        <v>0</v>
      </c>
    </row>
    <row r="685" spans="1:9">
      <c r="A685" t="s">
        <v>4</v>
      </c>
      <c r="B685" s="4" t="s">
        <v>5</v>
      </c>
      <c r="C685" s="4" t="s">
        <v>10</v>
      </c>
      <c r="D685" s="4" t="s">
        <v>10</v>
      </c>
      <c r="E685" s="4" t="s">
        <v>24</v>
      </c>
      <c r="F685" s="4" t="s">
        <v>24</v>
      </c>
      <c r="G685" s="4" t="s">
        <v>24</v>
      </c>
      <c r="H685" s="4" t="s">
        <v>24</v>
      </c>
      <c r="I685" s="4" t="s">
        <v>14</v>
      </c>
      <c r="J685" s="4" t="s">
        <v>10</v>
      </c>
    </row>
    <row r="686" spans="1:9">
      <c r="A686" t="n">
        <v>9518</v>
      </c>
      <c r="B686" s="48" t="n">
        <v>55</v>
      </c>
      <c r="C686" s="7" t="n">
        <v>65534</v>
      </c>
      <c r="D686" s="7" t="n">
        <v>65533</v>
      </c>
      <c r="E686" s="7" t="n">
        <v>-128.339996337891</v>
      </c>
      <c r="F686" s="7" t="n">
        <v>117.449996948242</v>
      </c>
      <c r="G686" s="7" t="n">
        <v>62.2299995422363</v>
      </c>
      <c r="H686" s="7" t="n">
        <v>1.5</v>
      </c>
      <c r="I686" s="7" t="n">
        <v>1</v>
      </c>
      <c r="J686" s="7" t="n">
        <v>0</v>
      </c>
    </row>
    <row r="687" spans="1:9">
      <c r="A687" t="s">
        <v>4</v>
      </c>
      <c r="B687" s="4" t="s">
        <v>5</v>
      </c>
      <c r="C687" s="4" t="s">
        <v>10</v>
      </c>
      <c r="D687" s="4" t="s">
        <v>14</v>
      </c>
    </row>
    <row r="688" spans="1:9">
      <c r="A688" t="n">
        <v>9542</v>
      </c>
      <c r="B688" s="49" t="n">
        <v>56</v>
      </c>
      <c r="C688" s="7" t="n">
        <v>65534</v>
      </c>
      <c r="D688" s="7" t="n">
        <v>0</v>
      </c>
    </row>
    <row r="689" spans="1:10">
      <c r="A689" t="s">
        <v>4</v>
      </c>
      <c r="B689" s="4" t="s">
        <v>5</v>
      </c>
      <c r="C689" s="4" t="s">
        <v>10</v>
      </c>
      <c r="D689" s="4" t="s">
        <v>24</v>
      </c>
      <c r="E689" s="4" t="s">
        <v>24</v>
      </c>
      <c r="F689" s="4" t="s">
        <v>14</v>
      </c>
    </row>
    <row r="690" spans="1:10">
      <c r="A690" t="n">
        <v>9546</v>
      </c>
      <c r="B690" s="50" t="n">
        <v>52</v>
      </c>
      <c r="C690" s="7" t="n">
        <v>65534</v>
      </c>
      <c r="D690" s="7" t="n">
        <v>90</v>
      </c>
      <c r="E690" s="7" t="n">
        <v>10</v>
      </c>
      <c r="F690" s="7" t="n">
        <v>0</v>
      </c>
    </row>
    <row r="691" spans="1:10">
      <c r="A691" t="s">
        <v>4</v>
      </c>
      <c r="B691" s="4" t="s">
        <v>5</v>
      </c>
      <c r="C691" s="4" t="s">
        <v>10</v>
      </c>
    </row>
    <row r="692" spans="1:10">
      <c r="A692" t="n">
        <v>9558</v>
      </c>
      <c r="B692" s="51" t="n">
        <v>54</v>
      </c>
      <c r="C692" s="7" t="n">
        <v>65534</v>
      </c>
    </row>
    <row r="693" spans="1:10">
      <c r="A693" t="s">
        <v>4</v>
      </c>
      <c r="B693" s="4" t="s">
        <v>5</v>
      </c>
      <c r="C693" s="4" t="s">
        <v>10</v>
      </c>
    </row>
    <row r="694" spans="1:10">
      <c r="A694" t="n">
        <v>9561</v>
      </c>
      <c r="B694" s="27" t="n">
        <v>16</v>
      </c>
      <c r="C694" s="7" t="n">
        <v>3000</v>
      </c>
    </row>
    <row r="695" spans="1:10">
      <c r="A695" t="s">
        <v>4</v>
      </c>
      <c r="B695" s="4" t="s">
        <v>5</v>
      </c>
      <c r="C695" s="4" t="s">
        <v>10</v>
      </c>
      <c r="D695" s="4" t="s">
        <v>10</v>
      </c>
      <c r="E695" s="4" t="s">
        <v>24</v>
      </c>
      <c r="F695" s="4" t="s">
        <v>24</v>
      </c>
      <c r="G695" s="4" t="s">
        <v>24</v>
      </c>
      <c r="H695" s="4" t="s">
        <v>24</v>
      </c>
      <c r="I695" s="4" t="s">
        <v>14</v>
      </c>
      <c r="J695" s="4" t="s">
        <v>10</v>
      </c>
    </row>
    <row r="696" spans="1:10">
      <c r="A696" t="n">
        <v>9564</v>
      </c>
      <c r="B696" s="48" t="n">
        <v>55</v>
      </c>
      <c r="C696" s="7" t="n">
        <v>65534</v>
      </c>
      <c r="D696" s="7" t="n">
        <v>65533</v>
      </c>
      <c r="E696" s="7" t="n">
        <v>-128.339996337891</v>
      </c>
      <c r="F696" s="7" t="n">
        <v>117.449996948242</v>
      </c>
      <c r="G696" s="7" t="n">
        <v>73.7600021362305</v>
      </c>
      <c r="H696" s="7" t="n">
        <v>1.5</v>
      </c>
      <c r="I696" s="7" t="n">
        <v>1</v>
      </c>
      <c r="J696" s="7" t="n">
        <v>0</v>
      </c>
    </row>
    <row r="697" spans="1:10">
      <c r="A697" t="s">
        <v>4</v>
      </c>
      <c r="B697" s="4" t="s">
        <v>5</v>
      </c>
      <c r="C697" s="4" t="s">
        <v>10</v>
      </c>
      <c r="D697" s="4" t="s">
        <v>14</v>
      </c>
    </row>
    <row r="698" spans="1:10">
      <c r="A698" t="n">
        <v>9588</v>
      </c>
      <c r="B698" s="49" t="n">
        <v>56</v>
      </c>
      <c r="C698" s="7" t="n">
        <v>65534</v>
      </c>
      <c r="D698" s="7" t="n">
        <v>0</v>
      </c>
    </row>
    <row r="699" spans="1:10">
      <c r="A699" t="s">
        <v>4</v>
      </c>
      <c r="B699" s="4" t="s">
        <v>5</v>
      </c>
      <c r="C699" s="4" t="s">
        <v>10</v>
      </c>
      <c r="D699" s="4" t="s">
        <v>24</v>
      </c>
      <c r="E699" s="4" t="s">
        <v>24</v>
      </c>
      <c r="F699" s="4" t="s">
        <v>14</v>
      </c>
    </row>
    <row r="700" spans="1:10">
      <c r="A700" t="n">
        <v>9592</v>
      </c>
      <c r="B700" s="50" t="n">
        <v>52</v>
      </c>
      <c r="C700" s="7" t="n">
        <v>65534</v>
      </c>
      <c r="D700" s="7" t="n">
        <v>90</v>
      </c>
      <c r="E700" s="7" t="n">
        <v>10</v>
      </c>
      <c r="F700" s="7" t="n">
        <v>0</v>
      </c>
    </row>
    <row r="701" spans="1:10">
      <c r="A701" t="s">
        <v>4</v>
      </c>
      <c r="B701" s="4" t="s">
        <v>5</v>
      </c>
      <c r="C701" s="4" t="s">
        <v>10</v>
      </c>
    </row>
    <row r="702" spans="1:10">
      <c r="A702" t="n">
        <v>9604</v>
      </c>
      <c r="B702" s="51" t="n">
        <v>54</v>
      </c>
      <c r="C702" s="7" t="n">
        <v>65534</v>
      </c>
    </row>
    <row r="703" spans="1:10">
      <c r="A703" t="s">
        <v>4</v>
      </c>
      <c r="B703" s="4" t="s">
        <v>5</v>
      </c>
      <c r="C703" s="4" t="s">
        <v>10</v>
      </c>
    </row>
    <row r="704" spans="1:10">
      <c r="A704" t="n">
        <v>9607</v>
      </c>
      <c r="B704" s="27" t="n">
        <v>16</v>
      </c>
      <c r="C704" s="7" t="n">
        <v>3000</v>
      </c>
    </row>
    <row r="705" spans="1:10">
      <c r="A705" t="s">
        <v>4</v>
      </c>
      <c r="B705" s="4" t="s">
        <v>5</v>
      </c>
      <c r="C705" s="4" t="s">
        <v>10</v>
      </c>
      <c r="D705" s="4" t="s">
        <v>10</v>
      </c>
      <c r="E705" s="4" t="s">
        <v>24</v>
      </c>
      <c r="F705" s="4" t="s">
        <v>24</v>
      </c>
      <c r="G705" s="4" t="s">
        <v>24</v>
      </c>
      <c r="H705" s="4" t="s">
        <v>24</v>
      </c>
      <c r="I705" s="4" t="s">
        <v>14</v>
      </c>
      <c r="J705" s="4" t="s">
        <v>10</v>
      </c>
    </row>
    <row r="706" spans="1:10">
      <c r="A706" t="n">
        <v>9610</v>
      </c>
      <c r="B706" s="48" t="n">
        <v>55</v>
      </c>
      <c r="C706" s="7" t="n">
        <v>65534</v>
      </c>
      <c r="D706" s="7" t="n">
        <v>65533</v>
      </c>
      <c r="E706" s="7" t="n">
        <v>-128.339996337891</v>
      </c>
      <c r="F706" s="7" t="n">
        <v>117.449996948242</v>
      </c>
      <c r="G706" s="7" t="n">
        <v>82.9300003051758</v>
      </c>
      <c r="H706" s="7" t="n">
        <v>1.5</v>
      </c>
      <c r="I706" s="7" t="n">
        <v>1</v>
      </c>
      <c r="J706" s="7" t="n">
        <v>0</v>
      </c>
    </row>
    <row r="707" spans="1:10">
      <c r="A707" t="s">
        <v>4</v>
      </c>
      <c r="B707" s="4" t="s">
        <v>5</v>
      </c>
      <c r="C707" s="4" t="s">
        <v>10</v>
      </c>
      <c r="D707" s="4" t="s">
        <v>14</v>
      </c>
    </row>
    <row r="708" spans="1:10">
      <c r="A708" t="n">
        <v>9634</v>
      </c>
      <c r="B708" s="49" t="n">
        <v>56</v>
      </c>
      <c r="C708" s="7" t="n">
        <v>65534</v>
      </c>
      <c r="D708" s="7" t="n">
        <v>0</v>
      </c>
    </row>
    <row r="709" spans="1:10">
      <c r="A709" t="s">
        <v>4</v>
      </c>
      <c r="B709" s="4" t="s">
        <v>5</v>
      </c>
      <c r="C709" s="4" t="s">
        <v>10</v>
      </c>
      <c r="D709" s="4" t="s">
        <v>24</v>
      </c>
      <c r="E709" s="4" t="s">
        <v>24</v>
      </c>
      <c r="F709" s="4" t="s">
        <v>14</v>
      </c>
    </row>
    <row r="710" spans="1:10">
      <c r="A710" t="n">
        <v>9638</v>
      </c>
      <c r="B710" s="50" t="n">
        <v>52</v>
      </c>
      <c r="C710" s="7" t="n">
        <v>65534</v>
      </c>
      <c r="D710" s="7" t="n">
        <v>90</v>
      </c>
      <c r="E710" s="7" t="n">
        <v>10</v>
      </c>
      <c r="F710" s="7" t="n">
        <v>0</v>
      </c>
    </row>
    <row r="711" spans="1:10">
      <c r="A711" t="s">
        <v>4</v>
      </c>
      <c r="B711" s="4" t="s">
        <v>5</v>
      </c>
      <c r="C711" s="4" t="s">
        <v>10</v>
      </c>
    </row>
    <row r="712" spans="1:10">
      <c r="A712" t="n">
        <v>9650</v>
      </c>
      <c r="B712" s="51" t="n">
        <v>54</v>
      </c>
      <c r="C712" s="7" t="n">
        <v>65534</v>
      </c>
    </row>
    <row r="713" spans="1:10">
      <c r="A713" t="s">
        <v>4</v>
      </c>
      <c r="B713" s="4" t="s">
        <v>5</v>
      </c>
      <c r="C713" s="4" t="s">
        <v>10</v>
      </c>
    </row>
    <row r="714" spans="1:10">
      <c r="A714" t="n">
        <v>9653</v>
      </c>
      <c r="B714" s="27" t="n">
        <v>16</v>
      </c>
      <c r="C714" s="7" t="n">
        <v>3000</v>
      </c>
    </row>
    <row r="715" spans="1:10">
      <c r="A715" t="s">
        <v>4</v>
      </c>
      <c r="B715" s="4" t="s">
        <v>5</v>
      </c>
      <c r="C715" s="4" t="s">
        <v>10</v>
      </c>
      <c r="D715" s="4" t="s">
        <v>10</v>
      </c>
      <c r="E715" s="4" t="s">
        <v>24</v>
      </c>
      <c r="F715" s="4" t="s">
        <v>24</v>
      </c>
      <c r="G715" s="4" t="s">
        <v>24</v>
      </c>
      <c r="H715" s="4" t="s">
        <v>24</v>
      </c>
      <c r="I715" s="4" t="s">
        <v>14</v>
      </c>
      <c r="J715" s="4" t="s">
        <v>10</v>
      </c>
    </row>
    <row r="716" spans="1:10">
      <c r="A716" t="n">
        <v>9656</v>
      </c>
      <c r="B716" s="48" t="n">
        <v>55</v>
      </c>
      <c r="C716" s="7" t="n">
        <v>65534</v>
      </c>
      <c r="D716" s="7" t="n">
        <v>65533</v>
      </c>
      <c r="E716" s="7" t="n">
        <v>-128.339996337891</v>
      </c>
      <c r="F716" s="7" t="n">
        <v>117.449996948242</v>
      </c>
      <c r="G716" s="7" t="n">
        <v>73.7600021362305</v>
      </c>
      <c r="H716" s="7" t="n">
        <v>1.5</v>
      </c>
      <c r="I716" s="7" t="n">
        <v>1</v>
      </c>
      <c r="J716" s="7" t="n">
        <v>0</v>
      </c>
    </row>
    <row r="717" spans="1:10">
      <c r="A717" t="s">
        <v>4</v>
      </c>
      <c r="B717" s="4" t="s">
        <v>5</v>
      </c>
      <c r="C717" s="4" t="s">
        <v>10</v>
      </c>
      <c r="D717" s="4" t="s">
        <v>14</v>
      </c>
    </row>
    <row r="718" spans="1:10">
      <c r="A718" t="n">
        <v>9680</v>
      </c>
      <c r="B718" s="49" t="n">
        <v>56</v>
      </c>
      <c r="C718" s="7" t="n">
        <v>65534</v>
      </c>
      <c r="D718" s="7" t="n">
        <v>0</v>
      </c>
    </row>
    <row r="719" spans="1:10">
      <c r="A719" t="s">
        <v>4</v>
      </c>
      <c r="B719" s="4" t="s">
        <v>5</v>
      </c>
      <c r="C719" s="4" t="s">
        <v>10</v>
      </c>
      <c r="D719" s="4" t="s">
        <v>24</v>
      </c>
      <c r="E719" s="4" t="s">
        <v>24</v>
      </c>
      <c r="F719" s="4" t="s">
        <v>14</v>
      </c>
    </row>
    <row r="720" spans="1:10">
      <c r="A720" t="n">
        <v>9684</v>
      </c>
      <c r="B720" s="50" t="n">
        <v>52</v>
      </c>
      <c r="C720" s="7" t="n">
        <v>65534</v>
      </c>
      <c r="D720" s="7" t="n">
        <v>90</v>
      </c>
      <c r="E720" s="7" t="n">
        <v>10</v>
      </c>
      <c r="F720" s="7" t="n">
        <v>0</v>
      </c>
    </row>
    <row r="721" spans="1:10">
      <c r="A721" t="s">
        <v>4</v>
      </c>
      <c r="B721" s="4" t="s">
        <v>5</v>
      </c>
      <c r="C721" s="4" t="s">
        <v>10</v>
      </c>
    </row>
    <row r="722" spans="1:10">
      <c r="A722" t="n">
        <v>9696</v>
      </c>
      <c r="B722" s="51" t="n">
        <v>54</v>
      </c>
      <c r="C722" s="7" t="n">
        <v>65534</v>
      </c>
    </row>
    <row r="723" spans="1:10">
      <c r="A723" t="s">
        <v>4</v>
      </c>
      <c r="B723" s="4" t="s">
        <v>5</v>
      </c>
      <c r="C723" s="4" t="s">
        <v>10</v>
      </c>
    </row>
    <row r="724" spans="1:10">
      <c r="A724" t="n">
        <v>9699</v>
      </c>
      <c r="B724" s="27" t="n">
        <v>16</v>
      </c>
      <c r="C724" s="7" t="n">
        <v>3000</v>
      </c>
    </row>
    <row r="725" spans="1:10">
      <c r="A725" t="s">
        <v>4</v>
      </c>
      <c r="B725" s="4" t="s">
        <v>5</v>
      </c>
      <c r="C725" s="4" t="s">
        <v>26</v>
      </c>
    </row>
    <row r="726" spans="1:10">
      <c r="A726" t="n">
        <v>9702</v>
      </c>
      <c r="B726" s="16" t="n">
        <v>3</v>
      </c>
      <c r="C726" s="13" t="n">
        <f t="normal" ca="1">A684</f>
        <v>0</v>
      </c>
    </row>
    <row r="727" spans="1:10">
      <c r="A727" t="s">
        <v>4</v>
      </c>
      <c r="B727" s="4" t="s">
        <v>5</v>
      </c>
    </row>
    <row r="728" spans="1:10">
      <c r="A728" t="n">
        <v>9707</v>
      </c>
      <c r="B728" s="5" t="n">
        <v>1</v>
      </c>
    </row>
    <row r="729" spans="1:10" s="3" customFormat="1" customHeight="0">
      <c r="A729" s="3" t="s">
        <v>2</v>
      </c>
      <c r="B729" s="3" t="s">
        <v>100</v>
      </c>
    </row>
    <row r="730" spans="1:10">
      <c r="A730" t="s">
        <v>4</v>
      </c>
      <c r="B730" s="4" t="s">
        <v>5</v>
      </c>
      <c r="C730" s="4" t="s">
        <v>14</v>
      </c>
      <c r="D730" s="4" t="s">
        <v>10</v>
      </c>
      <c r="E730" s="4" t="s">
        <v>14</v>
      </c>
      <c r="F730" s="4" t="s">
        <v>14</v>
      </c>
      <c r="G730" s="4" t="s">
        <v>14</v>
      </c>
      <c r="H730" s="4" t="s">
        <v>10</v>
      </c>
      <c r="I730" s="4" t="s">
        <v>26</v>
      </c>
      <c r="J730" s="4" t="s">
        <v>10</v>
      </c>
      <c r="K730" s="4" t="s">
        <v>26</v>
      </c>
      <c r="L730" s="4" t="s">
        <v>26</v>
      </c>
    </row>
    <row r="731" spans="1:10">
      <c r="A731" t="n">
        <v>9708</v>
      </c>
      <c r="B731" s="39" t="n">
        <v>6</v>
      </c>
      <c r="C731" s="7" t="n">
        <v>33</v>
      </c>
      <c r="D731" s="7" t="n">
        <v>65534</v>
      </c>
      <c r="E731" s="7" t="n">
        <v>9</v>
      </c>
      <c r="F731" s="7" t="n">
        <v>1</v>
      </c>
      <c r="G731" s="7" t="n">
        <v>2</v>
      </c>
      <c r="H731" s="7" t="n">
        <v>5</v>
      </c>
      <c r="I731" s="13" t="n">
        <f t="normal" ca="1">A733</f>
        <v>0</v>
      </c>
      <c r="J731" s="7" t="n">
        <v>6</v>
      </c>
      <c r="K731" s="13" t="n">
        <f t="normal" ca="1">A741</f>
        <v>0</v>
      </c>
      <c r="L731" s="13" t="n">
        <f t="normal" ca="1">A753</f>
        <v>0</v>
      </c>
    </row>
    <row r="732" spans="1:10">
      <c r="A732" t="s">
        <v>4</v>
      </c>
      <c r="B732" s="4" t="s">
        <v>5</v>
      </c>
      <c r="C732" s="4" t="s">
        <v>10</v>
      </c>
      <c r="D732" s="4" t="s">
        <v>24</v>
      </c>
      <c r="E732" s="4" t="s">
        <v>24</v>
      </c>
      <c r="F732" s="4" t="s">
        <v>24</v>
      </c>
      <c r="G732" s="4" t="s">
        <v>24</v>
      </c>
    </row>
    <row r="733" spans="1:10">
      <c r="A733" t="n">
        <v>9731</v>
      </c>
      <c r="B733" s="40" t="n">
        <v>46</v>
      </c>
      <c r="C733" s="7" t="n">
        <v>65534</v>
      </c>
      <c r="D733" s="7" t="n">
        <v>-187.990005493164</v>
      </c>
      <c r="E733" s="7" t="n">
        <v>108.839996337891</v>
      </c>
      <c r="F733" s="7" t="n">
        <v>67.7099990844727</v>
      </c>
      <c r="G733" s="7" t="n">
        <v>106.800003051758</v>
      </c>
    </row>
    <row r="734" spans="1:10">
      <c r="A734" t="s">
        <v>4</v>
      </c>
      <c r="B734" s="4" t="s">
        <v>5</v>
      </c>
      <c r="C734" s="4" t="s">
        <v>10</v>
      </c>
    </row>
    <row r="735" spans="1:10">
      <c r="A735" t="n">
        <v>9750</v>
      </c>
      <c r="B735" s="27" t="n">
        <v>16</v>
      </c>
      <c r="C735" s="7" t="n">
        <v>0</v>
      </c>
    </row>
    <row r="736" spans="1:10">
      <c r="A736" t="s">
        <v>4</v>
      </c>
      <c r="B736" s="4" t="s">
        <v>5</v>
      </c>
      <c r="C736" s="4" t="s">
        <v>10</v>
      </c>
      <c r="D736" s="4" t="s">
        <v>24</v>
      </c>
      <c r="E736" s="4" t="s">
        <v>24</v>
      </c>
      <c r="F736" s="4" t="s">
        <v>24</v>
      </c>
      <c r="G736" s="4" t="s">
        <v>10</v>
      </c>
      <c r="H736" s="4" t="s">
        <v>10</v>
      </c>
    </row>
    <row r="737" spans="1:12">
      <c r="A737" t="n">
        <v>9753</v>
      </c>
      <c r="B737" s="52" t="n">
        <v>60</v>
      </c>
      <c r="C737" s="7" t="n">
        <v>65534</v>
      </c>
      <c r="D737" s="7" t="n">
        <v>0</v>
      </c>
      <c r="E737" s="7" t="n">
        <v>20</v>
      </c>
      <c r="F737" s="7" t="n">
        <v>0</v>
      </c>
      <c r="G737" s="7" t="n">
        <v>0</v>
      </c>
      <c r="H737" s="7" t="n">
        <v>0</v>
      </c>
    </row>
    <row r="738" spans="1:12">
      <c r="A738" t="s">
        <v>4</v>
      </c>
      <c r="B738" s="4" t="s">
        <v>5</v>
      </c>
      <c r="C738" s="4" t="s">
        <v>26</v>
      </c>
    </row>
    <row r="739" spans="1:12">
      <c r="A739" t="n">
        <v>9772</v>
      </c>
      <c r="B739" s="16" t="n">
        <v>3</v>
      </c>
      <c r="C739" s="13" t="n">
        <f t="normal" ca="1">A753</f>
        <v>0</v>
      </c>
    </row>
    <row r="740" spans="1:12">
      <c r="A740" t="s">
        <v>4</v>
      </c>
      <c r="B740" s="4" t="s">
        <v>5</v>
      </c>
      <c r="C740" s="4" t="s">
        <v>10</v>
      </c>
      <c r="D740" s="4" t="s">
        <v>24</v>
      </c>
      <c r="E740" s="4" t="s">
        <v>24</v>
      </c>
      <c r="F740" s="4" t="s">
        <v>24</v>
      </c>
      <c r="G740" s="4" t="s">
        <v>24</v>
      </c>
    </row>
    <row r="741" spans="1:12">
      <c r="A741" t="n">
        <v>9777</v>
      </c>
      <c r="B741" s="40" t="n">
        <v>46</v>
      </c>
      <c r="C741" s="7" t="n">
        <v>65534</v>
      </c>
      <c r="D741" s="7" t="n">
        <v>-126.660003662109</v>
      </c>
      <c r="E741" s="7" t="n">
        <v>117.449996948242</v>
      </c>
      <c r="F741" s="7" t="n">
        <v>40.439998626709</v>
      </c>
      <c r="G741" s="7" t="n">
        <v>270</v>
      </c>
    </row>
    <row r="742" spans="1:12">
      <c r="A742" t="s">
        <v>4</v>
      </c>
      <c r="B742" s="4" t="s">
        <v>5</v>
      </c>
      <c r="C742" s="4" t="s">
        <v>14</v>
      </c>
      <c r="D742" s="4" t="s">
        <v>10</v>
      </c>
      <c r="E742" s="4" t="s">
        <v>14</v>
      </c>
      <c r="F742" s="4" t="s">
        <v>6</v>
      </c>
      <c r="G742" s="4" t="s">
        <v>6</v>
      </c>
      <c r="H742" s="4" t="s">
        <v>6</v>
      </c>
      <c r="I742" s="4" t="s">
        <v>6</v>
      </c>
      <c r="J742" s="4" t="s">
        <v>6</v>
      </c>
      <c r="K742" s="4" t="s">
        <v>6</v>
      </c>
      <c r="L742" s="4" t="s">
        <v>6</v>
      </c>
      <c r="M742" s="4" t="s">
        <v>6</v>
      </c>
      <c r="N742" s="4" t="s">
        <v>6</v>
      </c>
      <c r="O742" s="4" t="s">
        <v>6</v>
      </c>
      <c r="P742" s="4" t="s">
        <v>6</v>
      </c>
      <c r="Q742" s="4" t="s">
        <v>6</v>
      </c>
      <c r="R742" s="4" t="s">
        <v>6</v>
      </c>
      <c r="S742" s="4" t="s">
        <v>6</v>
      </c>
      <c r="T742" s="4" t="s">
        <v>6</v>
      </c>
      <c r="U742" s="4" t="s">
        <v>6</v>
      </c>
    </row>
    <row r="743" spans="1:12">
      <c r="A743" t="n">
        <v>9796</v>
      </c>
      <c r="B743" s="42" t="n">
        <v>36</v>
      </c>
      <c r="C743" s="7" t="n">
        <v>8</v>
      </c>
      <c r="D743" s="7" t="n">
        <v>65534</v>
      </c>
      <c r="E743" s="7" t="n">
        <v>0</v>
      </c>
      <c r="F743" s="7" t="s">
        <v>101</v>
      </c>
      <c r="G743" s="7" t="s">
        <v>13</v>
      </c>
      <c r="H743" s="7" t="s">
        <v>13</v>
      </c>
      <c r="I743" s="7" t="s">
        <v>13</v>
      </c>
      <c r="J743" s="7" t="s">
        <v>13</v>
      </c>
      <c r="K743" s="7" t="s">
        <v>13</v>
      </c>
      <c r="L743" s="7" t="s">
        <v>13</v>
      </c>
      <c r="M743" s="7" t="s">
        <v>13</v>
      </c>
      <c r="N743" s="7" t="s">
        <v>13</v>
      </c>
      <c r="O743" s="7" t="s">
        <v>13</v>
      </c>
      <c r="P743" s="7" t="s">
        <v>13</v>
      </c>
      <c r="Q743" s="7" t="s">
        <v>13</v>
      </c>
      <c r="R743" s="7" t="s">
        <v>13</v>
      </c>
      <c r="S743" s="7" t="s">
        <v>13</v>
      </c>
      <c r="T743" s="7" t="s">
        <v>13</v>
      </c>
      <c r="U743" s="7" t="s">
        <v>13</v>
      </c>
    </row>
    <row r="744" spans="1:12">
      <c r="A744" t="s">
        <v>4</v>
      </c>
      <c r="B744" s="4" t="s">
        <v>5</v>
      </c>
      <c r="C744" s="4" t="s">
        <v>10</v>
      </c>
      <c r="D744" s="4" t="s">
        <v>14</v>
      </c>
      <c r="E744" s="4" t="s">
        <v>14</v>
      </c>
      <c r="F744" s="4" t="s">
        <v>6</v>
      </c>
    </row>
    <row r="745" spans="1:12">
      <c r="A745" t="n">
        <v>9826</v>
      </c>
      <c r="B745" s="43" t="n">
        <v>47</v>
      </c>
      <c r="C745" s="7" t="n">
        <v>65534</v>
      </c>
      <c r="D745" s="7" t="n">
        <v>0</v>
      </c>
      <c r="E745" s="7" t="n">
        <v>0</v>
      </c>
      <c r="F745" s="7" t="s">
        <v>102</v>
      </c>
    </row>
    <row r="746" spans="1:12">
      <c r="A746" t="s">
        <v>4</v>
      </c>
      <c r="B746" s="4" t="s">
        <v>5</v>
      </c>
      <c r="C746" s="4" t="s">
        <v>10</v>
      </c>
      <c r="D746" s="4" t="s">
        <v>14</v>
      </c>
      <c r="E746" s="4" t="s">
        <v>6</v>
      </c>
      <c r="F746" s="4" t="s">
        <v>24</v>
      </c>
      <c r="G746" s="4" t="s">
        <v>24</v>
      </c>
      <c r="H746" s="4" t="s">
        <v>24</v>
      </c>
    </row>
    <row r="747" spans="1:12">
      <c r="A747" t="n">
        <v>9848</v>
      </c>
      <c r="B747" s="44" t="n">
        <v>48</v>
      </c>
      <c r="C747" s="7" t="n">
        <v>65534</v>
      </c>
      <c r="D747" s="7" t="n">
        <v>0</v>
      </c>
      <c r="E747" s="7" t="s">
        <v>101</v>
      </c>
      <c r="F747" s="7" t="n">
        <v>0</v>
      </c>
      <c r="G747" s="7" t="n">
        <v>1</v>
      </c>
      <c r="H747" s="7" t="n">
        <v>0</v>
      </c>
    </row>
    <row r="748" spans="1:12">
      <c r="A748" t="s">
        <v>4</v>
      </c>
      <c r="B748" s="4" t="s">
        <v>5</v>
      </c>
      <c r="C748" s="4" t="s">
        <v>10</v>
      </c>
      <c r="D748" s="4" t="s">
        <v>9</v>
      </c>
    </row>
    <row r="749" spans="1:12">
      <c r="A749" t="n">
        <v>9874</v>
      </c>
      <c r="B749" s="41" t="n">
        <v>43</v>
      </c>
      <c r="C749" s="7" t="n">
        <v>65534</v>
      </c>
      <c r="D749" s="7" t="n">
        <v>64</v>
      </c>
    </row>
    <row r="750" spans="1:12">
      <c r="A750" t="s">
        <v>4</v>
      </c>
      <c r="B750" s="4" t="s">
        <v>5</v>
      </c>
      <c r="C750" s="4" t="s">
        <v>26</v>
      </c>
    </row>
    <row r="751" spans="1:12">
      <c r="A751" t="n">
        <v>9881</v>
      </c>
      <c r="B751" s="16" t="n">
        <v>3</v>
      </c>
      <c r="C751" s="13" t="n">
        <f t="normal" ca="1">A753</f>
        <v>0</v>
      </c>
    </row>
    <row r="752" spans="1:12">
      <c r="A752" t="s">
        <v>4</v>
      </c>
      <c r="B752" s="4" t="s">
        <v>5</v>
      </c>
    </row>
    <row r="753" spans="1:21">
      <c r="A753" t="n">
        <v>9886</v>
      </c>
      <c r="B753" s="5" t="n">
        <v>1</v>
      </c>
    </row>
    <row r="754" spans="1:21" s="3" customFormat="1" customHeight="0">
      <c r="A754" s="3" t="s">
        <v>2</v>
      </c>
      <c r="B754" s="3" t="s">
        <v>103</v>
      </c>
    </row>
    <row r="755" spans="1:21">
      <c r="A755" t="s">
        <v>4</v>
      </c>
      <c r="B755" s="4" t="s">
        <v>5</v>
      </c>
      <c r="C755" s="4" t="s">
        <v>14</v>
      </c>
      <c r="D755" s="4" t="s">
        <v>10</v>
      </c>
      <c r="E755" s="4" t="s">
        <v>14</v>
      </c>
      <c r="F755" s="4" t="s">
        <v>26</v>
      </c>
    </row>
    <row r="756" spans="1:21">
      <c r="A756" t="n">
        <v>9888</v>
      </c>
      <c r="B756" s="12" t="n">
        <v>5</v>
      </c>
      <c r="C756" s="7" t="n">
        <v>30</v>
      </c>
      <c r="D756" s="7" t="n">
        <v>10225</v>
      </c>
      <c r="E756" s="7" t="n">
        <v>1</v>
      </c>
      <c r="F756" s="13" t="n">
        <f t="normal" ca="1">A788</f>
        <v>0</v>
      </c>
    </row>
    <row r="757" spans="1:21">
      <c r="A757" t="s">
        <v>4</v>
      </c>
      <c r="B757" s="4" t="s">
        <v>5</v>
      </c>
      <c r="C757" s="4" t="s">
        <v>10</v>
      </c>
      <c r="D757" s="4" t="s">
        <v>14</v>
      </c>
      <c r="E757" s="4" t="s">
        <v>14</v>
      </c>
      <c r="F757" s="4" t="s">
        <v>6</v>
      </c>
    </row>
    <row r="758" spans="1:21">
      <c r="A758" t="n">
        <v>9897</v>
      </c>
      <c r="B758" s="45" t="n">
        <v>20</v>
      </c>
      <c r="C758" s="7" t="n">
        <v>65534</v>
      </c>
      <c r="D758" s="7" t="n">
        <v>3</v>
      </c>
      <c r="E758" s="7" t="n">
        <v>10</v>
      </c>
      <c r="F758" s="7" t="s">
        <v>60</v>
      </c>
    </row>
    <row r="759" spans="1:21">
      <c r="A759" t="s">
        <v>4</v>
      </c>
      <c r="B759" s="4" t="s">
        <v>5</v>
      </c>
      <c r="C759" s="4" t="s">
        <v>10</v>
      </c>
    </row>
    <row r="760" spans="1:21">
      <c r="A760" t="n">
        <v>9918</v>
      </c>
      <c r="B760" s="27" t="n">
        <v>16</v>
      </c>
      <c r="C760" s="7" t="n">
        <v>0</v>
      </c>
    </row>
    <row r="761" spans="1:21">
      <c r="A761" t="s">
        <v>4</v>
      </c>
      <c r="B761" s="4" t="s">
        <v>5</v>
      </c>
      <c r="C761" s="4" t="s">
        <v>14</v>
      </c>
      <c r="D761" s="4" t="s">
        <v>10</v>
      </c>
    </row>
    <row r="762" spans="1:21">
      <c r="A762" t="n">
        <v>9921</v>
      </c>
      <c r="B762" s="22" t="n">
        <v>22</v>
      </c>
      <c r="C762" s="7" t="n">
        <v>10</v>
      </c>
      <c r="D762" s="7" t="n">
        <v>0</v>
      </c>
    </row>
    <row r="763" spans="1:21">
      <c r="A763" t="s">
        <v>4</v>
      </c>
      <c r="B763" s="4" t="s">
        <v>5</v>
      </c>
      <c r="C763" s="4" t="s">
        <v>14</v>
      </c>
      <c r="D763" s="4" t="s">
        <v>10</v>
      </c>
      <c r="E763" s="4" t="s">
        <v>14</v>
      </c>
      <c r="F763" s="4" t="s">
        <v>14</v>
      </c>
      <c r="G763" s="4" t="s">
        <v>26</v>
      </c>
    </row>
    <row r="764" spans="1:21">
      <c r="A764" t="n">
        <v>9925</v>
      </c>
      <c r="B764" s="12" t="n">
        <v>5</v>
      </c>
      <c r="C764" s="7" t="n">
        <v>30</v>
      </c>
      <c r="D764" s="7" t="n">
        <v>3</v>
      </c>
      <c r="E764" s="7" t="n">
        <v>8</v>
      </c>
      <c r="F764" s="7" t="n">
        <v>1</v>
      </c>
      <c r="G764" s="13" t="n">
        <f t="normal" ca="1">A778</f>
        <v>0</v>
      </c>
    </row>
    <row r="765" spans="1:21">
      <c r="A765" t="s">
        <v>4</v>
      </c>
      <c r="B765" s="4" t="s">
        <v>5</v>
      </c>
      <c r="C765" s="4" t="s">
        <v>14</v>
      </c>
      <c r="D765" s="4" t="s">
        <v>10</v>
      </c>
      <c r="E765" s="4" t="s">
        <v>6</v>
      </c>
    </row>
    <row r="766" spans="1:21">
      <c r="A766" t="n">
        <v>9935</v>
      </c>
      <c r="B766" s="26" t="n">
        <v>51</v>
      </c>
      <c r="C766" s="7" t="n">
        <v>4</v>
      </c>
      <c r="D766" s="7" t="n">
        <v>65534</v>
      </c>
      <c r="E766" s="7" t="s">
        <v>44</v>
      </c>
    </row>
    <row r="767" spans="1:21">
      <c r="A767" t="s">
        <v>4</v>
      </c>
      <c r="B767" s="4" t="s">
        <v>5</v>
      </c>
      <c r="C767" s="4" t="s">
        <v>10</v>
      </c>
    </row>
    <row r="768" spans="1:21">
      <c r="A768" t="n">
        <v>9948</v>
      </c>
      <c r="B768" s="27" t="n">
        <v>16</v>
      </c>
      <c r="C768" s="7" t="n">
        <v>0</v>
      </c>
    </row>
    <row r="769" spans="1:7">
      <c r="A769" t="s">
        <v>4</v>
      </c>
      <c r="B769" s="4" t="s">
        <v>5</v>
      </c>
      <c r="C769" s="4" t="s">
        <v>10</v>
      </c>
      <c r="D769" s="4" t="s">
        <v>45</v>
      </c>
      <c r="E769" s="4" t="s">
        <v>14</v>
      </c>
      <c r="F769" s="4" t="s">
        <v>14</v>
      </c>
      <c r="G769" s="4" t="s">
        <v>45</v>
      </c>
      <c r="H769" s="4" t="s">
        <v>14</v>
      </c>
      <c r="I769" s="4" t="s">
        <v>14</v>
      </c>
      <c r="J769" s="4" t="s">
        <v>45</v>
      </c>
      <c r="K769" s="4" t="s">
        <v>14</v>
      </c>
      <c r="L769" s="4" t="s">
        <v>14</v>
      </c>
      <c r="M769" s="4" t="s">
        <v>45</v>
      </c>
      <c r="N769" s="4" t="s">
        <v>14</v>
      </c>
      <c r="O769" s="4" t="s">
        <v>14</v>
      </c>
    </row>
    <row r="770" spans="1:7">
      <c r="A770" t="n">
        <v>9951</v>
      </c>
      <c r="B770" s="28" t="n">
        <v>26</v>
      </c>
      <c r="C770" s="7" t="n">
        <v>65534</v>
      </c>
      <c r="D770" s="7" t="s">
        <v>104</v>
      </c>
      <c r="E770" s="7" t="n">
        <v>2</v>
      </c>
      <c r="F770" s="7" t="n">
        <v>3</v>
      </c>
      <c r="G770" s="7" t="s">
        <v>105</v>
      </c>
      <c r="H770" s="7" t="n">
        <v>2</v>
      </c>
      <c r="I770" s="7" t="n">
        <v>3</v>
      </c>
      <c r="J770" s="7" t="s">
        <v>106</v>
      </c>
      <c r="K770" s="7" t="n">
        <v>2</v>
      </c>
      <c r="L770" s="7" t="n">
        <v>3</v>
      </c>
      <c r="M770" s="7" t="s">
        <v>107</v>
      </c>
      <c r="N770" s="7" t="n">
        <v>2</v>
      </c>
      <c r="O770" s="7" t="n">
        <v>0</v>
      </c>
    </row>
    <row r="771" spans="1:7">
      <c r="A771" t="s">
        <v>4</v>
      </c>
      <c r="B771" s="4" t="s">
        <v>5</v>
      </c>
    </row>
    <row r="772" spans="1:7">
      <c r="A772" t="n">
        <v>10360</v>
      </c>
      <c r="B772" s="29" t="n">
        <v>28</v>
      </c>
    </row>
    <row r="773" spans="1:7">
      <c r="A773" t="s">
        <v>4</v>
      </c>
      <c r="B773" s="4" t="s">
        <v>5</v>
      </c>
      <c r="C773" s="4" t="s">
        <v>10</v>
      </c>
    </row>
    <row r="774" spans="1:7">
      <c r="A774" t="n">
        <v>10361</v>
      </c>
      <c r="B774" s="46" t="n">
        <v>12</v>
      </c>
      <c r="C774" s="7" t="n">
        <v>3</v>
      </c>
    </row>
    <row r="775" spans="1:7">
      <c r="A775" t="s">
        <v>4</v>
      </c>
      <c r="B775" s="4" t="s">
        <v>5</v>
      </c>
      <c r="C775" s="4" t="s">
        <v>26</v>
      </c>
    </row>
    <row r="776" spans="1:7">
      <c r="A776" t="n">
        <v>10364</v>
      </c>
      <c r="B776" s="16" t="n">
        <v>3</v>
      </c>
      <c r="C776" s="13" t="n">
        <f t="normal" ca="1">A786</f>
        <v>0</v>
      </c>
    </row>
    <row r="777" spans="1:7">
      <c r="A777" t="s">
        <v>4</v>
      </c>
      <c r="B777" s="4" t="s">
        <v>5</v>
      </c>
      <c r="C777" s="4" t="s">
        <v>14</v>
      </c>
      <c r="D777" s="4" t="s">
        <v>10</v>
      </c>
      <c r="E777" s="4" t="s">
        <v>6</v>
      </c>
    </row>
    <row r="778" spans="1:7">
      <c r="A778" t="n">
        <v>10369</v>
      </c>
      <c r="B778" s="26" t="n">
        <v>51</v>
      </c>
      <c r="C778" s="7" t="n">
        <v>4</v>
      </c>
      <c r="D778" s="7" t="n">
        <v>65534</v>
      </c>
      <c r="E778" s="7" t="s">
        <v>44</v>
      </c>
    </row>
    <row r="779" spans="1:7">
      <c r="A779" t="s">
        <v>4</v>
      </c>
      <c r="B779" s="4" t="s">
        <v>5</v>
      </c>
      <c r="C779" s="4" t="s">
        <v>10</v>
      </c>
    </row>
    <row r="780" spans="1:7">
      <c r="A780" t="n">
        <v>10382</v>
      </c>
      <c r="B780" s="27" t="n">
        <v>16</v>
      </c>
      <c r="C780" s="7" t="n">
        <v>0</v>
      </c>
    </row>
    <row r="781" spans="1:7">
      <c r="A781" t="s">
        <v>4</v>
      </c>
      <c r="B781" s="4" t="s">
        <v>5</v>
      </c>
      <c r="C781" s="4" t="s">
        <v>10</v>
      </c>
      <c r="D781" s="4" t="s">
        <v>45</v>
      </c>
      <c r="E781" s="4" t="s">
        <v>14</v>
      </c>
      <c r="F781" s="4" t="s">
        <v>14</v>
      </c>
      <c r="G781" s="4" t="s">
        <v>45</v>
      </c>
      <c r="H781" s="4" t="s">
        <v>14</v>
      </c>
      <c r="I781" s="4" t="s">
        <v>14</v>
      </c>
    </row>
    <row r="782" spans="1:7">
      <c r="A782" t="n">
        <v>10385</v>
      </c>
      <c r="B782" s="28" t="n">
        <v>26</v>
      </c>
      <c r="C782" s="7" t="n">
        <v>65534</v>
      </c>
      <c r="D782" s="7" t="s">
        <v>108</v>
      </c>
      <c r="E782" s="7" t="n">
        <v>2</v>
      </c>
      <c r="F782" s="7" t="n">
        <v>3</v>
      </c>
      <c r="G782" s="7" t="s">
        <v>109</v>
      </c>
      <c r="H782" s="7" t="n">
        <v>2</v>
      </c>
      <c r="I782" s="7" t="n">
        <v>0</v>
      </c>
    </row>
    <row r="783" spans="1:7">
      <c r="A783" t="s">
        <v>4</v>
      </c>
      <c r="B783" s="4" t="s">
        <v>5</v>
      </c>
    </row>
    <row r="784" spans="1:7">
      <c r="A784" t="n">
        <v>10494</v>
      </c>
      <c r="B784" s="29" t="n">
        <v>28</v>
      </c>
    </row>
    <row r="785" spans="1:15">
      <c r="A785" t="s">
        <v>4</v>
      </c>
      <c r="B785" s="4" t="s">
        <v>5</v>
      </c>
      <c r="C785" s="4" t="s">
        <v>26</v>
      </c>
    </row>
    <row r="786" spans="1:15">
      <c r="A786" t="n">
        <v>10495</v>
      </c>
      <c r="B786" s="16" t="n">
        <v>3</v>
      </c>
      <c r="C786" s="13" t="n">
        <f t="normal" ca="1">A840</f>
        <v>0</v>
      </c>
    </row>
    <row r="787" spans="1:15">
      <c r="A787" t="s">
        <v>4</v>
      </c>
      <c r="B787" s="4" t="s">
        <v>5</v>
      </c>
      <c r="C787" s="4" t="s">
        <v>14</v>
      </c>
      <c r="D787" s="4" t="s">
        <v>10</v>
      </c>
      <c r="E787" s="4" t="s">
        <v>14</v>
      </c>
      <c r="F787" s="4" t="s">
        <v>26</v>
      </c>
    </row>
    <row r="788" spans="1:15">
      <c r="A788" t="n">
        <v>10500</v>
      </c>
      <c r="B788" s="12" t="n">
        <v>5</v>
      </c>
      <c r="C788" s="7" t="n">
        <v>30</v>
      </c>
      <c r="D788" s="7" t="n">
        <v>9724</v>
      </c>
      <c r="E788" s="7" t="n">
        <v>1</v>
      </c>
      <c r="F788" s="13" t="n">
        <f t="normal" ca="1">A826</f>
        <v>0</v>
      </c>
    </row>
    <row r="789" spans="1:15">
      <c r="A789" t="s">
        <v>4</v>
      </c>
      <c r="B789" s="4" t="s">
        <v>5</v>
      </c>
      <c r="C789" s="4" t="s">
        <v>14</v>
      </c>
      <c r="D789" s="4" t="s">
        <v>10</v>
      </c>
      <c r="E789" s="4" t="s">
        <v>14</v>
      </c>
      <c r="F789" s="4" t="s">
        <v>14</v>
      </c>
      <c r="G789" s="4" t="s">
        <v>26</v>
      </c>
    </row>
    <row r="790" spans="1:15">
      <c r="A790" t="n">
        <v>10509</v>
      </c>
      <c r="B790" s="12" t="n">
        <v>5</v>
      </c>
      <c r="C790" s="7" t="n">
        <v>30</v>
      </c>
      <c r="D790" s="7" t="n">
        <v>9285</v>
      </c>
      <c r="E790" s="7" t="n">
        <v>8</v>
      </c>
      <c r="F790" s="7" t="n">
        <v>1</v>
      </c>
      <c r="G790" s="13" t="n">
        <f t="normal" ca="1">A796</f>
        <v>0</v>
      </c>
    </row>
    <row r="791" spans="1:15">
      <c r="A791" t="s">
        <v>4</v>
      </c>
      <c r="B791" s="4" t="s">
        <v>5</v>
      </c>
      <c r="C791" s="4" t="s">
        <v>14</v>
      </c>
      <c r="D791" s="4" t="s">
        <v>6</v>
      </c>
    </row>
    <row r="792" spans="1:15">
      <c r="A792" t="n">
        <v>10519</v>
      </c>
      <c r="B792" s="9" t="n">
        <v>2</v>
      </c>
      <c r="C792" s="7" t="n">
        <v>11</v>
      </c>
      <c r="D792" s="7" t="s">
        <v>88</v>
      </c>
    </row>
    <row r="793" spans="1:15">
      <c r="A793" t="s">
        <v>4</v>
      </c>
      <c r="B793" s="4" t="s">
        <v>5</v>
      </c>
      <c r="C793" s="4" t="s">
        <v>26</v>
      </c>
    </row>
    <row r="794" spans="1:15">
      <c r="A794" t="n">
        <v>10536</v>
      </c>
      <c r="B794" s="16" t="n">
        <v>3</v>
      </c>
      <c r="C794" s="13" t="n">
        <f t="normal" ca="1">A824</f>
        <v>0</v>
      </c>
    </row>
    <row r="795" spans="1:15">
      <c r="A795" t="s">
        <v>4</v>
      </c>
      <c r="B795" s="4" t="s">
        <v>5</v>
      </c>
      <c r="C795" s="4" t="s">
        <v>10</v>
      </c>
      <c r="D795" s="4" t="s">
        <v>14</v>
      </c>
      <c r="E795" s="4" t="s">
        <v>14</v>
      </c>
      <c r="F795" s="4" t="s">
        <v>6</v>
      </c>
    </row>
    <row r="796" spans="1:15">
      <c r="A796" t="n">
        <v>10541</v>
      </c>
      <c r="B796" s="45" t="n">
        <v>20</v>
      </c>
      <c r="C796" s="7" t="n">
        <v>65534</v>
      </c>
      <c r="D796" s="7" t="n">
        <v>3</v>
      </c>
      <c r="E796" s="7" t="n">
        <v>10</v>
      </c>
      <c r="F796" s="7" t="s">
        <v>60</v>
      </c>
    </row>
    <row r="797" spans="1:15">
      <c r="A797" t="s">
        <v>4</v>
      </c>
      <c r="B797" s="4" t="s">
        <v>5</v>
      </c>
      <c r="C797" s="4" t="s">
        <v>10</v>
      </c>
    </row>
    <row r="798" spans="1:15">
      <c r="A798" t="n">
        <v>10562</v>
      </c>
      <c r="B798" s="27" t="n">
        <v>16</v>
      </c>
      <c r="C798" s="7" t="n">
        <v>0</v>
      </c>
    </row>
    <row r="799" spans="1:15">
      <c r="A799" t="s">
        <v>4</v>
      </c>
      <c r="B799" s="4" t="s">
        <v>5</v>
      </c>
      <c r="C799" s="4" t="s">
        <v>14</v>
      </c>
      <c r="D799" s="4" t="s">
        <v>10</v>
      </c>
    </row>
    <row r="800" spans="1:15">
      <c r="A800" t="n">
        <v>10565</v>
      </c>
      <c r="B800" s="22" t="n">
        <v>22</v>
      </c>
      <c r="C800" s="7" t="n">
        <v>10</v>
      </c>
      <c r="D800" s="7" t="n">
        <v>0</v>
      </c>
    </row>
    <row r="801" spans="1:7">
      <c r="A801" t="s">
        <v>4</v>
      </c>
      <c r="B801" s="4" t="s">
        <v>5</v>
      </c>
      <c r="C801" s="4" t="s">
        <v>14</v>
      </c>
      <c r="D801" s="4" t="s">
        <v>10</v>
      </c>
      <c r="E801" s="4" t="s">
        <v>14</v>
      </c>
      <c r="F801" s="4" t="s">
        <v>14</v>
      </c>
      <c r="G801" s="4" t="s">
        <v>26</v>
      </c>
    </row>
    <row r="802" spans="1:7">
      <c r="A802" t="n">
        <v>10569</v>
      </c>
      <c r="B802" s="12" t="n">
        <v>5</v>
      </c>
      <c r="C802" s="7" t="n">
        <v>30</v>
      </c>
      <c r="D802" s="7" t="n">
        <v>3</v>
      </c>
      <c r="E802" s="7" t="n">
        <v>8</v>
      </c>
      <c r="F802" s="7" t="n">
        <v>1</v>
      </c>
      <c r="G802" s="13" t="n">
        <f t="normal" ca="1">A816</f>
        <v>0</v>
      </c>
    </row>
    <row r="803" spans="1:7">
      <c r="A803" t="s">
        <v>4</v>
      </c>
      <c r="B803" s="4" t="s">
        <v>5</v>
      </c>
      <c r="C803" s="4" t="s">
        <v>14</v>
      </c>
      <c r="D803" s="4" t="s">
        <v>10</v>
      </c>
      <c r="E803" s="4" t="s">
        <v>6</v>
      </c>
    </row>
    <row r="804" spans="1:7">
      <c r="A804" t="n">
        <v>10579</v>
      </c>
      <c r="B804" s="26" t="n">
        <v>51</v>
      </c>
      <c r="C804" s="7" t="n">
        <v>4</v>
      </c>
      <c r="D804" s="7" t="n">
        <v>65534</v>
      </c>
      <c r="E804" s="7" t="s">
        <v>44</v>
      </c>
    </row>
    <row r="805" spans="1:7">
      <c r="A805" t="s">
        <v>4</v>
      </c>
      <c r="B805" s="4" t="s">
        <v>5</v>
      </c>
      <c r="C805" s="4" t="s">
        <v>10</v>
      </c>
    </row>
    <row r="806" spans="1:7">
      <c r="A806" t="n">
        <v>10592</v>
      </c>
      <c r="B806" s="27" t="n">
        <v>16</v>
      </c>
      <c r="C806" s="7" t="n">
        <v>0</v>
      </c>
    </row>
    <row r="807" spans="1:7">
      <c r="A807" t="s">
        <v>4</v>
      </c>
      <c r="B807" s="4" t="s">
        <v>5</v>
      </c>
      <c r="C807" s="4" t="s">
        <v>10</v>
      </c>
      <c r="D807" s="4" t="s">
        <v>45</v>
      </c>
      <c r="E807" s="4" t="s">
        <v>14</v>
      </c>
      <c r="F807" s="4" t="s">
        <v>14</v>
      </c>
      <c r="G807" s="4" t="s">
        <v>45</v>
      </c>
      <c r="H807" s="4" t="s">
        <v>14</v>
      </c>
      <c r="I807" s="4" t="s">
        <v>14</v>
      </c>
      <c r="J807" s="4" t="s">
        <v>45</v>
      </c>
      <c r="K807" s="4" t="s">
        <v>14</v>
      </c>
      <c r="L807" s="4" t="s">
        <v>14</v>
      </c>
    </row>
    <row r="808" spans="1:7">
      <c r="A808" t="n">
        <v>10595</v>
      </c>
      <c r="B808" s="28" t="n">
        <v>26</v>
      </c>
      <c r="C808" s="7" t="n">
        <v>65534</v>
      </c>
      <c r="D808" s="7" t="s">
        <v>110</v>
      </c>
      <c r="E808" s="7" t="n">
        <v>2</v>
      </c>
      <c r="F808" s="7" t="n">
        <v>3</v>
      </c>
      <c r="G808" s="7" t="s">
        <v>111</v>
      </c>
      <c r="H808" s="7" t="n">
        <v>2</v>
      </c>
      <c r="I808" s="7" t="n">
        <v>3</v>
      </c>
      <c r="J808" s="7" t="s">
        <v>112</v>
      </c>
      <c r="K808" s="7" t="n">
        <v>2</v>
      </c>
      <c r="L808" s="7" t="n">
        <v>0</v>
      </c>
    </row>
    <row r="809" spans="1:7">
      <c r="A809" t="s">
        <v>4</v>
      </c>
      <c r="B809" s="4" t="s">
        <v>5</v>
      </c>
    </row>
    <row r="810" spans="1:7">
      <c r="A810" t="n">
        <v>10843</v>
      </c>
      <c r="B810" s="29" t="n">
        <v>28</v>
      </c>
    </row>
    <row r="811" spans="1:7">
      <c r="A811" t="s">
        <v>4</v>
      </c>
      <c r="B811" s="4" t="s">
        <v>5</v>
      </c>
      <c r="C811" s="4" t="s">
        <v>10</v>
      </c>
    </row>
    <row r="812" spans="1:7">
      <c r="A812" t="n">
        <v>10844</v>
      </c>
      <c r="B812" s="46" t="n">
        <v>12</v>
      </c>
      <c r="C812" s="7" t="n">
        <v>3</v>
      </c>
    </row>
    <row r="813" spans="1:7">
      <c r="A813" t="s">
        <v>4</v>
      </c>
      <c r="B813" s="4" t="s">
        <v>5</v>
      </c>
      <c r="C813" s="4" t="s">
        <v>26</v>
      </c>
    </row>
    <row r="814" spans="1:7">
      <c r="A814" t="n">
        <v>10847</v>
      </c>
      <c r="B814" s="16" t="n">
        <v>3</v>
      </c>
      <c r="C814" s="13" t="n">
        <f t="normal" ca="1">A824</f>
        <v>0</v>
      </c>
    </row>
    <row r="815" spans="1:7">
      <c r="A815" t="s">
        <v>4</v>
      </c>
      <c r="B815" s="4" t="s">
        <v>5</v>
      </c>
      <c r="C815" s="4" t="s">
        <v>14</v>
      </c>
      <c r="D815" s="4" t="s">
        <v>10</v>
      </c>
      <c r="E815" s="4" t="s">
        <v>6</v>
      </c>
    </row>
    <row r="816" spans="1:7">
      <c r="A816" t="n">
        <v>10852</v>
      </c>
      <c r="B816" s="26" t="n">
        <v>51</v>
      </c>
      <c r="C816" s="7" t="n">
        <v>4</v>
      </c>
      <c r="D816" s="7" t="n">
        <v>65534</v>
      </c>
      <c r="E816" s="7" t="s">
        <v>44</v>
      </c>
    </row>
    <row r="817" spans="1:12">
      <c r="A817" t="s">
        <v>4</v>
      </c>
      <c r="B817" s="4" t="s">
        <v>5</v>
      </c>
      <c r="C817" s="4" t="s">
        <v>10</v>
      </c>
    </row>
    <row r="818" spans="1:12">
      <c r="A818" t="n">
        <v>10865</v>
      </c>
      <c r="B818" s="27" t="n">
        <v>16</v>
      </c>
      <c r="C818" s="7" t="n">
        <v>0</v>
      </c>
    </row>
    <row r="819" spans="1:12">
      <c r="A819" t="s">
        <v>4</v>
      </c>
      <c r="B819" s="4" t="s">
        <v>5</v>
      </c>
      <c r="C819" s="4" t="s">
        <v>10</v>
      </c>
      <c r="D819" s="4" t="s">
        <v>45</v>
      </c>
      <c r="E819" s="4" t="s">
        <v>14</v>
      </c>
      <c r="F819" s="4" t="s">
        <v>14</v>
      </c>
      <c r="G819" s="4" t="s">
        <v>45</v>
      </c>
      <c r="H819" s="4" t="s">
        <v>14</v>
      </c>
      <c r="I819" s="4" t="s">
        <v>14</v>
      </c>
    </row>
    <row r="820" spans="1:12">
      <c r="A820" t="n">
        <v>10868</v>
      </c>
      <c r="B820" s="28" t="n">
        <v>26</v>
      </c>
      <c r="C820" s="7" t="n">
        <v>65534</v>
      </c>
      <c r="D820" s="7" t="s">
        <v>113</v>
      </c>
      <c r="E820" s="7" t="n">
        <v>2</v>
      </c>
      <c r="F820" s="7" t="n">
        <v>3</v>
      </c>
      <c r="G820" s="7" t="s">
        <v>114</v>
      </c>
      <c r="H820" s="7" t="n">
        <v>2</v>
      </c>
      <c r="I820" s="7" t="n">
        <v>0</v>
      </c>
    </row>
    <row r="821" spans="1:12">
      <c r="A821" t="s">
        <v>4</v>
      </c>
      <c r="B821" s="4" t="s">
        <v>5</v>
      </c>
    </row>
    <row r="822" spans="1:12">
      <c r="A822" t="n">
        <v>10966</v>
      </c>
      <c r="B822" s="29" t="n">
        <v>28</v>
      </c>
    </row>
    <row r="823" spans="1:12">
      <c r="A823" t="s">
        <v>4</v>
      </c>
      <c r="B823" s="4" t="s">
        <v>5</v>
      </c>
      <c r="C823" s="4" t="s">
        <v>26</v>
      </c>
    </row>
    <row r="824" spans="1:12">
      <c r="A824" t="n">
        <v>10967</v>
      </c>
      <c r="B824" s="16" t="n">
        <v>3</v>
      </c>
      <c r="C824" s="13" t="n">
        <f t="normal" ca="1">A840</f>
        <v>0</v>
      </c>
    </row>
    <row r="825" spans="1:12">
      <c r="A825" t="s">
        <v>4</v>
      </c>
      <c r="B825" s="4" t="s">
        <v>5</v>
      </c>
      <c r="C825" s="4" t="s">
        <v>14</v>
      </c>
      <c r="D825" s="4" t="s">
        <v>10</v>
      </c>
      <c r="E825" s="4" t="s">
        <v>14</v>
      </c>
      <c r="F825" s="4" t="s">
        <v>26</v>
      </c>
    </row>
    <row r="826" spans="1:12">
      <c r="A826" t="n">
        <v>10972</v>
      </c>
      <c r="B826" s="12" t="n">
        <v>5</v>
      </c>
      <c r="C826" s="7" t="n">
        <v>30</v>
      </c>
      <c r="D826" s="7" t="n">
        <v>9721</v>
      </c>
      <c r="E826" s="7" t="n">
        <v>1</v>
      </c>
      <c r="F826" s="13" t="n">
        <f t="normal" ca="1">A830</f>
        <v>0</v>
      </c>
    </row>
    <row r="827" spans="1:12">
      <c r="A827" t="s">
        <v>4</v>
      </c>
      <c r="B827" s="4" t="s">
        <v>5</v>
      </c>
      <c r="C827" s="4" t="s">
        <v>26</v>
      </c>
    </row>
    <row r="828" spans="1:12">
      <c r="A828" t="n">
        <v>10981</v>
      </c>
      <c r="B828" s="16" t="n">
        <v>3</v>
      </c>
      <c r="C828" s="13" t="n">
        <f t="normal" ca="1">A840</f>
        <v>0</v>
      </c>
    </row>
    <row r="829" spans="1:12">
      <c r="A829" t="s">
        <v>4</v>
      </c>
      <c r="B829" s="4" t="s">
        <v>5</v>
      </c>
      <c r="C829" s="4" t="s">
        <v>14</v>
      </c>
      <c r="D829" s="4" t="s">
        <v>10</v>
      </c>
      <c r="E829" s="4" t="s">
        <v>14</v>
      </c>
      <c r="F829" s="4" t="s">
        <v>26</v>
      </c>
    </row>
    <row r="830" spans="1:12">
      <c r="A830" t="n">
        <v>10986</v>
      </c>
      <c r="B830" s="12" t="n">
        <v>5</v>
      </c>
      <c r="C830" s="7" t="n">
        <v>30</v>
      </c>
      <c r="D830" s="7" t="n">
        <v>9712</v>
      </c>
      <c r="E830" s="7" t="n">
        <v>1</v>
      </c>
      <c r="F830" s="13" t="n">
        <f t="normal" ca="1">A834</f>
        <v>0</v>
      </c>
    </row>
    <row r="831" spans="1:12">
      <c r="A831" t="s">
        <v>4</v>
      </c>
      <c r="B831" s="4" t="s">
        <v>5</v>
      </c>
      <c r="C831" s="4" t="s">
        <v>26</v>
      </c>
    </row>
    <row r="832" spans="1:12">
      <c r="A832" t="n">
        <v>10995</v>
      </c>
      <c r="B832" s="16" t="n">
        <v>3</v>
      </c>
      <c r="C832" s="13" t="n">
        <f t="normal" ca="1">A840</f>
        <v>0</v>
      </c>
    </row>
    <row r="833" spans="1:9">
      <c r="A833" t="s">
        <v>4</v>
      </c>
      <c r="B833" s="4" t="s">
        <v>5</v>
      </c>
      <c r="C833" s="4" t="s">
        <v>14</v>
      </c>
      <c r="D833" s="4" t="s">
        <v>10</v>
      </c>
      <c r="E833" s="4" t="s">
        <v>14</v>
      </c>
      <c r="F833" s="4" t="s">
        <v>26</v>
      </c>
    </row>
    <row r="834" spans="1:9">
      <c r="A834" t="n">
        <v>11000</v>
      </c>
      <c r="B834" s="12" t="n">
        <v>5</v>
      </c>
      <c r="C834" s="7" t="n">
        <v>30</v>
      </c>
      <c r="D834" s="7" t="n">
        <v>8952</v>
      </c>
      <c r="E834" s="7" t="n">
        <v>1</v>
      </c>
      <c r="F834" s="13" t="n">
        <f t="normal" ca="1">A838</f>
        <v>0</v>
      </c>
    </row>
    <row r="835" spans="1:9">
      <c r="A835" t="s">
        <v>4</v>
      </c>
      <c r="B835" s="4" t="s">
        <v>5</v>
      </c>
      <c r="C835" s="4" t="s">
        <v>26</v>
      </c>
    </row>
    <row r="836" spans="1:9">
      <c r="A836" t="n">
        <v>11009</v>
      </c>
      <c r="B836" s="16" t="n">
        <v>3</v>
      </c>
      <c r="C836" s="13" t="n">
        <f t="normal" ca="1">A840</f>
        <v>0</v>
      </c>
    </row>
    <row r="837" spans="1:9">
      <c r="A837" t="s">
        <v>4</v>
      </c>
      <c r="B837" s="4" t="s">
        <v>5</v>
      </c>
      <c r="C837" s="4" t="s">
        <v>14</v>
      </c>
      <c r="D837" s="4" t="s">
        <v>10</v>
      </c>
      <c r="E837" s="4" t="s">
        <v>14</v>
      </c>
      <c r="F837" s="4" t="s">
        <v>26</v>
      </c>
    </row>
    <row r="838" spans="1:9">
      <c r="A838" t="n">
        <v>11014</v>
      </c>
      <c r="B838" s="12" t="n">
        <v>5</v>
      </c>
      <c r="C838" s="7" t="n">
        <v>30</v>
      </c>
      <c r="D838" s="7" t="n">
        <v>8951</v>
      </c>
      <c r="E838" s="7" t="n">
        <v>1</v>
      </c>
      <c r="F838" s="13" t="n">
        <f t="normal" ca="1">A840</f>
        <v>0</v>
      </c>
    </row>
    <row r="839" spans="1:9">
      <c r="A839" t="s">
        <v>4</v>
      </c>
      <c r="B839" s="4" t="s">
        <v>5</v>
      </c>
      <c r="C839" s="4" t="s">
        <v>14</v>
      </c>
    </row>
    <row r="840" spans="1:9">
      <c r="A840" t="n">
        <v>11023</v>
      </c>
      <c r="B840" s="32" t="n">
        <v>23</v>
      </c>
      <c r="C840" s="7" t="n">
        <v>10</v>
      </c>
    </row>
    <row r="841" spans="1:9">
      <c r="A841" t="s">
        <v>4</v>
      </c>
      <c r="B841" s="4" t="s">
        <v>5</v>
      </c>
      <c r="C841" s="4" t="s">
        <v>14</v>
      </c>
      <c r="D841" s="4" t="s">
        <v>6</v>
      </c>
    </row>
    <row r="842" spans="1:9">
      <c r="A842" t="n">
        <v>11025</v>
      </c>
      <c r="B842" s="9" t="n">
        <v>2</v>
      </c>
      <c r="C842" s="7" t="n">
        <v>10</v>
      </c>
      <c r="D842" s="7" t="s">
        <v>47</v>
      </c>
    </row>
    <row r="843" spans="1:9">
      <c r="A843" t="s">
        <v>4</v>
      </c>
      <c r="B843" s="4" t="s">
        <v>5</v>
      </c>
      <c r="C843" s="4" t="s">
        <v>14</v>
      </c>
    </row>
    <row r="844" spans="1:9">
      <c r="A844" t="n">
        <v>11048</v>
      </c>
      <c r="B844" s="47" t="n">
        <v>74</v>
      </c>
      <c r="C844" s="7" t="n">
        <v>46</v>
      </c>
    </row>
    <row r="845" spans="1:9">
      <c r="A845" t="s">
        <v>4</v>
      </c>
      <c r="B845" s="4" t="s">
        <v>5</v>
      </c>
      <c r="C845" s="4" t="s">
        <v>14</v>
      </c>
    </row>
    <row r="846" spans="1:9">
      <c r="A846" t="n">
        <v>11050</v>
      </c>
      <c r="B846" s="47" t="n">
        <v>74</v>
      </c>
      <c r="C846" s="7" t="n">
        <v>54</v>
      </c>
    </row>
    <row r="847" spans="1:9">
      <c r="A847" t="s">
        <v>4</v>
      </c>
      <c r="B847" s="4" t="s">
        <v>5</v>
      </c>
    </row>
    <row r="848" spans="1:9">
      <c r="A848" t="n">
        <v>11052</v>
      </c>
      <c r="B848" s="5" t="n">
        <v>1</v>
      </c>
    </row>
    <row r="849" spans="1:6" s="3" customFormat="1" customHeight="0">
      <c r="A849" s="3" t="s">
        <v>2</v>
      </c>
      <c r="B849" s="3" t="s">
        <v>115</v>
      </c>
    </row>
    <row r="850" spans="1:6">
      <c r="A850" t="s">
        <v>4</v>
      </c>
      <c r="B850" s="4" t="s">
        <v>5</v>
      </c>
      <c r="C850" s="4" t="s">
        <v>14</v>
      </c>
      <c r="D850" s="4" t="s">
        <v>10</v>
      </c>
      <c r="E850" s="4" t="s">
        <v>14</v>
      </c>
      <c r="F850" s="4" t="s">
        <v>14</v>
      </c>
      <c r="G850" s="4" t="s">
        <v>14</v>
      </c>
      <c r="H850" s="4" t="s">
        <v>10</v>
      </c>
      <c r="I850" s="4" t="s">
        <v>26</v>
      </c>
      <c r="J850" s="4" t="s">
        <v>26</v>
      </c>
    </row>
    <row r="851" spans="1:6">
      <c r="A851" t="n">
        <v>11056</v>
      </c>
      <c r="B851" s="39" t="n">
        <v>6</v>
      </c>
      <c r="C851" s="7" t="n">
        <v>33</v>
      </c>
      <c r="D851" s="7" t="n">
        <v>65534</v>
      </c>
      <c r="E851" s="7" t="n">
        <v>9</v>
      </c>
      <c r="F851" s="7" t="n">
        <v>1</v>
      </c>
      <c r="G851" s="7" t="n">
        <v>1</v>
      </c>
      <c r="H851" s="7" t="n">
        <v>4</v>
      </c>
      <c r="I851" s="13" t="n">
        <f t="normal" ca="1">A853</f>
        <v>0</v>
      </c>
      <c r="J851" s="13" t="n">
        <f t="normal" ca="1">A867</f>
        <v>0</v>
      </c>
    </row>
    <row r="852" spans="1:6">
      <c r="A852" t="s">
        <v>4</v>
      </c>
      <c r="B852" s="4" t="s">
        <v>5</v>
      </c>
      <c r="C852" s="4" t="s">
        <v>10</v>
      </c>
      <c r="D852" s="4" t="s">
        <v>24</v>
      </c>
      <c r="E852" s="4" t="s">
        <v>24</v>
      </c>
      <c r="F852" s="4" t="s">
        <v>24</v>
      </c>
      <c r="G852" s="4" t="s">
        <v>24</v>
      </c>
    </row>
    <row r="853" spans="1:6">
      <c r="A853" t="n">
        <v>11073</v>
      </c>
      <c r="B853" s="40" t="n">
        <v>46</v>
      </c>
      <c r="C853" s="7" t="n">
        <v>65534</v>
      </c>
      <c r="D853" s="7" t="n">
        <v>-129.410003662109</v>
      </c>
      <c r="E853" s="7" t="n">
        <v>117.449996948242</v>
      </c>
      <c r="F853" s="7" t="n">
        <v>74.629997253418</v>
      </c>
      <c r="G853" s="7" t="n">
        <v>61.4000015258789</v>
      </c>
    </row>
    <row r="854" spans="1:6">
      <c r="A854" t="s">
        <v>4</v>
      </c>
      <c r="B854" s="4" t="s">
        <v>5</v>
      </c>
      <c r="C854" s="4" t="s">
        <v>10</v>
      </c>
      <c r="D854" s="4" t="s">
        <v>9</v>
      </c>
    </row>
    <row r="855" spans="1:6">
      <c r="A855" t="n">
        <v>11092</v>
      </c>
      <c r="B855" s="41" t="n">
        <v>43</v>
      </c>
      <c r="C855" s="7" t="n">
        <v>65534</v>
      </c>
      <c r="D855" s="7" t="n">
        <v>524288</v>
      </c>
    </row>
    <row r="856" spans="1:6">
      <c r="A856" t="s">
        <v>4</v>
      </c>
      <c r="B856" s="4" t="s">
        <v>5</v>
      </c>
      <c r="C856" s="4" t="s">
        <v>14</v>
      </c>
      <c r="D856" s="4" t="s">
        <v>10</v>
      </c>
      <c r="E856" s="4" t="s">
        <v>14</v>
      </c>
      <c r="F856" s="4" t="s">
        <v>6</v>
      </c>
      <c r="G856" s="4" t="s">
        <v>6</v>
      </c>
      <c r="H856" s="4" t="s">
        <v>6</v>
      </c>
      <c r="I856" s="4" t="s">
        <v>6</v>
      </c>
      <c r="J856" s="4" t="s">
        <v>6</v>
      </c>
      <c r="K856" s="4" t="s">
        <v>6</v>
      </c>
      <c r="L856" s="4" t="s">
        <v>6</v>
      </c>
      <c r="M856" s="4" t="s">
        <v>6</v>
      </c>
      <c r="N856" s="4" t="s">
        <v>6</v>
      </c>
      <c r="O856" s="4" t="s">
        <v>6</v>
      </c>
      <c r="P856" s="4" t="s">
        <v>6</v>
      </c>
      <c r="Q856" s="4" t="s">
        <v>6</v>
      </c>
      <c r="R856" s="4" t="s">
        <v>6</v>
      </c>
      <c r="S856" s="4" t="s">
        <v>6</v>
      </c>
      <c r="T856" s="4" t="s">
        <v>6</v>
      </c>
      <c r="U856" s="4" t="s">
        <v>6</v>
      </c>
    </row>
    <row r="857" spans="1:6">
      <c r="A857" t="n">
        <v>11099</v>
      </c>
      <c r="B857" s="42" t="n">
        <v>36</v>
      </c>
      <c r="C857" s="7" t="n">
        <v>8</v>
      </c>
      <c r="D857" s="7" t="n">
        <v>65534</v>
      </c>
      <c r="E857" s="7" t="n">
        <v>0</v>
      </c>
      <c r="F857" s="7" t="s">
        <v>57</v>
      </c>
      <c r="G857" s="7" t="s">
        <v>13</v>
      </c>
      <c r="H857" s="7" t="s">
        <v>13</v>
      </c>
      <c r="I857" s="7" t="s">
        <v>13</v>
      </c>
      <c r="J857" s="7" t="s">
        <v>13</v>
      </c>
      <c r="K857" s="7" t="s">
        <v>13</v>
      </c>
      <c r="L857" s="7" t="s">
        <v>13</v>
      </c>
      <c r="M857" s="7" t="s">
        <v>13</v>
      </c>
      <c r="N857" s="7" t="s">
        <v>13</v>
      </c>
      <c r="O857" s="7" t="s">
        <v>13</v>
      </c>
      <c r="P857" s="7" t="s">
        <v>13</v>
      </c>
      <c r="Q857" s="7" t="s">
        <v>13</v>
      </c>
      <c r="R857" s="7" t="s">
        <v>13</v>
      </c>
      <c r="S857" s="7" t="s">
        <v>13</v>
      </c>
      <c r="T857" s="7" t="s">
        <v>13</v>
      </c>
      <c r="U857" s="7" t="s">
        <v>13</v>
      </c>
    </row>
    <row r="858" spans="1:6">
      <c r="A858" t="s">
        <v>4</v>
      </c>
      <c r="B858" s="4" t="s">
        <v>5</v>
      </c>
      <c r="C858" s="4" t="s">
        <v>10</v>
      </c>
      <c r="D858" s="4" t="s">
        <v>14</v>
      </c>
      <c r="E858" s="4" t="s">
        <v>14</v>
      </c>
      <c r="F858" s="4" t="s">
        <v>6</v>
      </c>
    </row>
    <row r="859" spans="1:6">
      <c r="A859" t="n">
        <v>11129</v>
      </c>
      <c r="B859" s="43" t="n">
        <v>47</v>
      </c>
      <c r="C859" s="7" t="n">
        <v>65534</v>
      </c>
      <c r="D859" s="7" t="n">
        <v>0</v>
      </c>
      <c r="E859" s="7" t="n">
        <v>0</v>
      </c>
      <c r="F859" s="7" t="s">
        <v>58</v>
      </c>
    </row>
    <row r="860" spans="1:6">
      <c r="A860" t="s">
        <v>4</v>
      </c>
      <c r="B860" s="4" t="s">
        <v>5</v>
      </c>
      <c r="C860" s="4" t="s">
        <v>10</v>
      </c>
      <c r="D860" s="4" t="s">
        <v>14</v>
      </c>
      <c r="E860" s="4" t="s">
        <v>6</v>
      </c>
      <c r="F860" s="4" t="s">
        <v>24</v>
      </c>
      <c r="G860" s="4" t="s">
        <v>24</v>
      </c>
      <c r="H860" s="4" t="s">
        <v>24</v>
      </c>
    </row>
    <row r="861" spans="1:6">
      <c r="A861" t="n">
        <v>11150</v>
      </c>
      <c r="B861" s="44" t="n">
        <v>48</v>
      </c>
      <c r="C861" s="7" t="n">
        <v>65534</v>
      </c>
      <c r="D861" s="7" t="n">
        <v>0</v>
      </c>
      <c r="E861" s="7" t="s">
        <v>57</v>
      </c>
      <c r="F861" s="7" t="n">
        <v>0</v>
      </c>
      <c r="G861" s="7" t="n">
        <v>1</v>
      </c>
      <c r="H861" s="7" t="n">
        <v>0</v>
      </c>
    </row>
    <row r="862" spans="1:6">
      <c r="A862" t="s">
        <v>4</v>
      </c>
      <c r="B862" s="4" t="s">
        <v>5</v>
      </c>
      <c r="C862" s="4" t="s">
        <v>10</v>
      </c>
      <c r="D862" s="4" t="s">
        <v>9</v>
      </c>
    </row>
    <row r="863" spans="1:6">
      <c r="A863" t="n">
        <v>11176</v>
      </c>
      <c r="B863" s="41" t="n">
        <v>43</v>
      </c>
      <c r="C863" s="7" t="n">
        <v>65534</v>
      </c>
      <c r="D863" s="7" t="n">
        <v>64</v>
      </c>
    </row>
    <row r="864" spans="1:6">
      <c r="A864" t="s">
        <v>4</v>
      </c>
      <c r="B864" s="4" t="s">
        <v>5</v>
      </c>
      <c r="C864" s="4" t="s">
        <v>26</v>
      </c>
    </row>
    <row r="865" spans="1:21">
      <c r="A865" t="n">
        <v>11183</v>
      </c>
      <c r="B865" s="16" t="n">
        <v>3</v>
      </c>
      <c r="C865" s="13" t="n">
        <f t="normal" ca="1">A867</f>
        <v>0</v>
      </c>
    </row>
    <row r="866" spans="1:21">
      <c r="A866" t="s">
        <v>4</v>
      </c>
      <c r="B866" s="4" t="s">
        <v>5</v>
      </c>
    </row>
    <row r="867" spans="1:21">
      <c r="A867" t="n">
        <v>11188</v>
      </c>
      <c r="B867" s="5" t="n">
        <v>1</v>
      </c>
    </row>
    <row r="868" spans="1:21" s="3" customFormat="1" customHeight="0">
      <c r="A868" s="3" t="s">
        <v>2</v>
      </c>
      <c r="B868" s="3" t="s">
        <v>116</v>
      </c>
    </row>
    <row r="869" spans="1:21">
      <c r="A869" t="s">
        <v>4</v>
      </c>
      <c r="B869" s="4" t="s">
        <v>5</v>
      </c>
      <c r="C869" s="4" t="s">
        <v>10</v>
      </c>
      <c r="D869" s="4" t="s">
        <v>14</v>
      </c>
      <c r="E869" s="4" t="s">
        <v>14</v>
      </c>
      <c r="F869" s="4" t="s">
        <v>6</v>
      </c>
    </row>
    <row r="870" spans="1:21">
      <c r="A870" t="n">
        <v>11192</v>
      </c>
      <c r="B870" s="45" t="n">
        <v>20</v>
      </c>
      <c r="C870" s="7" t="n">
        <v>65534</v>
      </c>
      <c r="D870" s="7" t="n">
        <v>3</v>
      </c>
      <c r="E870" s="7" t="n">
        <v>10</v>
      </c>
      <c r="F870" s="7" t="s">
        <v>60</v>
      </c>
    </row>
    <row r="871" spans="1:21">
      <c r="A871" t="s">
        <v>4</v>
      </c>
      <c r="B871" s="4" t="s">
        <v>5</v>
      </c>
      <c r="C871" s="4" t="s">
        <v>10</v>
      </c>
    </row>
    <row r="872" spans="1:21">
      <c r="A872" t="n">
        <v>11213</v>
      </c>
      <c r="B872" s="27" t="n">
        <v>16</v>
      </c>
      <c r="C872" s="7" t="n">
        <v>0</v>
      </c>
    </row>
    <row r="873" spans="1:21">
      <c r="A873" t="s">
        <v>4</v>
      </c>
      <c r="B873" s="4" t="s">
        <v>5</v>
      </c>
      <c r="C873" s="4" t="s">
        <v>14</v>
      </c>
      <c r="D873" s="4" t="s">
        <v>10</v>
      </c>
    </row>
    <row r="874" spans="1:21">
      <c r="A874" t="n">
        <v>11216</v>
      </c>
      <c r="B874" s="22" t="n">
        <v>22</v>
      </c>
      <c r="C874" s="7" t="n">
        <v>10</v>
      </c>
      <c r="D874" s="7" t="n">
        <v>0</v>
      </c>
    </row>
    <row r="875" spans="1:21">
      <c r="A875" t="s">
        <v>4</v>
      </c>
      <c r="B875" s="4" t="s">
        <v>5</v>
      </c>
      <c r="C875" s="4" t="s">
        <v>14</v>
      </c>
      <c r="D875" s="4" t="s">
        <v>10</v>
      </c>
      <c r="E875" s="4" t="s">
        <v>14</v>
      </c>
      <c r="F875" s="4" t="s">
        <v>14</v>
      </c>
      <c r="G875" s="4" t="s">
        <v>26</v>
      </c>
    </row>
    <row r="876" spans="1:21">
      <c r="A876" t="n">
        <v>11220</v>
      </c>
      <c r="B876" s="12" t="n">
        <v>5</v>
      </c>
      <c r="C876" s="7" t="n">
        <v>30</v>
      </c>
      <c r="D876" s="7" t="n">
        <v>4</v>
      </c>
      <c r="E876" s="7" t="n">
        <v>8</v>
      </c>
      <c r="F876" s="7" t="n">
        <v>1</v>
      </c>
      <c r="G876" s="13" t="n">
        <f t="normal" ca="1">A890</f>
        <v>0</v>
      </c>
    </row>
    <row r="877" spans="1:21">
      <c r="A877" t="s">
        <v>4</v>
      </c>
      <c r="B877" s="4" t="s">
        <v>5</v>
      </c>
      <c r="C877" s="4" t="s">
        <v>14</v>
      </c>
      <c r="D877" s="4" t="s">
        <v>10</v>
      </c>
      <c r="E877" s="4" t="s">
        <v>6</v>
      </c>
    </row>
    <row r="878" spans="1:21">
      <c r="A878" t="n">
        <v>11230</v>
      </c>
      <c r="B878" s="26" t="n">
        <v>51</v>
      </c>
      <c r="C878" s="7" t="n">
        <v>4</v>
      </c>
      <c r="D878" s="7" t="n">
        <v>65534</v>
      </c>
      <c r="E878" s="7" t="s">
        <v>44</v>
      </c>
    </row>
    <row r="879" spans="1:21">
      <c r="A879" t="s">
        <v>4</v>
      </c>
      <c r="B879" s="4" t="s">
        <v>5</v>
      </c>
      <c r="C879" s="4" t="s">
        <v>10</v>
      </c>
    </row>
    <row r="880" spans="1:21">
      <c r="A880" t="n">
        <v>11243</v>
      </c>
      <c r="B880" s="27" t="n">
        <v>16</v>
      </c>
      <c r="C880" s="7" t="n">
        <v>0</v>
      </c>
    </row>
    <row r="881" spans="1:7">
      <c r="A881" t="s">
        <v>4</v>
      </c>
      <c r="B881" s="4" t="s">
        <v>5</v>
      </c>
      <c r="C881" s="4" t="s">
        <v>10</v>
      </c>
      <c r="D881" s="4" t="s">
        <v>45</v>
      </c>
      <c r="E881" s="4" t="s">
        <v>14</v>
      </c>
      <c r="F881" s="4" t="s">
        <v>14</v>
      </c>
      <c r="G881" s="4" t="s">
        <v>45</v>
      </c>
      <c r="H881" s="4" t="s">
        <v>14</v>
      </c>
      <c r="I881" s="4" t="s">
        <v>14</v>
      </c>
    </row>
    <row r="882" spans="1:7">
      <c r="A882" t="n">
        <v>11246</v>
      </c>
      <c r="B882" s="28" t="n">
        <v>26</v>
      </c>
      <c r="C882" s="7" t="n">
        <v>65534</v>
      </c>
      <c r="D882" s="7" t="s">
        <v>117</v>
      </c>
      <c r="E882" s="7" t="n">
        <v>2</v>
      </c>
      <c r="F882" s="7" t="n">
        <v>3</v>
      </c>
      <c r="G882" s="7" t="s">
        <v>118</v>
      </c>
      <c r="H882" s="7" t="n">
        <v>2</v>
      </c>
      <c r="I882" s="7" t="n">
        <v>0</v>
      </c>
    </row>
    <row r="883" spans="1:7">
      <c r="A883" t="s">
        <v>4</v>
      </c>
      <c r="B883" s="4" t="s">
        <v>5</v>
      </c>
    </row>
    <row r="884" spans="1:7">
      <c r="A884" t="n">
        <v>11389</v>
      </c>
      <c r="B884" s="29" t="n">
        <v>28</v>
      </c>
    </row>
    <row r="885" spans="1:7">
      <c r="A885" t="s">
        <v>4</v>
      </c>
      <c r="B885" s="4" t="s">
        <v>5</v>
      </c>
      <c r="C885" s="4" t="s">
        <v>10</v>
      </c>
    </row>
    <row r="886" spans="1:7">
      <c r="A886" t="n">
        <v>11390</v>
      </c>
      <c r="B886" s="46" t="n">
        <v>12</v>
      </c>
      <c r="C886" s="7" t="n">
        <v>4</v>
      </c>
    </row>
    <row r="887" spans="1:7">
      <c r="A887" t="s">
        <v>4</v>
      </c>
      <c r="B887" s="4" t="s">
        <v>5</v>
      </c>
      <c r="C887" s="4" t="s">
        <v>26</v>
      </c>
    </row>
    <row r="888" spans="1:7">
      <c r="A888" t="n">
        <v>11393</v>
      </c>
      <c r="B888" s="16" t="n">
        <v>3</v>
      </c>
      <c r="C888" s="13" t="n">
        <f t="normal" ca="1">A898</f>
        <v>0</v>
      </c>
    </row>
    <row r="889" spans="1:7">
      <c r="A889" t="s">
        <v>4</v>
      </c>
      <c r="B889" s="4" t="s">
        <v>5</v>
      </c>
      <c r="C889" s="4" t="s">
        <v>14</v>
      </c>
      <c r="D889" s="4" t="s">
        <v>10</v>
      </c>
      <c r="E889" s="4" t="s">
        <v>6</v>
      </c>
    </row>
    <row r="890" spans="1:7">
      <c r="A890" t="n">
        <v>11398</v>
      </c>
      <c r="B890" s="26" t="n">
        <v>51</v>
      </c>
      <c r="C890" s="7" t="n">
        <v>4</v>
      </c>
      <c r="D890" s="7" t="n">
        <v>65534</v>
      </c>
      <c r="E890" s="7" t="s">
        <v>44</v>
      </c>
    </row>
    <row r="891" spans="1:7">
      <c r="A891" t="s">
        <v>4</v>
      </c>
      <c r="B891" s="4" t="s">
        <v>5</v>
      </c>
      <c r="C891" s="4" t="s">
        <v>10</v>
      </c>
    </row>
    <row r="892" spans="1:7">
      <c r="A892" t="n">
        <v>11411</v>
      </c>
      <c r="B892" s="27" t="n">
        <v>16</v>
      </c>
      <c r="C892" s="7" t="n">
        <v>0</v>
      </c>
    </row>
    <row r="893" spans="1:7">
      <c r="A893" t="s">
        <v>4</v>
      </c>
      <c r="B893" s="4" t="s">
        <v>5</v>
      </c>
      <c r="C893" s="4" t="s">
        <v>10</v>
      </c>
      <c r="D893" s="4" t="s">
        <v>45</v>
      </c>
      <c r="E893" s="4" t="s">
        <v>14</v>
      </c>
      <c r="F893" s="4" t="s">
        <v>14</v>
      </c>
      <c r="G893" s="4" t="s">
        <v>45</v>
      </c>
      <c r="H893" s="4" t="s">
        <v>14</v>
      </c>
      <c r="I893" s="4" t="s">
        <v>14</v>
      </c>
    </row>
    <row r="894" spans="1:7">
      <c r="A894" t="n">
        <v>11414</v>
      </c>
      <c r="B894" s="28" t="n">
        <v>26</v>
      </c>
      <c r="C894" s="7" t="n">
        <v>65534</v>
      </c>
      <c r="D894" s="7" t="s">
        <v>119</v>
      </c>
      <c r="E894" s="7" t="n">
        <v>2</v>
      </c>
      <c r="F894" s="7" t="n">
        <v>3</v>
      </c>
      <c r="G894" s="7" t="s">
        <v>120</v>
      </c>
      <c r="H894" s="7" t="n">
        <v>2</v>
      </c>
      <c r="I894" s="7" t="n">
        <v>0</v>
      </c>
    </row>
    <row r="895" spans="1:7">
      <c r="A895" t="s">
        <v>4</v>
      </c>
      <c r="B895" s="4" t="s">
        <v>5</v>
      </c>
    </row>
    <row r="896" spans="1:7">
      <c r="A896" t="n">
        <v>11578</v>
      </c>
      <c r="B896" s="29" t="n">
        <v>28</v>
      </c>
    </row>
    <row r="897" spans="1:9">
      <c r="A897" t="s">
        <v>4</v>
      </c>
      <c r="B897" s="4" t="s">
        <v>5</v>
      </c>
      <c r="C897" s="4" t="s">
        <v>14</v>
      </c>
    </row>
    <row r="898" spans="1:9">
      <c r="A898" t="n">
        <v>11579</v>
      </c>
      <c r="B898" s="32" t="n">
        <v>23</v>
      </c>
      <c r="C898" s="7" t="n">
        <v>10</v>
      </c>
    </row>
    <row r="899" spans="1:9">
      <c r="A899" t="s">
        <v>4</v>
      </c>
      <c r="B899" s="4" t="s">
        <v>5</v>
      </c>
      <c r="C899" s="4" t="s">
        <v>14</v>
      </c>
      <c r="D899" s="4" t="s">
        <v>6</v>
      </c>
    </row>
    <row r="900" spans="1:9">
      <c r="A900" t="n">
        <v>11581</v>
      </c>
      <c r="B900" s="9" t="n">
        <v>2</v>
      </c>
      <c r="C900" s="7" t="n">
        <v>10</v>
      </c>
      <c r="D900" s="7" t="s">
        <v>47</v>
      </c>
    </row>
    <row r="901" spans="1:9">
      <c r="A901" t="s">
        <v>4</v>
      </c>
      <c r="B901" s="4" t="s">
        <v>5</v>
      </c>
      <c r="C901" s="4" t="s">
        <v>14</v>
      </c>
    </row>
    <row r="902" spans="1:9">
      <c r="A902" t="n">
        <v>11604</v>
      </c>
      <c r="B902" s="47" t="n">
        <v>74</v>
      </c>
      <c r="C902" s="7" t="n">
        <v>46</v>
      </c>
    </row>
    <row r="903" spans="1:9">
      <c r="A903" t="s">
        <v>4</v>
      </c>
      <c r="B903" s="4" t="s">
        <v>5</v>
      </c>
      <c r="C903" s="4" t="s">
        <v>14</v>
      </c>
    </row>
    <row r="904" spans="1:9">
      <c r="A904" t="n">
        <v>11606</v>
      </c>
      <c r="B904" s="47" t="n">
        <v>74</v>
      </c>
      <c r="C904" s="7" t="n">
        <v>54</v>
      </c>
    </row>
    <row r="905" spans="1:9">
      <c r="A905" t="s">
        <v>4</v>
      </c>
      <c r="B905" s="4" t="s">
        <v>5</v>
      </c>
    </row>
    <row r="906" spans="1:9">
      <c r="A906" t="n">
        <v>11608</v>
      </c>
      <c r="B906" s="5" t="n">
        <v>1</v>
      </c>
    </row>
    <row r="907" spans="1:9" s="3" customFormat="1" customHeight="0">
      <c r="A907" s="3" t="s">
        <v>2</v>
      </c>
      <c r="B907" s="3" t="s">
        <v>121</v>
      </c>
    </row>
    <row r="908" spans="1:9">
      <c r="A908" t="s">
        <v>4</v>
      </c>
      <c r="B908" s="4" t="s">
        <v>5</v>
      </c>
      <c r="C908" s="4" t="s">
        <v>14</v>
      </c>
      <c r="D908" s="4" t="s">
        <v>10</v>
      </c>
      <c r="E908" s="4" t="s">
        <v>14</v>
      </c>
      <c r="F908" s="4" t="s">
        <v>14</v>
      </c>
      <c r="G908" s="4" t="s">
        <v>14</v>
      </c>
      <c r="H908" s="4" t="s">
        <v>10</v>
      </c>
      <c r="I908" s="4" t="s">
        <v>26</v>
      </c>
      <c r="J908" s="4" t="s">
        <v>26</v>
      </c>
    </row>
    <row r="909" spans="1:9">
      <c r="A909" t="n">
        <v>11612</v>
      </c>
      <c r="B909" s="39" t="n">
        <v>6</v>
      </c>
      <c r="C909" s="7" t="n">
        <v>33</v>
      </c>
      <c r="D909" s="7" t="n">
        <v>65534</v>
      </c>
      <c r="E909" s="7" t="n">
        <v>9</v>
      </c>
      <c r="F909" s="7" t="n">
        <v>1</v>
      </c>
      <c r="G909" s="7" t="n">
        <v>1</v>
      </c>
      <c r="H909" s="7" t="n">
        <v>4</v>
      </c>
      <c r="I909" s="13" t="n">
        <f t="normal" ca="1">A911</f>
        <v>0</v>
      </c>
      <c r="J909" s="13" t="n">
        <f t="normal" ca="1">A925</f>
        <v>0</v>
      </c>
    </row>
    <row r="910" spans="1:9">
      <c r="A910" t="s">
        <v>4</v>
      </c>
      <c r="B910" s="4" t="s">
        <v>5</v>
      </c>
      <c r="C910" s="4" t="s">
        <v>10</v>
      </c>
      <c r="D910" s="4" t="s">
        <v>24</v>
      </c>
      <c r="E910" s="4" t="s">
        <v>24</v>
      </c>
      <c r="F910" s="4" t="s">
        <v>24</v>
      </c>
      <c r="G910" s="4" t="s">
        <v>24</v>
      </c>
    </row>
    <row r="911" spans="1:9">
      <c r="A911" t="n">
        <v>11629</v>
      </c>
      <c r="B911" s="40" t="n">
        <v>46</v>
      </c>
      <c r="C911" s="7" t="n">
        <v>65534</v>
      </c>
      <c r="D911" s="7" t="n">
        <v>-136.5</v>
      </c>
      <c r="E911" s="7" t="n">
        <v>117.449996948242</v>
      </c>
      <c r="F911" s="7" t="n">
        <v>84.0199966430664</v>
      </c>
      <c r="G911" s="7" t="n">
        <v>339.600006103516</v>
      </c>
    </row>
    <row r="912" spans="1:9">
      <c r="A912" t="s">
        <v>4</v>
      </c>
      <c r="B912" s="4" t="s">
        <v>5</v>
      </c>
      <c r="C912" s="4" t="s">
        <v>10</v>
      </c>
      <c r="D912" s="4" t="s">
        <v>9</v>
      </c>
    </row>
    <row r="913" spans="1:10">
      <c r="A913" t="n">
        <v>11648</v>
      </c>
      <c r="B913" s="41" t="n">
        <v>43</v>
      </c>
      <c r="C913" s="7" t="n">
        <v>65534</v>
      </c>
      <c r="D913" s="7" t="n">
        <v>524288</v>
      </c>
    </row>
    <row r="914" spans="1:10">
      <c r="A914" t="s">
        <v>4</v>
      </c>
      <c r="B914" s="4" t="s">
        <v>5</v>
      </c>
      <c r="C914" s="4" t="s">
        <v>14</v>
      </c>
      <c r="D914" s="4" t="s">
        <v>10</v>
      </c>
      <c r="E914" s="4" t="s">
        <v>14</v>
      </c>
      <c r="F914" s="4" t="s">
        <v>6</v>
      </c>
      <c r="G914" s="4" t="s">
        <v>6</v>
      </c>
      <c r="H914" s="4" t="s">
        <v>6</v>
      </c>
      <c r="I914" s="4" t="s">
        <v>6</v>
      </c>
      <c r="J914" s="4" t="s">
        <v>6</v>
      </c>
      <c r="K914" s="4" t="s">
        <v>6</v>
      </c>
      <c r="L914" s="4" t="s">
        <v>6</v>
      </c>
      <c r="M914" s="4" t="s">
        <v>6</v>
      </c>
      <c r="N914" s="4" t="s">
        <v>6</v>
      </c>
      <c r="O914" s="4" t="s">
        <v>6</v>
      </c>
      <c r="P914" s="4" t="s">
        <v>6</v>
      </c>
      <c r="Q914" s="4" t="s">
        <v>6</v>
      </c>
      <c r="R914" s="4" t="s">
        <v>6</v>
      </c>
      <c r="S914" s="4" t="s">
        <v>6</v>
      </c>
      <c r="T914" s="4" t="s">
        <v>6</v>
      </c>
      <c r="U914" s="4" t="s">
        <v>6</v>
      </c>
    </row>
    <row r="915" spans="1:10">
      <c r="A915" t="n">
        <v>11655</v>
      </c>
      <c r="B915" s="42" t="n">
        <v>36</v>
      </c>
      <c r="C915" s="7" t="n">
        <v>8</v>
      </c>
      <c r="D915" s="7" t="n">
        <v>65534</v>
      </c>
      <c r="E915" s="7" t="n">
        <v>0</v>
      </c>
      <c r="F915" s="7" t="s">
        <v>57</v>
      </c>
      <c r="G915" s="7" t="s">
        <v>13</v>
      </c>
      <c r="H915" s="7" t="s">
        <v>13</v>
      </c>
      <c r="I915" s="7" t="s">
        <v>13</v>
      </c>
      <c r="J915" s="7" t="s">
        <v>13</v>
      </c>
      <c r="K915" s="7" t="s">
        <v>13</v>
      </c>
      <c r="L915" s="7" t="s">
        <v>13</v>
      </c>
      <c r="M915" s="7" t="s">
        <v>13</v>
      </c>
      <c r="N915" s="7" t="s">
        <v>13</v>
      </c>
      <c r="O915" s="7" t="s">
        <v>13</v>
      </c>
      <c r="P915" s="7" t="s">
        <v>13</v>
      </c>
      <c r="Q915" s="7" t="s">
        <v>13</v>
      </c>
      <c r="R915" s="7" t="s">
        <v>13</v>
      </c>
      <c r="S915" s="7" t="s">
        <v>13</v>
      </c>
      <c r="T915" s="7" t="s">
        <v>13</v>
      </c>
      <c r="U915" s="7" t="s">
        <v>13</v>
      </c>
    </row>
    <row r="916" spans="1:10">
      <c r="A916" t="s">
        <v>4</v>
      </c>
      <c r="B916" s="4" t="s">
        <v>5</v>
      </c>
      <c r="C916" s="4" t="s">
        <v>10</v>
      </c>
      <c r="D916" s="4" t="s">
        <v>14</v>
      </c>
      <c r="E916" s="4" t="s">
        <v>14</v>
      </c>
      <c r="F916" s="4" t="s">
        <v>6</v>
      </c>
    </row>
    <row r="917" spans="1:10">
      <c r="A917" t="n">
        <v>11685</v>
      </c>
      <c r="B917" s="43" t="n">
        <v>47</v>
      </c>
      <c r="C917" s="7" t="n">
        <v>65534</v>
      </c>
      <c r="D917" s="7" t="n">
        <v>0</v>
      </c>
      <c r="E917" s="7" t="n">
        <v>0</v>
      </c>
      <c r="F917" s="7" t="s">
        <v>58</v>
      </c>
    </row>
    <row r="918" spans="1:10">
      <c r="A918" t="s">
        <v>4</v>
      </c>
      <c r="B918" s="4" t="s">
        <v>5</v>
      </c>
      <c r="C918" s="4" t="s">
        <v>10</v>
      </c>
      <c r="D918" s="4" t="s">
        <v>14</v>
      </c>
      <c r="E918" s="4" t="s">
        <v>6</v>
      </c>
      <c r="F918" s="4" t="s">
        <v>24</v>
      </c>
      <c r="G918" s="4" t="s">
        <v>24</v>
      </c>
      <c r="H918" s="4" t="s">
        <v>24</v>
      </c>
    </row>
    <row r="919" spans="1:10">
      <c r="A919" t="n">
        <v>11706</v>
      </c>
      <c r="B919" s="44" t="n">
        <v>48</v>
      </c>
      <c r="C919" s="7" t="n">
        <v>65534</v>
      </c>
      <c r="D919" s="7" t="n">
        <v>0</v>
      </c>
      <c r="E919" s="7" t="s">
        <v>57</v>
      </c>
      <c r="F919" s="7" t="n">
        <v>0</v>
      </c>
      <c r="G919" s="7" t="n">
        <v>1</v>
      </c>
      <c r="H919" s="7" t="n">
        <v>0</v>
      </c>
    </row>
    <row r="920" spans="1:10">
      <c r="A920" t="s">
        <v>4</v>
      </c>
      <c r="B920" s="4" t="s">
        <v>5</v>
      </c>
      <c r="C920" s="4" t="s">
        <v>10</v>
      </c>
      <c r="D920" s="4" t="s">
        <v>9</v>
      </c>
    </row>
    <row r="921" spans="1:10">
      <c r="A921" t="n">
        <v>11732</v>
      </c>
      <c r="B921" s="41" t="n">
        <v>43</v>
      </c>
      <c r="C921" s="7" t="n">
        <v>65534</v>
      </c>
      <c r="D921" s="7" t="n">
        <v>64</v>
      </c>
    </row>
    <row r="922" spans="1:10">
      <c r="A922" t="s">
        <v>4</v>
      </c>
      <c r="B922" s="4" t="s">
        <v>5</v>
      </c>
      <c r="C922" s="4" t="s">
        <v>26</v>
      </c>
    </row>
    <row r="923" spans="1:10">
      <c r="A923" t="n">
        <v>11739</v>
      </c>
      <c r="B923" s="16" t="n">
        <v>3</v>
      </c>
      <c r="C923" s="13" t="n">
        <f t="normal" ca="1">A925</f>
        <v>0</v>
      </c>
    </row>
    <row r="924" spans="1:10">
      <c r="A924" t="s">
        <v>4</v>
      </c>
      <c r="B924" s="4" t="s">
        <v>5</v>
      </c>
    </row>
    <row r="925" spans="1:10">
      <c r="A925" t="n">
        <v>11744</v>
      </c>
      <c r="B925" s="5" t="n">
        <v>1</v>
      </c>
    </row>
    <row r="926" spans="1:10" s="3" customFormat="1" customHeight="0">
      <c r="A926" s="3" t="s">
        <v>2</v>
      </c>
      <c r="B926" s="3" t="s">
        <v>122</v>
      </c>
    </row>
    <row r="927" spans="1:10">
      <c r="A927" t="s">
        <v>4</v>
      </c>
      <c r="B927" s="4" t="s">
        <v>5</v>
      </c>
      <c r="C927" s="4" t="s">
        <v>10</v>
      </c>
      <c r="D927" s="4" t="s">
        <v>14</v>
      </c>
      <c r="E927" s="4" t="s">
        <v>14</v>
      </c>
      <c r="F927" s="4" t="s">
        <v>6</v>
      </c>
    </row>
    <row r="928" spans="1:10">
      <c r="A928" t="n">
        <v>11748</v>
      </c>
      <c r="B928" s="45" t="n">
        <v>20</v>
      </c>
      <c r="C928" s="7" t="n">
        <v>65534</v>
      </c>
      <c r="D928" s="7" t="n">
        <v>3</v>
      </c>
      <c r="E928" s="7" t="n">
        <v>10</v>
      </c>
      <c r="F928" s="7" t="s">
        <v>60</v>
      </c>
    </row>
    <row r="929" spans="1:21">
      <c r="A929" t="s">
        <v>4</v>
      </c>
      <c r="B929" s="4" t="s">
        <v>5</v>
      </c>
      <c r="C929" s="4" t="s">
        <v>10</v>
      </c>
    </row>
    <row r="930" spans="1:21">
      <c r="A930" t="n">
        <v>11769</v>
      </c>
      <c r="B930" s="27" t="n">
        <v>16</v>
      </c>
      <c r="C930" s="7" t="n">
        <v>0</v>
      </c>
    </row>
    <row r="931" spans="1:21">
      <c r="A931" t="s">
        <v>4</v>
      </c>
      <c r="B931" s="4" t="s">
        <v>5</v>
      </c>
      <c r="C931" s="4" t="s">
        <v>14</v>
      </c>
      <c r="D931" s="4" t="s">
        <v>10</v>
      </c>
    </row>
    <row r="932" spans="1:21">
      <c r="A932" t="n">
        <v>11772</v>
      </c>
      <c r="B932" s="22" t="n">
        <v>22</v>
      </c>
      <c r="C932" s="7" t="n">
        <v>10</v>
      </c>
      <c r="D932" s="7" t="n">
        <v>0</v>
      </c>
    </row>
    <row r="933" spans="1:21">
      <c r="A933" t="s">
        <v>4</v>
      </c>
      <c r="B933" s="4" t="s">
        <v>5</v>
      </c>
      <c r="C933" s="4" t="s">
        <v>14</v>
      </c>
      <c r="D933" s="4" t="s">
        <v>10</v>
      </c>
      <c r="E933" s="4" t="s">
        <v>14</v>
      </c>
      <c r="F933" s="4" t="s">
        <v>14</v>
      </c>
      <c r="G933" s="4" t="s">
        <v>26</v>
      </c>
    </row>
    <row r="934" spans="1:21">
      <c r="A934" t="n">
        <v>11776</v>
      </c>
      <c r="B934" s="12" t="n">
        <v>5</v>
      </c>
      <c r="C934" s="7" t="n">
        <v>30</v>
      </c>
      <c r="D934" s="7" t="n">
        <v>5</v>
      </c>
      <c r="E934" s="7" t="n">
        <v>8</v>
      </c>
      <c r="F934" s="7" t="n">
        <v>1</v>
      </c>
      <c r="G934" s="13" t="n">
        <f t="normal" ca="1">A948</f>
        <v>0</v>
      </c>
    </row>
    <row r="935" spans="1:21">
      <c r="A935" t="s">
        <v>4</v>
      </c>
      <c r="B935" s="4" t="s">
        <v>5</v>
      </c>
      <c r="C935" s="4" t="s">
        <v>14</v>
      </c>
      <c r="D935" s="4" t="s">
        <v>10</v>
      </c>
      <c r="E935" s="4" t="s">
        <v>6</v>
      </c>
    </row>
    <row r="936" spans="1:21">
      <c r="A936" t="n">
        <v>11786</v>
      </c>
      <c r="B936" s="26" t="n">
        <v>51</v>
      </c>
      <c r="C936" s="7" t="n">
        <v>4</v>
      </c>
      <c r="D936" s="7" t="n">
        <v>65534</v>
      </c>
      <c r="E936" s="7" t="s">
        <v>44</v>
      </c>
    </row>
    <row r="937" spans="1:21">
      <c r="A937" t="s">
        <v>4</v>
      </c>
      <c r="B937" s="4" t="s">
        <v>5</v>
      </c>
      <c r="C937" s="4" t="s">
        <v>10</v>
      </c>
    </row>
    <row r="938" spans="1:21">
      <c r="A938" t="n">
        <v>11799</v>
      </c>
      <c r="B938" s="27" t="n">
        <v>16</v>
      </c>
      <c r="C938" s="7" t="n">
        <v>0</v>
      </c>
    </row>
    <row r="939" spans="1:21">
      <c r="A939" t="s">
        <v>4</v>
      </c>
      <c r="B939" s="4" t="s">
        <v>5</v>
      </c>
      <c r="C939" s="4" t="s">
        <v>10</v>
      </c>
      <c r="D939" s="4" t="s">
        <v>45</v>
      </c>
      <c r="E939" s="4" t="s">
        <v>14</v>
      </c>
      <c r="F939" s="4" t="s">
        <v>14</v>
      </c>
      <c r="G939" s="4" t="s">
        <v>45</v>
      </c>
      <c r="H939" s="4" t="s">
        <v>14</v>
      </c>
      <c r="I939" s="4" t="s">
        <v>14</v>
      </c>
      <c r="J939" s="4" t="s">
        <v>45</v>
      </c>
      <c r="K939" s="4" t="s">
        <v>14</v>
      </c>
      <c r="L939" s="4" t="s">
        <v>14</v>
      </c>
    </row>
    <row r="940" spans="1:21">
      <c r="A940" t="n">
        <v>11802</v>
      </c>
      <c r="B940" s="28" t="n">
        <v>26</v>
      </c>
      <c r="C940" s="7" t="n">
        <v>65534</v>
      </c>
      <c r="D940" s="7" t="s">
        <v>123</v>
      </c>
      <c r="E940" s="7" t="n">
        <v>2</v>
      </c>
      <c r="F940" s="7" t="n">
        <v>3</v>
      </c>
      <c r="G940" s="7" t="s">
        <v>124</v>
      </c>
      <c r="H940" s="7" t="n">
        <v>2</v>
      </c>
      <c r="I940" s="7" t="n">
        <v>3</v>
      </c>
      <c r="J940" s="7" t="s">
        <v>125</v>
      </c>
      <c r="K940" s="7" t="n">
        <v>2</v>
      </c>
      <c r="L940" s="7" t="n">
        <v>0</v>
      </c>
    </row>
    <row r="941" spans="1:21">
      <c r="A941" t="s">
        <v>4</v>
      </c>
      <c r="B941" s="4" t="s">
        <v>5</v>
      </c>
    </row>
    <row r="942" spans="1:21">
      <c r="A942" t="n">
        <v>12131</v>
      </c>
      <c r="B942" s="29" t="n">
        <v>28</v>
      </c>
    </row>
    <row r="943" spans="1:21">
      <c r="A943" t="s">
        <v>4</v>
      </c>
      <c r="B943" s="4" t="s">
        <v>5</v>
      </c>
      <c r="C943" s="4" t="s">
        <v>10</v>
      </c>
    </row>
    <row r="944" spans="1:21">
      <c r="A944" t="n">
        <v>12132</v>
      </c>
      <c r="B944" s="46" t="n">
        <v>12</v>
      </c>
      <c r="C944" s="7" t="n">
        <v>5</v>
      </c>
    </row>
    <row r="945" spans="1:12">
      <c r="A945" t="s">
        <v>4</v>
      </c>
      <c r="B945" s="4" t="s">
        <v>5</v>
      </c>
      <c r="C945" s="4" t="s">
        <v>26</v>
      </c>
    </row>
    <row r="946" spans="1:12">
      <c r="A946" t="n">
        <v>12135</v>
      </c>
      <c r="B946" s="16" t="n">
        <v>3</v>
      </c>
      <c r="C946" s="13" t="n">
        <f t="normal" ca="1">A956</f>
        <v>0</v>
      </c>
    </row>
    <row r="947" spans="1:12">
      <c r="A947" t="s">
        <v>4</v>
      </c>
      <c r="B947" s="4" t="s">
        <v>5</v>
      </c>
      <c r="C947" s="4" t="s">
        <v>14</v>
      </c>
      <c r="D947" s="4" t="s">
        <v>10</v>
      </c>
      <c r="E947" s="4" t="s">
        <v>6</v>
      </c>
    </row>
    <row r="948" spans="1:12">
      <c r="A948" t="n">
        <v>12140</v>
      </c>
      <c r="B948" s="26" t="n">
        <v>51</v>
      </c>
      <c r="C948" s="7" t="n">
        <v>4</v>
      </c>
      <c r="D948" s="7" t="n">
        <v>65534</v>
      </c>
      <c r="E948" s="7" t="s">
        <v>44</v>
      </c>
    </row>
    <row r="949" spans="1:12">
      <c r="A949" t="s">
        <v>4</v>
      </c>
      <c r="B949" s="4" t="s">
        <v>5</v>
      </c>
      <c r="C949" s="4" t="s">
        <v>10</v>
      </c>
    </row>
    <row r="950" spans="1:12">
      <c r="A950" t="n">
        <v>12153</v>
      </c>
      <c r="B950" s="27" t="n">
        <v>16</v>
      </c>
      <c r="C950" s="7" t="n">
        <v>0</v>
      </c>
    </row>
    <row r="951" spans="1:12">
      <c r="A951" t="s">
        <v>4</v>
      </c>
      <c r="B951" s="4" t="s">
        <v>5</v>
      </c>
      <c r="C951" s="4" t="s">
        <v>10</v>
      </c>
      <c r="D951" s="4" t="s">
        <v>45</v>
      </c>
      <c r="E951" s="4" t="s">
        <v>14</v>
      </c>
      <c r="F951" s="4" t="s">
        <v>14</v>
      </c>
      <c r="G951" s="4" t="s">
        <v>45</v>
      </c>
      <c r="H951" s="4" t="s">
        <v>14</v>
      </c>
      <c r="I951" s="4" t="s">
        <v>14</v>
      </c>
    </row>
    <row r="952" spans="1:12">
      <c r="A952" t="n">
        <v>12156</v>
      </c>
      <c r="B952" s="28" t="n">
        <v>26</v>
      </c>
      <c r="C952" s="7" t="n">
        <v>65534</v>
      </c>
      <c r="D952" s="7" t="s">
        <v>126</v>
      </c>
      <c r="E952" s="7" t="n">
        <v>2</v>
      </c>
      <c r="F952" s="7" t="n">
        <v>3</v>
      </c>
      <c r="G952" s="7" t="s">
        <v>127</v>
      </c>
      <c r="H952" s="7" t="n">
        <v>2</v>
      </c>
      <c r="I952" s="7" t="n">
        <v>0</v>
      </c>
    </row>
    <row r="953" spans="1:12">
      <c r="A953" t="s">
        <v>4</v>
      </c>
      <c r="B953" s="4" t="s">
        <v>5</v>
      </c>
    </row>
    <row r="954" spans="1:12">
      <c r="A954" t="n">
        <v>12271</v>
      </c>
      <c r="B954" s="29" t="n">
        <v>28</v>
      </c>
    </row>
    <row r="955" spans="1:12">
      <c r="A955" t="s">
        <v>4</v>
      </c>
      <c r="B955" s="4" t="s">
        <v>5</v>
      </c>
      <c r="C955" s="4" t="s">
        <v>14</v>
      </c>
    </row>
    <row r="956" spans="1:12">
      <c r="A956" t="n">
        <v>12272</v>
      </c>
      <c r="B956" s="32" t="n">
        <v>23</v>
      </c>
      <c r="C956" s="7" t="n">
        <v>10</v>
      </c>
    </row>
    <row r="957" spans="1:12">
      <c r="A957" t="s">
        <v>4</v>
      </c>
      <c r="B957" s="4" t="s">
        <v>5</v>
      </c>
      <c r="C957" s="4" t="s">
        <v>14</v>
      </c>
      <c r="D957" s="4" t="s">
        <v>6</v>
      </c>
    </row>
    <row r="958" spans="1:12">
      <c r="A958" t="n">
        <v>12274</v>
      </c>
      <c r="B958" s="9" t="n">
        <v>2</v>
      </c>
      <c r="C958" s="7" t="n">
        <v>10</v>
      </c>
      <c r="D958" s="7" t="s">
        <v>47</v>
      </c>
    </row>
    <row r="959" spans="1:12">
      <c r="A959" t="s">
        <v>4</v>
      </c>
      <c r="B959" s="4" t="s">
        <v>5</v>
      </c>
      <c r="C959" s="4" t="s">
        <v>14</v>
      </c>
    </row>
    <row r="960" spans="1:12">
      <c r="A960" t="n">
        <v>12297</v>
      </c>
      <c r="B960" s="47" t="n">
        <v>74</v>
      </c>
      <c r="C960" s="7" t="n">
        <v>46</v>
      </c>
    </row>
    <row r="961" spans="1:9">
      <c r="A961" t="s">
        <v>4</v>
      </c>
      <c r="B961" s="4" t="s">
        <v>5</v>
      </c>
      <c r="C961" s="4" t="s">
        <v>14</v>
      </c>
    </row>
    <row r="962" spans="1:9">
      <c r="A962" t="n">
        <v>12299</v>
      </c>
      <c r="B962" s="47" t="n">
        <v>74</v>
      </c>
      <c r="C962" s="7" t="n">
        <v>54</v>
      </c>
    </row>
    <row r="963" spans="1:9">
      <c r="A963" t="s">
        <v>4</v>
      </c>
      <c r="B963" s="4" t="s">
        <v>5</v>
      </c>
    </row>
    <row r="964" spans="1:9">
      <c r="A964" t="n">
        <v>12301</v>
      </c>
      <c r="B964" s="5" t="n">
        <v>1</v>
      </c>
    </row>
    <row r="965" spans="1:9" s="3" customFormat="1" customHeight="0">
      <c r="A965" s="3" t="s">
        <v>2</v>
      </c>
      <c r="B965" s="3" t="s">
        <v>128</v>
      </c>
    </row>
    <row r="966" spans="1:9">
      <c r="A966" t="s">
        <v>4</v>
      </c>
      <c r="B966" s="4" t="s">
        <v>5</v>
      </c>
      <c r="C966" s="4" t="s">
        <v>14</v>
      </c>
      <c r="D966" s="4" t="s">
        <v>14</v>
      </c>
      <c r="E966" s="4" t="s">
        <v>14</v>
      </c>
      <c r="F966" s="4" t="s">
        <v>14</v>
      </c>
    </row>
    <row r="967" spans="1:9">
      <c r="A967" t="n">
        <v>12304</v>
      </c>
      <c r="B967" s="8" t="n">
        <v>14</v>
      </c>
      <c r="C967" s="7" t="n">
        <v>2</v>
      </c>
      <c r="D967" s="7" t="n">
        <v>0</v>
      </c>
      <c r="E967" s="7" t="n">
        <v>0</v>
      </c>
      <c r="F967" s="7" t="n">
        <v>0</v>
      </c>
    </row>
    <row r="968" spans="1:9">
      <c r="A968" t="s">
        <v>4</v>
      </c>
      <c r="B968" s="4" t="s">
        <v>5</v>
      </c>
      <c r="C968" s="4" t="s">
        <v>14</v>
      </c>
      <c r="D968" s="53" t="s">
        <v>129</v>
      </c>
      <c r="E968" s="4" t="s">
        <v>5</v>
      </c>
      <c r="F968" s="4" t="s">
        <v>14</v>
      </c>
      <c r="G968" s="4" t="s">
        <v>10</v>
      </c>
      <c r="H968" s="53" t="s">
        <v>130</v>
      </c>
      <c r="I968" s="4" t="s">
        <v>14</v>
      </c>
      <c r="J968" s="4" t="s">
        <v>9</v>
      </c>
      <c r="K968" s="4" t="s">
        <v>14</v>
      </c>
      <c r="L968" s="4" t="s">
        <v>14</v>
      </c>
      <c r="M968" s="53" t="s">
        <v>129</v>
      </c>
      <c r="N968" s="4" t="s">
        <v>5</v>
      </c>
      <c r="O968" s="4" t="s">
        <v>14</v>
      </c>
      <c r="P968" s="4" t="s">
        <v>10</v>
      </c>
      <c r="Q968" s="53" t="s">
        <v>130</v>
      </c>
      <c r="R968" s="4" t="s">
        <v>14</v>
      </c>
      <c r="S968" s="4" t="s">
        <v>9</v>
      </c>
      <c r="T968" s="4" t="s">
        <v>14</v>
      </c>
      <c r="U968" s="4" t="s">
        <v>14</v>
      </c>
      <c r="V968" s="4" t="s">
        <v>14</v>
      </c>
      <c r="W968" s="4" t="s">
        <v>26</v>
      </c>
    </row>
    <row r="969" spans="1:9">
      <c r="A969" t="n">
        <v>12309</v>
      </c>
      <c r="B969" s="12" t="n">
        <v>5</v>
      </c>
      <c r="C969" s="7" t="n">
        <v>28</v>
      </c>
      <c r="D969" s="53" t="s">
        <v>3</v>
      </c>
      <c r="E969" s="10" t="n">
        <v>162</v>
      </c>
      <c r="F969" s="7" t="n">
        <v>3</v>
      </c>
      <c r="G969" s="7" t="n">
        <v>4174</v>
      </c>
      <c r="H969" s="53" t="s">
        <v>3</v>
      </c>
      <c r="I969" s="7" t="n">
        <v>0</v>
      </c>
      <c r="J969" s="7" t="n">
        <v>1</v>
      </c>
      <c r="K969" s="7" t="n">
        <v>2</v>
      </c>
      <c r="L969" s="7" t="n">
        <v>28</v>
      </c>
      <c r="M969" s="53" t="s">
        <v>3</v>
      </c>
      <c r="N969" s="10" t="n">
        <v>162</v>
      </c>
      <c r="O969" s="7" t="n">
        <v>3</v>
      </c>
      <c r="P969" s="7" t="n">
        <v>4174</v>
      </c>
      <c r="Q969" s="53" t="s">
        <v>3</v>
      </c>
      <c r="R969" s="7" t="n">
        <v>0</v>
      </c>
      <c r="S969" s="7" t="n">
        <v>2</v>
      </c>
      <c r="T969" s="7" t="n">
        <v>2</v>
      </c>
      <c r="U969" s="7" t="n">
        <v>11</v>
      </c>
      <c r="V969" s="7" t="n">
        <v>1</v>
      </c>
      <c r="W969" s="13" t="n">
        <f t="normal" ca="1">A973</f>
        <v>0</v>
      </c>
    </row>
    <row r="970" spans="1:9">
      <c r="A970" t="s">
        <v>4</v>
      </c>
      <c r="B970" s="4" t="s">
        <v>5</v>
      </c>
      <c r="C970" s="4" t="s">
        <v>14</v>
      </c>
      <c r="D970" s="4" t="s">
        <v>10</v>
      </c>
      <c r="E970" s="4" t="s">
        <v>24</v>
      </c>
    </row>
    <row r="971" spans="1:9">
      <c r="A971" t="n">
        <v>12338</v>
      </c>
      <c r="B971" s="23" t="n">
        <v>58</v>
      </c>
      <c r="C971" s="7" t="n">
        <v>0</v>
      </c>
      <c r="D971" s="7" t="n">
        <v>0</v>
      </c>
      <c r="E971" s="7" t="n">
        <v>1</v>
      </c>
    </row>
    <row r="972" spans="1:9">
      <c r="A972" t="s">
        <v>4</v>
      </c>
      <c r="B972" s="4" t="s">
        <v>5</v>
      </c>
      <c r="C972" s="4" t="s">
        <v>14</v>
      </c>
      <c r="D972" s="53" t="s">
        <v>129</v>
      </c>
      <c r="E972" s="4" t="s">
        <v>5</v>
      </c>
      <c r="F972" s="4" t="s">
        <v>14</v>
      </c>
      <c r="G972" s="4" t="s">
        <v>10</v>
      </c>
      <c r="H972" s="53" t="s">
        <v>130</v>
      </c>
      <c r="I972" s="4" t="s">
        <v>14</v>
      </c>
      <c r="J972" s="4" t="s">
        <v>9</v>
      </c>
      <c r="K972" s="4" t="s">
        <v>14</v>
      </c>
      <c r="L972" s="4" t="s">
        <v>14</v>
      </c>
      <c r="M972" s="53" t="s">
        <v>129</v>
      </c>
      <c r="N972" s="4" t="s">
        <v>5</v>
      </c>
      <c r="O972" s="4" t="s">
        <v>14</v>
      </c>
      <c r="P972" s="4" t="s">
        <v>10</v>
      </c>
      <c r="Q972" s="53" t="s">
        <v>130</v>
      </c>
      <c r="R972" s="4" t="s">
        <v>14</v>
      </c>
      <c r="S972" s="4" t="s">
        <v>9</v>
      </c>
      <c r="T972" s="4" t="s">
        <v>14</v>
      </c>
      <c r="U972" s="4" t="s">
        <v>14</v>
      </c>
      <c r="V972" s="4" t="s">
        <v>14</v>
      </c>
      <c r="W972" s="4" t="s">
        <v>26</v>
      </c>
    </row>
    <row r="973" spans="1:9">
      <c r="A973" t="n">
        <v>12346</v>
      </c>
      <c r="B973" s="12" t="n">
        <v>5</v>
      </c>
      <c r="C973" s="7" t="n">
        <v>28</v>
      </c>
      <c r="D973" s="53" t="s">
        <v>3</v>
      </c>
      <c r="E973" s="10" t="n">
        <v>162</v>
      </c>
      <c r="F973" s="7" t="n">
        <v>3</v>
      </c>
      <c r="G973" s="7" t="n">
        <v>4174</v>
      </c>
      <c r="H973" s="53" t="s">
        <v>3</v>
      </c>
      <c r="I973" s="7" t="n">
        <v>0</v>
      </c>
      <c r="J973" s="7" t="n">
        <v>1</v>
      </c>
      <c r="K973" s="7" t="n">
        <v>3</v>
      </c>
      <c r="L973" s="7" t="n">
        <v>28</v>
      </c>
      <c r="M973" s="53" t="s">
        <v>3</v>
      </c>
      <c r="N973" s="10" t="n">
        <v>162</v>
      </c>
      <c r="O973" s="7" t="n">
        <v>3</v>
      </c>
      <c r="P973" s="7" t="n">
        <v>4174</v>
      </c>
      <c r="Q973" s="53" t="s">
        <v>3</v>
      </c>
      <c r="R973" s="7" t="n">
        <v>0</v>
      </c>
      <c r="S973" s="7" t="n">
        <v>2</v>
      </c>
      <c r="T973" s="7" t="n">
        <v>3</v>
      </c>
      <c r="U973" s="7" t="n">
        <v>9</v>
      </c>
      <c r="V973" s="7" t="n">
        <v>1</v>
      </c>
      <c r="W973" s="13" t="n">
        <f t="normal" ca="1">A983</f>
        <v>0</v>
      </c>
    </row>
    <row r="974" spans="1:9">
      <c r="A974" t="s">
        <v>4</v>
      </c>
      <c r="B974" s="4" t="s">
        <v>5</v>
      </c>
      <c r="C974" s="4" t="s">
        <v>14</v>
      </c>
      <c r="D974" s="53" t="s">
        <v>129</v>
      </c>
      <c r="E974" s="4" t="s">
        <v>5</v>
      </c>
      <c r="F974" s="4" t="s">
        <v>10</v>
      </c>
      <c r="G974" s="4" t="s">
        <v>14</v>
      </c>
      <c r="H974" s="4" t="s">
        <v>14</v>
      </c>
      <c r="I974" s="4" t="s">
        <v>6</v>
      </c>
      <c r="J974" s="53" t="s">
        <v>130</v>
      </c>
      <c r="K974" s="4" t="s">
        <v>14</v>
      </c>
      <c r="L974" s="4" t="s">
        <v>14</v>
      </c>
      <c r="M974" s="53" t="s">
        <v>129</v>
      </c>
      <c r="N974" s="4" t="s">
        <v>5</v>
      </c>
      <c r="O974" s="4" t="s">
        <v>14</v>
      </c>
      <c r="P974" s="53" t="s">
        <v>130</v>
      </c>
      <c r="Q974" s="4" t="s">
        <v>14</v>
      </c>
      <c r="R974" s="4" t="s">
        <v>9</v>
      </c>
      <c r="S974" s="4" t="s">
        <v>14</v>
      </c>
      <c r="T974" s="4" t="s">
        <v>14</v>
      </c>
      <c r="U974" s="4" t="s">
        <v>14</v>
      </c>
      <c r="V974" s="53" t="s">
        <v>129</v>
      </c>
      <c r="W974" s="4" t="s">
        <v>5</v>
      </c>
      <c r="X974" s="4" t="s">
        <v>14</v>
      </c>
      <c r="Y974" s="53" t="s">
        <v>130</v>
      </c>
      <c r="Z974" s="4" t="s">
        <v>14</v>
      </c>
      <c r="AA974" s="4" t="s">
        <v>9</v>
      </c>
      <c r="AB974" s="4" t="s">
        <v>14</v>
      </c>
      <c r="AC974" s="4" t="s">
        <v>14</v>
      </c>
      <c r="AD974" s="4" t="s">
        <v>14</v>
      </c>
      <c r="AE974" s="4" t="s">
        <v>26</v>
      </c>
    </row>
    <row r="975" spans="1:9">
      <c r="A975" t="n">
        <v>12375</v>
      </c>
      <c r="B975" s="12" t="n">
        <v>5</v>
      </c>
      <c r="C975" s="7" t="n">
        <v>28</v>
      </c>
      <c r="D975" s="53" t="s">
        <v>3</v>
      </c>
      <c r="E975" s="43" t="n">
        <v>47</v>
      </c>
      <c r="F975" s="7" t="n">
        <v>61456</v>
      </c>
      <c r="G975" s="7" t="n">
        <v>2</v>
      </c>
      <c r="H975" s="7" t="n">
        <v>0</v>
      </c>
      <c r="I975" s="7" t="s">
        <v>131</v>
      </c>
      <c r="J975" s="53" t="s">
        <v>3</v>
      </c>
      <c r="K975" s="7" t="n">
        <v>8</v>
      </c>
      <c r="L975" s="7" t="n">
        <v>28</v>
      </c>
      <c r="M975" s="53" t="s">
        <v>3</v>
      </c>
      <c r="N975" s="47" t="n">
        <v>74</v>
      </c>
      <c r="O975" s="7" t="n">
        <v>65</v>
      </c>
      <c r="P975" s="53" t="s">
        <v>3</v>
      </c>
      <c r="Q975" s="7" t="n">
        <v>0</v>
      </c>
      <c r="R975" s="7" t="n">
        <v>1</v>
      </c>
      <c r="S975" s="7" t="n">
        <v>3</v>
      </c>
      <c r="T975" s="7" t="n">
        <v>9</v>
      </c>
      <c r="U975" s="7" t="n">
        <v>28</v>
      </c>
      <c r="V975" s="53" t="s">
        <v>3</v>
      </c>
      <c r="W975" s="47" t="n">
        <v>74</v>
      </c>
      <c r="X975" s="7" t="n">
        <v>65</v>
      </c>
      <c r="Y975" s="53" t="s">
        <v>3</v>
      </c>
      <c r="Z975" s="7" t="n">
        <v>0</v>
      </c>
      <c r="AA975" s="7" t="n">
        <v>2</v>
      </c>
      <c r="AB975" s="7" t="n">
        <v>3</v>
      </c>
      <c r="AC975" s="7" t="n">
        <v>9</v>
      </c>
      <c r="AD975" s="7" t="n">
        <v>1</v>
      </c>
      <c r="AE975" s="13" t="n">
        <f t="normal" ca="1">A979</f>
        <v>0</v>
      </c>
    </row>
    <row r="976" spans="1:9">
      <c r="A976" t="s">
        <v>4</v>
      </c>
      <c r="B976" s="4" t="s">
        <v>5</v>
      </c>
      <c r="C976" s="4" t="s">
        <v>10</v>
      </c>
      <c r="D976" s="4" t="s">
        <v>14</v>
      </c>
      <c r="E976" s="4" t="s">
        <v>14</v>
      </c>
      <c r="F976" s="4" t="s">
        <v>6</v>
      </c>
    </row>
    <row r="977" spans="1:31">
      <c r="A977" t="n">
        <v>12423</v>
      </c>
      <c r="B977" s="43" t="n">
        <v>47</v>
      </c>
      <c r="C977" s="7" t="n">
        <v>61456</v>
      </c>
      <c r="D977" s="7" t="n">
        <v>0</v>
      </c>
      <c r="E977" s="7" t="n">
        <v>0</v>
      </c>
      <c r="F977" s="7" t="s">
        <v>132</v>
      </c>
    </row>
    <row r="978" spans="1:31">
      <c r="A978" t="s">
        <v>4</v>
      </c>
      <c r="B978" s="4" t="s">
        <v>5</v>
      </c>
      <c r="C978" s="4" t="s">
        <v>14</v>
      </c>
      <c r="D978" s="4" t="s">
        <v>10</v>
      </c>
      <c r="E978" s="4" t="s">
        <v>24</v>
      </c>
    </row>
    <row r="979" spans="1:31">
      <c r="A979" t="n">
        <v>12436</v>
      </c>
      <c r="B979" s="23" t="n">
        <v>58</v>
      </c>
      <c r="C979" s="7" t="n">
        <v>0</v>
      </c>
      <c r="D979" s="7" t="n">
        <v>300</v>
      </c>
      <c r="E979" s="7" t="n">
        <v>1</v>
      </c>
    </row>
    <row r="980" spans="1:31">
      <c r="A980" t="s">
        <v>4</v>
      </c>
      <c r="B980" s="4" t="s">
        <v>5</v>
      </c>
      <c r="C980" s="4" t="s">
        <v>14</v>
      </c>
      <c r="D980" s="4" t="s">
        <v>10</v>
      </c>
    </row>
    <row r="981" spans="1:31">
      <c r="A981" t="n">
        <v>12444</v>
      </c>
      <c r="B981" s="23" t="n">
        <v>58</v>
      </c>
      <c r="C981" s="7" t="n">
        <v>255</v>
      </c>
      <c r="D981" s="7" t="n">
        <v>0</v>
      </c>
    </row>
    <row r="982" spans="1:31">
      <c r="A982" t="s">
        <v>4</v>
      </c>
      <c r="B982" s="4" t="s">
        <v>5</v>
      </c>
      <c r="C982" s="4" t="s">
        <v>14</v>
      </c>
      <c r="D982" s="4" t="s">
        <v>14</v>
      </c>
      <c r="E982" s="4" t="s">
        <v>14</v>
      </c>
      <c r="F982" s="4" t="s">
        <v>14</v>
      </c>
    </row>
    <row r="983" spans="1:31">
      <c r="A983" t="n">
        <v>12448</v>
      </c>
      <c r="B983" s="8" t="n">
        <v>14</v>
      </c>
      <c r="C983" s="7" t="n">
        <v>0</v>
      </c>
      <c r="D983" s="7" t="n">
        <v>0</v>
      </c>
      <c r="E983" s="7" t="n">
        <v>0</v>
      </c>
      <c r="F983" s="7" t="n">
        <v>64</v>
      </c>
    </row>
    <row r="984" spans="1:31">
      <c r="A984" t="s">
        <v>4</v>
      </c>
      <c r="B984" s="4" t="s">
        <v>5</v>
      </c>
      <c r="C984" s="4" t="s">
        <v>14</v>
      </c>
      <c r="D984" s="4" t="s">
        <v>10</v>
      </c>
    </row>
    <row r="985" spans="1:31">
      <c r="A985" t="n">
        <v>12453</v>
      </c>
      <c r="B985" s="22" t="n">
        <v>22</v>
      </c>
      <c r="C985" s="7" t="n">
        <v>0</v>
      </c>
      <c r="D985" s="7" t="n">
        <v>4174</v>
      </c>
    </row>
    <row r="986" spans="1:31">
      <c r="A986" t="s">
        <v>4</v>
      </c>
      <c r="B986" s="4" t="s">
        <v>5</v>
      </c>
      <c r="C986" s="4" t="s">
        <v>14</v>
      </c>
      <c r="D986" s="4" t="s">
        <v>10</v>
      </c>
    </row>
    <row r="987" spans="1:31">
      <c r="A987" t="n">
        <v>12457</v>
      </c>
      <c r="B987" s="23" t="n">
        <v>58</v>
      </c>
      <c r="C987" s="7" t="n">
        <v>5</v>
      </c>
      <c r="D987" s="7" t="n">
        <v>300</v>
      </c>
    </row>
    <row r="988" spans="1:31">
      <c r="A988" t="s">
        <v>4</v>
      </c>
      <c r="B988" s="4" t="s">
        <v>5</v>
      </c>
      <c r="C988" s="4" t="s">
        <v>24</v>
      </c>
      <c r="D988" s="4" t="s">
        <v>10</v>
      </c>
    </row>
    <row r="989" spans="1:31">
      <c r="A989" t="n">
        <v>12461</v>
      </c>
      <c r="B989" s="24" t="n">
        <v>103</v>
      </c>
      <c r="C989" s="7" t="n">
        <v>0</v>
      </c>
      <c r="D989" s="7" t="n">
        <v>300</v>
      </c>
    </row>
    <row r="990" spans="1:31">
      <c r="A990" t="s">
        <v>4</v>
      </c>
      <c r="B990" s="4" t="s">
        <v>5</v>
      </c>
      <c r="C990" s="4" t="s">
        <v>14</v>
      </c>
    </row>
    <row r="991" spans="1:31">
      <c r="A991" t="n">
        <v>12468</v>
      </c>
      <c r="B991" s="54" t="n">
        <v>64</v>
      </c>
      <c r="C991" s="7" t="n">
        <v>7</v>
      </c>
    </row>
    <row r="992" spans="1:31">
      <c r="A992" t="s">
        <v>4</v>
      </c>
      <c r="B992" s="4" t="s">
        <v>5</v>
      </c>
      <c r="C992" s="4" t="s">
        <v>14</v>
      </c>
      <c r="D992" s="4" t="s">
        <v>10</v>
      </c>
    </row>
    <row r="993" spans="1:6">
      <c r="A993" t="n">
        <v>12470</v>
      </c>
      <c r="B993" s="55" t="n">
        <v>72</v>
      </c>
      <c r="C993" s="7" t="n">
        <v>5</v>
      </c>
      <c r="D993" s="7" t="n">
        <v>0</v>
      </c>
    </row>
    <row r="994" spans="1:6">
      <c r="A994" t="s">
        <v>4</v>
      </c>
      <c r="B994" s="4" t="s">
        <v>5</v>
      </c>
      <c r="C994" s="4" t="s">
        <v>14</v>
      </c>
      <c r="D994" s="53" t="s">
        <v>129</v>
      </c>
      <c r="E994" s="4" t="s">
        <v>5</v>
      </c>
      <c r="F994" s="4" t="s">
        <v>14</v>
      </c>
      <c r="G994" s="4" t="s">
        <v>10</v>
      </c>
      <c r="H994" s="53" t="s">
        <v>130</v>
      </c>
      <c r="I994" s="4" t="s">
        <v>14</v>
      </c>
      <c r="J994" s="4" t="s">
        <v>9</v>
      </c>
      <c r="K994" s="4" t="s">
        <v>14</v>
      </c>
      <c r="L994" s="4" t="s">
        <v>14</v>
      </c>
      <c r="M994" s="4" t="s">
        <v>26</v>
      </c>
    </row>
    <row r="995" spans="1:6">
      <c r="A995" t="n">
        <v>12474</v>
      </c>
      <c r="B995" s="12" t="n">
        <v>5</v>
      </c>
      <c r="C995" s="7" t="n">
        <v>28</v>
      </c>
      <c r="D995" s="53" t="s">
        <v>3</v>
      </c>
      <c r="E995" s="10" t="n">
        <v>162</v>
      </c>
      <c r="F995" s="7" t="n">
        <v>4</v>
      </c>
      <c r="G995" s="7" t="n">
        <v>4174</v>
      </c>
      <c r="H995" s="53" t="s">
        <v>3</v>
      </c>
      <c r="I995" s="7" t="n">
        <v>0</v>
      </c>
      <c r="J995" s="7" t="n">
        <v>1</v>
      </c>
      <c r="K995" s="7" t="n">
        <v>2</v>
      </c>
      <c r="L995" s="7" t="n">
        <v>1</v>
      </c>
      <c r="M995" s="13" t="n">
        <f t="normal" ca="1">A1001</f>
        <v>0</v>
      </c>
    </row>
    <row r="996" spans="1:6">
      <c r="A996" t="s">
        <v>4</v>
      </c>
      <c r="B996" s="4" t="s">
        <v>5</v>
      </c>
      <c r="C996" s="4" t="s">
        <v>14</v>
      </c>
      <c r="D996" s="4" t="s">
        <v>6</v>
      </c>
    </row>
    <row r="997" spans="1:6">
      <c r="A997" t="n">
        <v>12491</v>
      </c>
      <c r="B997" s="9" t="n">
        <v>2</v>
      </c>
      <c r="C997" s="7" t="n">
        <v>10</v>
      </c>
      <c r="D997" s="7" t="s">
        <v>133</v>
      </c>
    </row>
    <row r="998" spans="1:6">
      <c r="A998" t="s">
        <v>4</v>
      </c>
      <c r="B998" s="4" t="s">
        <v>5</v>
      </c>
      <c r="C998" s="4" t="s">
        <v>10</v>
      </c>
    </row>
    <row r="999" spans="1:6">
      <c r="A999" t="n">
        <v>12508</v>
      </c>
      <c r="B999" s="27" t="n">
        <v>16</v>
      </c>
      <c r="C999" s="7" t="n">
        <v>0</v>
      </c>
    </row>
    <row r="1000" spans="1:6">
      <c r="A1000" t="s">
        <v>4</v>
      </c>
      <c r="B1000" s="4" t="s">
        <v>5</v>
      </c>
      <c r="C1000" s="4" t="s">
        <v>14</v>
      </c>
      <c r="D1000" s="4" t="s">
        <v>10</v>
      </c>
      <c r="E1000" s="4" t="s">
        <v>10</v>
      </c>
      <c r="F1000" s="4" t="s">
        <v>10</v>
      </c>
      <c r="G1000" s="4" t="s">
        <v>10</v>
      </c>
      <c r="H1000" s="4" t="s">
        <v>10</v>
      </c>
      <c r="I1000" s="4" t="s">
        <v>10</v>
      </c>
      <c r="J1000" s="4" t="s">
        <v>10</v>
      </c>
      <c r="K1000" s="4" t="s">
        <v>10</v>
      </c>
      <c r="L1000" s="4" t="s">
        <v>10</v>
      </c>
      <c r="M1000" s="4" t="s">
        <v>10</v>
      </c>
      <c r="N1000" s="4" t="s">
        <v>9</v>
      </c>
      <c r="O1000" s="4" t="s">
        <v>9</v>
      </c>
      <c r="P1000" s="4" t="s">
        <v>9</v>
      </c>
      <c r="Q1000" s="4" t="s">
        <v>9</v>
      </c>
      <c r="R1000" s="4" t="s">
        <v>14</v>
      </c>
      <c r="S1000" s="4" t="s">
        <v>6</v>
      </c>
    </row>
    <row r="1001" spans="1:6">
      <c r="A1001" t="n">
        <v>12511</v>
      </c>
      <c r="B1001" s="56" t="n">
        <v>75</v>
      </c>
      <c r="C1001" s="7" t="n">
        <v>0</v>
      </c>
      <c r="D1001" s="7" t="n">
        <v>12</v>
      </c>
      <c r="E1001" s="7" t="n">
        <v>528</v>
      </c>
      <c r="F1001" s="7" t="n">
        <v>524</v>
      </c>
      <c r="G1001" s="7" t="n">
        <v>592</v>
      </c>
      <c r="H1001" s="7" t="n">
        <v>0</v>
      </c>
      <c r="I1001" s="7" t="n">
        <v>0</v>
      </c>
      <c r="J1001" s="7" t="n">
        <v>0</v>
      </c>
      <c r="K1001" s="7" t="n">
        <v>128</v>
      </c>
      <c r="L1001" s="7" t="n">
        <v>512</v>
      </c>
      <c r="M1001" s="7" t="n">
        <v>192</v>
      </c>
      <c r="N1001" s="7" t="n">
        <v>1065353216</v>
      </c>
      <c r="O1001" s="7" t="n">
        <v>1065353216</v>
      </c>
      <c r="P1001" s="7" t="n">
        <v>1065353216</v>
      </c>
      <c r="Q1001" s="7" t="n">
        <v>0</v>
      </c>
      <c r="R1001" s="7" t="n">
        <v>0</v>
      </c>
      <c r="S1001" s="7" t="s">
        <v>134</v>
      </c>
    </row>
    <row r="1002" spans="1:6">
      <c r="A1002" t="s">
        <v>4</v>
      </c>
      <c r="B1002" s="4" t="s">
        <v>5</v>
      </c>
      <c r="C1002" s="4" t="s">
        <v>14</v>
      </c>
      <c r="D1002" s="4" t="s">
        <v>10</v>
      </c>
      <c r="E1002" s="4" t="s">
        <v>14</v>
      </c>
      <c r="F1002" s="4" t="s">
        <v>6</v>
      </c>
    </row>
    <row r="1003" spans="1:6">
      <c r="A1003" t="n">
        <v>12560</v>
      </c>
      <c r="B1003" s="57" t="n">
        <v>39</v>
      </c>
      <c r="C1003" s="7" t="n">
        <v>10</v>
      </c>
      <c r="D1003" s="7" t="n">
        <v>65533</v>
      </c>
      <c r="E1003" s="7" t="n">
        <v>200</v>
      </c>
      <c r="F1003" s="7" t="s">
        <v>135</v>
      </c>
    </row>
    <row r="1004" spans="1:6">
      <c r="A1004" t="s">
        <v>4</v>
      </c>
      <c r="B1004" s="4" t="s">
        <v>5</v>
      </c>
      <c r="C1004" s="4" t="s">
        <v>14</v>
      </c>
      <c r="D1004" s="4" t="s">
        <v>10</v>
      </c>
      <c r="E1004" s="4" t="s">
        <v>14</v>
      </c>
      <c r="F1004" s="4" t="s">
        <v>6</v>
      </c>
    </row>
    <row r="1005" spans="1:6">
      <c r="A1005" t="n">
        <v>12584</v>
      </c>
      <c r="B1005" s="57" t="n">
        <v>39</v>
      </c>
      <c r="C1005" s="7" t="n">
        <v>10</v>
      </c>
      <c r="D1005" s="7" t="n">
        <v>65533</v>
      </c>
      <c r="E1005" s="7" t="n">
        <v>201</v>
      </c>
      <c r="F1005" s="7" t="s">
        <v>136</v>
      </c>
    </row>
    <row r="1006" spans="1:6">
      <c r="A1006" t="s">
        <v>4</v>
      </c>
      <c r="B1006" s="4" t="s">
        <v>5</v>
      </c>
      <c r="C1006" s="4" t="s">
        <v>10</v>
      </c>
      <c r="D1006" s="4" t="s">
        <v>6</v>
      </c>
      <c r="E1006" s="4" t="s">
        <v>6</v>
      </c>
      <c r="F1006" s="4" t="s">
        <v>6</v>
      </c>
      <c r="G1006" s="4" t="s">
        <v>14</v>
      </c>
      <c r="H1006" s="4" t="s">
        <v>9</v>
      </c>
      <c r="I1006" s="4" t="s">
        <v>24</v>
      </c>
      <c r="J1006" s="4" t="s">
        <v>24</v>
      </c>
      <c r="K1006" s="4" t="s">
        <v>24</v>
      </c>
      <c r="L1006" s="4" t="s">
        <v>24</v>
      </c>
      <c r="M1006" s="4" t="s">
        <v>24</v>
      </c>
      <c r="N1006" s="4" t="s">
        <v>24</v>
      </c>
      <c r="O1006" s="4" t="s">
        <v>24</v>
      </c>
      <c r="P1006" s="4" t="s">
        <v>6</v>
      </c>
      <c r="Q1006" s="4" t="s">
        <v>6</v>
      </c>
      <c r="R1006" s="4" t="s">
        <v>9</v>
      </c>
      <c r="S1006" s="4" t="s">
        <v>14</v>
      </c>
      <c r="T1006" s="4" t="s">
        <v>9</v>
      </c>
      <c r="U1006" s="4" t="s">
        <v>9</v>
      </c>
      <c r="V1006" s="4" t="s">
        <v>10</v>
      </c>
    </row>
    <row r="1007" spans="1:6">
      <c r="A1007" t="n">
        <v>12608</v>
      </c>
      <c r="B1007" s="58" t="n">
        <v>19</v>
      </c>
      <c r="C1007" s="7" t="n">
        <v>7032</v>
      </c>
      <c r="D1007" s="7" t="s">
        <v>137</v>
      </c>
      <c r="E1007" s="7" t="s">
        <v>138</v>
      </c>
      <c r="F1007" s="7" t="s">
        <v>13</v>
      </c>
      <c r="G1007" s="7" t="n">
        <v>0</v>
      </c>
      <c r="H1007" s="7" t="n">
        <v>1</v>
      </c>
      <c r="I1007" s="7" t="n">
        <v>0</v>
      </c>
      <c r="J1007" s="7" t="n">
        <v>0</v>
      </c>
      <c r="K1007" s="7" t="n">
        <v>0</v>
      </c>
      <c r="L1007" s="7" t="n">
        <v>0</v>
      </c>
      <c r="M1007" s="7" t="n">
        <v>1</v>
      </c>
      <c r="N1007" s="7" t="n">
        <v>1.60000002384186</v>
      </c>
      <c r="O1007" s="7" t="n">
        <v>0.0900000035762787</v>
      </c>
      <c r="P1007" s="7" t="s">
        <v>13</v>
      </c>
      <c r="Q1007" s="7" t="s">
        <v>13</v>
      </c>
      <c r="R1007" s="7" t="n">
        <v>-1</v>
      </c>
      <c r="S1007" s="7" t="n">
        <v>0</v>
      </c>
      <c r="T1007" s="7" t="n">
        <v>0</v>
      </c>
      <c r="U1007" s="7" t="n">
        <v>0</v>
      </c>
      <c r="V1007" s="7" t="n">
        <v>0</v>
      </c>
    </row>
    <row r="1008" spans="1:6">
      <c r="A1008" t="s">
        <v>4</v>
      </c>
      <c r="B1008" s="4" t="s">
        <v>5</v>
      </c>
      <c r="C1008" s="4" t="s">
        <v>10</v>
      </c>
      <c r="D1008" s="4" t="s">
        <v>6</v>
      </c>
      <c r="E1008" s="4" t="s">
        <v>6</v>
      </c>
      <c r="F1008" s="4" t="s">
        <v>6</v>
      </c>
      <c r="G1008" s="4" t="s">
        <v>14</v>
      </c>
      <c r="H1008" s="4" t="s">
        <v>9</v>
      </c>
      <c r="I1008" s="4" t="s">
        <v>24</v>
      </c>
      <c r="J1008" s="4" t="s">
        <v>24</v>
      </c>
      <c r="K1008" s="4" t="s">
        <v>24</v>
      </c>
      <c r="L1008" s="4" t="s">
        <v>24</v>
      </c>
      <c r="M1008" s="4" t="s">
        <v>24</v>
      </c>
      <c r="N1008" s="4" t="s">
        <v>24</v>
      </c>
      <c r="O1008" s="4" t="s">
        <v>24</v>
      </c>
      <c r="P1008" s="4" t="s">
        <v>6</v>
      </c>
      <c r="Q1008" s="4" t="s">
        <v>6</v>
      </c>
      <c r="R1008" s="4" t="s">
        <v>9</v>
      </c>
      <c r="S1008" s="4" t="s">
        <v>14</v>
      </c>
      <c r="T1008" s="4" t="s">
        <v>9</v>
      </c>
      <c r="U1008" s="4" t="s">
        <v>9</v>
      </c>
      <c r="V1008" s="4" t="s">
        <v>10</v>
      </c>
    </row>
    <row r="1009" spans="1:22">
      <c r="A1009" t="n">
        <v>12678</v>
      </c>
      <c r="B1009" s="58" t="n">
        <v>19</v>
      </c>
      <c r="C1009" s="7" t="n">
        <v>1620</v>
      </c>
      <c r="D1009" s="7" t="s">
        <v>139</v>
      </c>
      <c r="E1009" s="7" t="s">
        <v>140</v>
      </c>
      <c r="F1009" s="7" t="s">
        <v>13</v>
      </c>
      <c r="G1009" s="7" t="n">
        <v>0</v>
      </c>
      <c r="H1009" s="7" t="n">
        <v>1</v>
      </c>
      <c r="I1009" s="7" t="n">
        <v>0</v>
      </c>
      <c r="J1009" s="7" t="n">
        <v>0</v>
      </c>
      <c r="K1009" s="7" t="n">
        <v>0</v>
      </c>
      <c r="L1009" s="7" t="n">
        <v>0</v>
      </c>
      <c r="M1009" s="7" t="n">
        <v>1</v>
      </c>
      <c r="N1009" s="7" t="n">
        <v>1.60000002384186</v>
      </c>
      <c r="O1009" s="7" t="n">
        <v>0.0900000035762787</v>
      </c>
      <c r="P1009" s="7" t="s">
        <v>13</v>
      </c>
      <c r="Q1009" s="7" t="s">
        <v>13</v>
      </c>
      <c r="R1009" s="7" t="n">
        <v>-1</v>
      </c>
      <c r="S1009" s="7" t="n">
        <v>0</v>
      </c>
      <c r="T1009" s="7" t="n">
        <v>0</v>
      </c>
      <c r="U1009" s="7" t="n">
        <v>0</v>
      </c>
      <c r="V1009" s="7" t="n">
        <v>0</v>
      </c>
    </row>
    <row r="1010" spans="1:22">
      <c r="A1010" t="s">
        <v>4</v>
      </c>
      <c r="B1010" s="4" t="s">
        <v>5</v>
      </c>
      <c r="C1010" s="4" t="s">
        <v>10</v>
      </c>
      <c r="D1010" s="4" t="s">
        <v>6</v>
      </c>
      <c r="E1010" s="4" t="s">
        <v>6</v>
      </c>
      <c r="F1010" s="4" t="s">
        <v>6</v>
      </c>
      <c r="G1010" s="4" t="s">
        <v>14</v>
      </c>
      <c r="H1010" s="4" t="s">
        <v>9</v>
      </c>
      <c r="I1010" s="4" t="s">
        <v>24</v>
      </c>
      <c r="J1010" s="4" t="s">
        <v>24</v>
      </c>
      <c r="K1010" s="4" t="s">
        <v>24</v>
      </c>
      <c r="L1010" s="4" t="s">
        <v>24</v>
      </c>
      <c r="M1010" s="4" t="s">
        <v>24</v>
      </c>
      <c r="N1010" s="4" t="s">
        <v>24</v>
      </c>
      <c r="O1010" s="4" t="s">
        <v>24</v>
      </c>
      <c r="P1010" s="4" t="s">
        <v>6</v>
      </c>
      <c r="Q1010" s="4" t="s">
        <v>6</v>
      </c>
      <c r="R1010" s="4" t="s">
        <v>9</v>
      </c>
      <c r="S1010" s="4" t="s">
        <v>14</v>
      </c>
      <c r="T1010" s="4" t="s">
        <v>9</v>
      </c>
      <c r="U1010" s="4" t="s">
        <v>9</v>
      </c>
      <c r="V1010" s="4" t="s">
        <v>10</v>
      </c>
    </row>
    <row r="1011" spans="1:22">
      <c r="A1011" t="n">
        <v>12768</v>
      </c>
      <c r="B1011" s="58" t="n">
        <v>19</v>
      </c>
      <c r="C1011" s="7" t="n">
        <v>1621</v>
      </c>
      <c r="D1011" s="7" t="s">
        <v>141</v>
      </c>
      <c r="E1011" s="7" t="s">
        <v>140</v>
      </c>
      <c r="F1011" s="7" t="s">
        <v>13</v>
      </c>
      <c r="G1011" s="7" t="n">
        <v>0</v>
      </c>
      <c r="H1011" s="7" t="n">
        <v>1</v>
      </c>
      <c r="I1011" s="7" t="n">
        <v>0</v>
      </c>
      <c r="J1011" s="7" t="n">
        <v>0</v>
      </c>
      <c r="K1011" s="7" t="n">
        <v>0</v>
      </c>
      <c r="L1011" s="7" t="n">
        <v>0</v>
      </c>
      <c r="M1011" s="7" t="n">
        <v>1</v>
      </c>
      <c r="N1011" s="7" t="n">
        <v>1.60000002384186</v>
      </c>
      <c r="O1011" s="7" t="n">
        <v>0.0900000035762787</v>
      </c>
      <c r="P1011" s="7" t="s">
        <v>13</v>
      </c>
      <c r="Q1011" s="7" t="s">
        <v>13</v>
      </c>
      <c r="R1011" s="7" t="n">
        <v>-1</v>
      </c>
      <c r="S1011" s="7" t="n">
        <v>0</v>
      </c>
      <c r="T1011" s="7" t="n">
        <v>0</v>
      </c>
      <c r="U1011" s="7" t="n">
        <v>0</v>
      </c>
      <c r="V1011" s="7" t="n">
        <v>0</v>
      </c>
    </row>
    <row r="1012" spans="1:22">
      <c r="A1012" t="s">
        <v>4</v>
      </c>
      <c r="B1012" s="4" t="s">
        <v>5</v>
      </c>
      <c r="C1012" s="4" t="s">
        <v>10</v>
      </c>
      <c r="D1012" s="4" t="s">
        <v>6</v>
      </c>
      <c r="E1012" s="4" t="s">
        <v>6</v>
      </c>
      <c r="F1012" s="4" t="s">
        <v>6</v>
      </c>
      <c r="G1012" s="4" t="s">
        <v>14</v>
      </c>
      <c r="H1012" s="4" t="s">
        <v>9</v>
      </c>
      <c r="I1012" s="4" t="s">
        <v>24</v>
      </c>
      <c r="J1012" s="4" t="s">
        <v>24</v>
      </c>
      <c r="K1012" s="4" t="s">
        <v>24</v>
      </c>
      <c r="L1012" s="4" t="s">
        <v>24</v>
      </c>
      <c r="M1012" s="4" t="s">
        <v>24</v>
      </c>
      <c r="N1012" s="4" t="s">
        <v>24</v>
      </c>
      <c r="O1012" s="4" t="s">
        <v>24</v>
      </c>
      <c r="P1012" s="4" t="s">
        <v>6</v>
      </c>
      <c r="Q1012" s="4" t="s">
        <v>6</v>
      </c>
      <c r="R1012" s="4" t="s">
        <v>9</v>
      </c>
      <c r="S1012" s="4" t="s">
        <v>14</v>
      </c>
      <c r="T1012" s="4" t="s">
        <v>9</v>
      </c>
      <c r="U1012" s="4" t="s">
        <v>9</v>
      </c>
      <c r="V1012" s="4" t="s">
        <v>10</v>
      </c>
    </row>
    <row r="1013" spans="1:22">
      <c r="A1013" t="n">
        <v>12858</v>
      </c>
      <c r="B1013" s="58" t="n">
        <v>19</v>
      </c>
      <c r="C1013" s="7" t="n">
        <v>1640</v>
      </c>
      <c r="D1013" s="7" t="s">
        <v>142</v>
      </c>
      <c r="E1013" s="7" t="s">
        <v>143</v>
      </c>
      <c r="F1013" s="7" t="s">
        <v>13</v>
      </c>
      <c r="G1013" s="7" t="n">
        <v>0</v>
      </c>
      <c r="H1013" s="7" t="n">
        <v>1</v>
      </c>
      <c r="I1013" s="7" t="n">
        <v>0</v>
      </c>
      <c r="J1013" s="7" t="n">
        <v>0</v>
      </c>
      <c r="K1013" s="7" t="n">
        <v>0</v>
      </c>
      <c r="L1013" s="7" t="n">
        <v>0</v>
      </c>
      <c r="M1013" s="7" t="n">
        <v>1</v>
      </c>
      <c r="N1013" s="7" t="n">
        <v>1.60000002384186</v>
      </c>
      <c r="O1013" s="7" t="n">
        <v>0.0900000035762787</v>
      </c>
      <c r="P1013" s="7" t="s">
        <v>13</v>
      </c>
      <c r="Q1013" s="7" t="s">
        <v>13</v>
      </c>
      <c r="R1013" s="7" t="n">
        <v>-1</v>
      </c>
      <c r="S1013" s="7" t="n">
        <v>0</v>
      </c>
      <c r="T1013" s="7" t="n">
        <v>0</v>
      </c>
      <c r="U1013" s="7" t="n">
        <v>0</v>
      </c>
      <c r="V1013" s="7" t="n">
        <v>0</v>
      </c>
    </row>
    <row r="1014" spans="1:22">
      <c r="A1014" t="s">
        <v>4</v>
      </c>
      <c r="B1014" s="4" t="s">
        <v>5</v>
      </c>
      <c r="C1014" s="4" t="s">
        <v>10</v>
      </c>
      <c r="D1014" s="4" t="s">
        <v>14</v>
      </c>
      <c r="E1014" s="4" t="s">
        <v>14</v>
      </c>
      <c r="F1014" s="4" t="s">
        <v>6</v>
      </c>
    </row>
    <row r="1015" spans="1:22">
      <c r="A1015" t="n">
        <v>12943</v>
      </c>
      <c r="B1015" s="45" t="n">
        <v>20</v>
      </c>
      <c r="C1015" s="7" t="n">
        <v>0</v>
      </c>
      <c r="D1015" s="7" t="n">
        <v>3</v>
      </c>
      <c r="E1015" s="7" t="n">
        <v>10</v>
      </c>
      <c r="F1015" s="7" t="s">
        <v>144</v>
      </c>
    </row>
    <row r="1016" spans="1:22">
      <c r="A1016" t="s">
        <v>4</v>
      </c>
      <c r="B1016" s="4" t="s">
        <v>5</v>
      </c>
      <c r="C1016" s="4" t="s">
        <v>10</v>
      </c>
    </row>
    <row r="1017" spans="1:22">
      <c r="A1017" t="n">
        <v>12961</v>
      </c>
      <c r="B1017" s="27" t="n">
        <v>16</v>
      </c>
      <c r="C1017" s="7" t="n">
        <v>0</v>
      </c>
    </row>
    <row r="1018" spans="1:22">
      <c r="A1018" t="s">
        <v>4</v>
      </c>
      <c r="B1018" s="4" t="s">
        <v>5</v>
      </c>
      <c r="C1018" s="4" t="s">
        <v>10</v>
      </c>
      <c r="D1018" s="4" t="s">
        <v>14</v>
      </c>
      <c r="E1018" s="4" t="s">
        <v>14</v>
      </c>
      <c r="F1018" s="4" t="s">
        <v>6</v>
      </c>
    </row>
    <row r="1019" spans="1:22">
      <c r="A1019" t="n">
        <v>12964</v>
      </c>
      <c r="B1019" s="45" t="n">
        <v>20</v>
      </c>
      <c r="C1019" s="7" t="n">
        <v>61489</v>
      </c>
      <c r="D1019" s="7" t="n">
        <v>3</v>
      </c>
      <c r="E1019" s="7" t="n">
        <v>10</v>
      </c>
      <c r="F1019" s="7" t="s">
        <v>144</v>
      </c>
    </row>
    <row r="1020" spans="1:22">
      <c r="A1020" t="s">
        <v>4</v>
      </c>
      <c r="B1020" s="4" t="s">
        <v>5</v>
      </c>
      <c r="C1020" s="4" t="s">
        <v>10</v>
      </c>
    </row>
    <row r="1021" spans="1:22">
      <c r="A1021" t="n">
        <v>12982</v>
      </c>
      <c r="B1021" s="27" t="n">
        <v>16</v>
      </c>
      <c r="C1021" s="7" t="n">
        <v>0</v>
      </c>
    </row>
    <row r="1022" spans="1:22">
      <c r="A1022" t="s">
        <v>4</v>
      </c>
      <c r="B1022" s="4" t="s">
        <v>5</v>
      </c>
      <c r="C1022" s="4" t="s">
        <v>10</v>
      </c>
      <c r="D1022" s="4" t="s">
        <v>14</v>
      </c>
      <c r="E1022" s="4" t="s">
        <v>14</v>
      </c>
      <c r="F1022" s="4" t="s">
        <v>6</v>
      </c>
    </row>
    <row r="1023" spans="1:22">
      <c r="A1023" t="n">
        <v>12985</v>
      </c>
      <c r="B1023" s="45" t="n">
        <v>20</v>
      </c>
      <c r="C1023" s="7" t="n">
        <v>61490</v>
      </c>
      <c r="D1023" s="7" t="n">
        <v>3</v>
      </c>
      <c r="E1023" s="7" t="n">
        <v>10</v>
      </c>
      <c r="F1023" s="7" t="s">
        <v>144</v>
      </c>
    </row>
    <row r="1024" spans="1:22">
      <c r="A1024" t="s">
        <v>4</v>
      </c>
      <c r="B1024" s="4" t="s">
        <v>5</v>
      </c>
      <c r="C1024" s="4" t="s">
        <v>10</v>
      </c>
    </row>
    <row r="1025" spans="1:22">
      <c r="A1025" t="n">
        <v>13003</v>
      </c>
      <c r="B1025" s="27" t="n">
        <v>16</v>
      </c>
      <c r="C1025" s="7" t="n">
        <v>0</v>
      </c>
    </row>
    <row r="1026" spans="1:22">
      <c r="A1026" t="s">
        <v>4</v>
      </c>
      <c r="B1026" s="4" t="s">
        <v>5</v>
      </c>
      <c r="C1026" s="4" t="s">
        <v>10</v>
      </c>
      <c r="D1026" s="4" t="s">
        <v>14</v>
      </c>
      <c r="E1026" s="4" t="s">
        <v>14</v>
      </c>
      <c r="F1026" s="4" t="s">
        <v>6</v>
      </c>
    </row>
    <row r="1027" spans="1:22">
      <c r="A1027" t="n">
        <v>13006</v>
      </c>
      <c r="B1027" s="45" t="n">
        <v>20</v>
      </c>
      <c r="C1027" s="7" t="n">
        <v>61488</v>
      </c>
      <c r="D1027" s="7" t="n">
        <v>3</v>
      </c>
      <c r="E1027" s="7" t="n">
        <v>10</v>
      </c>
      <c r="F1027" s="7" t="s">
        <v>144</v>
      </c>
    </row>
    <row r="1028" spans="1:22">
      <c r="A1028" t="s">
        <v>4</v>
      </c>
      <c r="B1028" s="4" t="s">
        <v>5</v>
      </c>
      <c r="C1028" s="4" t="s">
        <v>10</v>
      </c>
    </row>
    <row r="1029" spans="1:22">
      <c r="A1029" t="n">
        <v>13024</v>
      </c>
      <c r="B1029" s="27" t="n">
        <v>16</v>
      </c>
      <c r="C1029" s="7" t="n">
        <v>0</v>
      </c>
    </row>
    <row r="1030" spans="1:22">
      <c r="A1030" t="s">
        <v>4</v>
      </c>
      <c r="B1030" s="4" t="s">
        <v>5</v>
      </c>
      <c r="C1030" s="4" t="s">
        <v>10</v>
      </c>
      <c r="D1030" s="4" t="s">
        <v>14</v>
      </c>
      <c r="E1030" s="4" t="s">
        <v>14</v>
      </c>
      <c r="F1030" s="4" t="s">
        <v>6</v>
      </c>
    </row>
    <row r="1031" spans="1:22">
      <c r="A1031" t="n">
        <v>13027</v>
      </c>
      <c r="B1031" s="45" t="n">
        <v>20</v>
      </c>
      <c r="C1031" s="7" t="n">
        <v>8</v>
      </c>
      <c r="D1031" s="7" t="n">
        <v>3</v>
      </c>
      <c r="E1031" s="7" t="n">
        <v>10</v>
      </c>
      <c r="F1031" s="7" t="s">
        <v>144</v>
      </c>
    </row>
    <row r="1032" spans="1:22">
      <c r="A1032" t="s">
        <v>4</v>
      </c>
      <c r="B1032" s="4" t="s">
        <v>5</v>
      </c>
      <c r="C1032" s="4" t="s">
        <v>10</v>
      </c>
    </row>
    <row r="1033" spans="1:22">
      <c r="A1033" t="n">
        <v>13045</v>
      </c>
      <c r="B1033" s="27" t="n">
        <v>16</v>
      </c>
      <c r="C1033" s="7" t="n">
        <v>0</v>
      </c>
    </row>
    <row r="1034" spans="1:22">
      <c r="A1034" t="s">
        <v>4</v>
      </c>
      <c r="B1034" s="4" t="s">
        <v>5</v>
      </c>
      <c r="C1034" s="4" t="s">
        <v>10</v>
      </c>
      <c r="D1034" s="4" t="s">
        <v>14</v>
      </c>
      <c r="E1034" s="4" t="s">
        <v>14</v>
      </c>
      <c r="F1034" s="4" t="s">
        <v>6</v>
      </c>
    </row>
    <row r="1035" spans="1:22">
      <c r="A1035" t="n">
        <v>13048</v>
      </c>
      <c r="B1035" s="45" t="n">
        <v>20</v>
      </c>
      <c r="C1035" s="7" t="n">
        <v>1</v>
      </c>
      <c r="D1035" s="7" t="n">
        <v>3</v>
      </c>
      <c r="E1035" s="7" t="n">
        <v>10</v>
      </c>
      <c r="F1035" s="7" t="s">
        <v>144</v>
      </c>
    </row>
    <row r="1036" spans="1:22">
      <c r="A1036" t="s">
        <v>4</v>
      </c>
      <c r="B1036" s="4" t="s">
        <v>5</v>
      </c>
      <c r="C1036" s="4" t="s">
        <v>10</v>
      </c>
    </row>
    <row r="1037" spans="1:22">
      <c r="A1037" t="n">
        <v>13066</v>
      </c>
      <c r="B1037" s="27" t="n">
        <v>16</v>
      </c>
      <c r="C1037" s="7" t="n">
        <v>0</v>
      </c>
    </row>
    <row r="1038" spans="1:22">
      <c r="A1038" t="s">
        <v>4</v>
      </c>
      <c r="B1038" s="4" t="s">
        <v>5</v>
      </c>
      <c r="C1038" s="4" t="s">
        <v>10</v>
      </c>
      <c r="D1038" s="4" t="s">
        <v>14</v>
      </c>
      <c r="E1038" s="4" t="s">
        <v>14</v>
      </c>
      <c r="F1038" s="4" t="s">
        <v>6</v>
      </c>
    </row>
    <row r="1039" spans="1:22">
      <c r="A1039" t="n">
        <v>13069</v>
      </c>
      <c r="B1039" s="45" t="n">
        <v>20</v>
      </c>
      <c r="C1039" s="7" t="n">
        <v>9</v>
      </c>
      <c r="D1039" s="7" t="n">
        <v>3</v>
      </c>
      <c r="E1039" s="7" t="n">
        <v>10</v>
      </c>
      <c r="F1039" s="7" t="s">
        <v>144</v>
      </c>
    </row>
    <row r="1040" spans="1:22">
      <c r="A1040" t="s">
        <v>4</v>
      </c>
      <c r="B1040" s="4" t="s">
        <v>5</v>
      </c>
      <c r="C1040" s="4" t="s">
        <v>10</v>
      </c>
    </row>
    <row r="1041" spans="1:6">
      <c r="A1041" t="n">
        <v>13087</v>
      </c>
      <c r="B1041" s="27" t="n">
        <v>16</v>
      </c>
      <c r="C1041" s="7" t="n">
        <v>0</v>
      </c>
    </row>
    <row r="1042" spans="1:6">
      <c r="A1042" t="s">
        <v>4</v>
      </c>
      <c r="B1042" s="4" t="s">
        <v>5</v>
      </c>
      <c r="C1042" s="4" t="s">
        <v>10</v>
      </c>
      <c r="D1042" s="4" t="s">
        <v>14</v>
      </c>
      <c r="E1042" s="4" t="s">
        <v>14</v>
      </c>
      <c r="F1042" s="4" t="s">
        <v>6</v>
      </c>
    </row>
    <row r="1043" spans="1:6">
      <c r="A1043" t="n">
        <v>13090</v>
      </c>
      <c r="B1043" s="45" t="n">
        <v>20</v>
      </c>
      <c r="C1043" s="7" t="n">
        <v>7032</v>
      </c>
      <c r="D1043" s="7" t="n">
        <v>3</v>
      </c>
      <c r="E1043" s="7" t="n">
        <v>10</v>
      </c>
      <c r="F1043" s="7" t="s">
        <v>144</v>
      </c>
    </row>
    <row r="1044" spans="1:6">
      <c r="A1044" t="s">
        <v>4</v>
      </c>
      <c r="B1044" s="4" t="s">
        <v>5</v>
      </c>
      <c r="C1044" s="4" t="s">
        <v>10</v>
      </c>
    </row>
    <row r="1045" spans="1:6">
      <c r="A1045" t="n">
        <v>13108</v>
      </c>
      <c r="B1045" s="27" t="n">
        <v>16</v>
      </c>
      <c r="C1045" s="7" t="n">
        <v>0</v>
      </c>
    </row>
    <row r="1046" spans="1:6">
      <c r="A1046" t="s">
        <v>4</v>
      </c>
      <c r="B1046" s="4" t="s">
        <v>5</v>
      </c>
      <c r="C1046" s="4" t="s">
        <v>10</v>
      </c>
      <c r="D1046" s="4" t="s">
        <v>14</v>
      </c>
      <c r="E1046" s="4" t="s">
        <v>14</v>
      </c>
      <c r="F1046" s="4" t="s">
        <v>6</v>
      </c>
    </row>
    <row r="1047" spans="1:6">
      <c r="A1047" t="n">
        <v>13111</v>
      </c>
      <c r="B1047" s="45" t="n">
        <v>20</v>
      </c>
      <c r="C1047" s="7" t="n">
        <v>1620</v>
      </c>
      <c r="D1047" s="7" t="n">
        <v>3</v>
      </c>
      <c r="E1047" s="7" t="n">
        <v>10</v>
      </c>
      <c r="F1047" s="7" t="s">
        <v>144</v>
      </c>
    </row>
    <row r="1048" spans="1:6">
      <c r="A1048" t="s">
        <v>4</v>
      </c>
      <c r="B1048" s="4" t="s">
        <v>5</v>
      </c>
      <c r="C1048" s="4" t="s">
        <v>10</v>
      </c>
    </row>
    <row r="1049" spans="1:6">
      <c r="A1049" t="n">
        <v>13129</v>
      </c>
      <c r="B1049" s="27" t="n">
        <v>16</v>
      </c>
      <c r="C1049" s="7" t="n">
        <v>0</v>
      </c>
    </row>
    <row r="1050" spans="1:6">
      <c r="A1050" t="s">
        <v>4</v>
      </c>
      <c r="B1050" s="4" t="s">
        <v>5</v>
      </c>
      <c r="C1050" s="4" t="s">
        <v>10</v>
      </c>
      <c r="D1050" s="4" t="s">
        <v>14</v>
      </c>
      <c r="E1050" s="4" t="s">
        <v>14</v>
      </c>
      <c r="F1050" s="4" t="s">
        <v>6</v>
      </c>
    </row>
    <row r="1051" spans="1:6">
      <c r="A1051" t="n">
        <v>13132</v>
      </c>
      <c r="B1051" s="45" t="n">
        <v>20</v>
      </c>
      <c r="C1051" s="7" t="n">
        <v>1621</v>
      </c>
      <c r="D1051" s="7" t="n">
        <v>3</v>
      </c>
      <c r="E1051" s="7" t="n">
        <v>10</v>
      </c>
      <c r="F1051" s="7" t="s">
        <v>144</v>
      </c>
    </row>
    <row r="1052" spans="1:6">
      <c r="A1052" t="s">
        <v>4</v>
      </c>
      <c r="B1052" s="4" t="s">
        <v>5</v>
      </c>
      <c r="C1052" s="4" t="s">
        <v>10</v>
      </c>
    </row>
    <row r="1053" spans="1:6">
      <c r="A1053" t="n">
        <v>13150</v>
      </c>
      <c r="B1053" s="27" t="n">
        <v>16</v>
      </c>
      <c r="C1053" s="7" t="n">
        <v>0</v>
      </c>
    </row>
    <row r="1054" spans="1:6">
      <c r="A1054" t="s">
        <v>4</v>
      </c>
      <c r="B1054" s="4" t="s">
        <v>5</v>
      </c>
      <c r="C1054" s="4" t="s">
        <v>10</v>
      </c>
      <c r="D1054" s="4" t="s">
        <v>14</v>
      </c>
      <c r="E1054" s="4" t="s">
        <v>14</v>
      </c>
      <c r="F1054" s="4" t="s">
        <v>6</v>
      </c>
    </row>
    <row r="1055" spans="1:6">
      <c r="A1055" t="n">
        <v>13153</v>
      </c>
      <c r="B1055" s="45" t="n">
        <v>20</v>
      </c>
      <c r="C1055" s="7" t="n">
        <v>1640</v>
      </c>
      <c r="D1055" s="7" t="n">
        <v>3</v>
      </c>
      <c r="E1055" s="7" t="n">
        <v>10</v>
      </c>
      <c r="F1055" s="7" t="s">
        <v>144</v>
      </c>
    </row>
    <row r="1056" spans="1:6">
      <c r="A1056" t="s">
        <v>4</v>
      </c>
      <c r="B1056" s="4" t="s">
        <v>5</v>
      </c>
      <c r="C1056" s="4" t="s">
        <v>10</v>
      </c>
    </row>
    <row r="1057" spans="1:6">
      <c r="A1057" t="n">
        <v>13171</v>
      </c>
      <c r="B1057" s="27" t="n">
        <v>16</v>
      </c>
      <c r="C1057" s="7" t="n">
        <v>0</v>
      </c>
    </row>
    <row r="1058" spans="1:6">
      <c r="A1058" t="s">
        <v>4</v>
      </c>
      <c r="B1058" s="4" t="s">
        <v>5</v>
      </c>
      <c r="C1058" s="4" t="s">
        <v>14</v>
      </c>
      <c r="D1058" s="4" t="s">
        <v>14</v>
      </c>
      <c r="E1058" s="4" t="s">
        <v>14</v>
      </c>
      <c r="F1058" s="4" t="s">
        <v>14</v>
      </c>
    </row>
    <row r="1059" spans="1:6">
      <c r="A1059" t="n">
        <v>13174</v>
      </c>
      <c r="B1059" s="8" t="n">
        <v>14</v>
      </c>
      <c r="C1059" s="7" t="n">
        <v>0</v>
      </c>
      <c r="D1059" s="7" t="n">
        <v>0</v>
      </c>
      <c r="E1059" s="7" t="n">
        <v>32</v>
      </c>
      <c r="F1059" s="7" t="n">
        <v>0</v>
      </c>
    </row>
    <row r="1060" spans="1:6">
      <c r="A1060" t="s">
        <v>4</v>
      </c>
      <c r="B1060" s="4" t="s">
        <v>5</v>
      </c>
      <c r="C1060" s="4" t="s">
        <v>10</v>
      </c>
      <c r="D1060" s="4" t="s">
        <v>24</v>
      </c>
      <c r="E1060" s="4" t="s">
        <v>24</v>
      </c>
      <c r="F1060" s="4" t="s">
        <v>24</v>
      </c>
      <c r="G1060" s="4" t="s">
        <v>24</v>
      </c>
    </row>
    <row r="1061" spans="1:6">
      <c r="A1061" t="n">
        <v>13179</v>
      </c>
      <c r="B1061" s="40" t="n">
        <v>46</v>
      </c>
      <c r="C1061" s="7" t="n">
        <v>0</v>
      </c>
      <c r="D1061" s="7" t="n">
        <v>-204.979995727539</v>
      </c>
      <c r="E1061" s="7" t="n">
        <v>114.910003662109</v>
      </c>
      <c r="F1061" s="7" t="n">
        <v>87.2200012207031</v>
      </c>
      <c r="G1061" s="7" t="n">
        <v>144.300003051758</v>
      </c>
    </row>
    <row r="1062" spans="1:6">
      <c r="A1062" t="s">
        <v>4</v>
      </c>
      <c r="B1062" s="4" t="s">
        <v>5</v>
      </c>
      <c r="C1062" s="4" t="s">
        <v>10</v>
      </c>
      <c r="D1062" s="4" t="s">
        <v>24</v>
      </c>
      <c r="E1062" s="4" t="s">
        <v>24</v>
      </c>
      <c r="F1062" s="4" t="s">
        <v>24</v>
      </c>
      <c r="G1062" s="4" t="s">
        <v>24</v>
      </c>
    </row>
    <row r="1063" spans="1:6">
      <c r="A1063" t="n">
        <v>13198</v>
      </c>
      <c r="B1063" s="40" t="n">
        <v>46</v>
      </c>
      <c r="C1063" s="7" t="n">
        <v>61489</v>
      </c>
      <c r="D1063" s="7" t="n">
        <v>-203.610000610352</v>
      </c>
      <c r="E1063" s="7" t="n">
        <v>115.019996643066</v>
      </c>
      <c r="F1063" s="7" t="n">
        <v>88.1100006103516</v>
      </c>
      <c r="G1063" s="7" t="n">
        <v>144.300003051758</v>
      </c>
    </row>
    <row r="1064" spans="1:6">
      <c r="A1064" t="s">
        <v>4</v>
      </c>
      <c r="B1064" s="4" t="s">
        <v>5</v>
      </c>
      <c r="C1064" s="4" t="s">
        <v>10</v>
      </c>
      <c r="D1064" s="4" t="s">
        <v>24</v>
      </c>
      <c r="E1064" s="4" t="s">
        <v>24</v>
      </c>
      <c r="F1064" s="4" t="s">
        <v>24</v>
      </c>
      <c r="G1064" s="4" t="s">
        <v>24</v>
      </c>
    </row>
    <row r="1065" spans="1:6">
      <c r="A1065" t="n">
        <v>13217</v>
      </c>
      <c r="B1065" s="40" t="n">
        <v>46</v>
      </c>
      <c r="C1065" s="7" t="n">
        <v>61490</v>
      </c>
      <c r="D1065" s="7" t="n">
        <v>-205.639999389648</v>
      </c>
      <c r="E1065" s="7" t="n">
        <v>115.25</v>
      </c>
      <c r="F1065" s="7" t="n">
        <v>88.1699981689453</v>
      </c>
      <c r="G1065" s="7" t="n">
        <v>144.300003051758</v>
      </c>
    </row>
    <row r="1066" spans="1:6">
      <c r="A1066" t="s">
        <v>4</v>
      </c>
      <c r="B1066" s="4" t="s">
        <v>5</v>
      </c>
      <c r="C1066" s="4" t="s">
        <v>10</v>
      </c>
      <c r="D1066" s="4" t="s">
        <v>24</v>
      </c>
      <c r="E1066" s="4" t="s">
        <v>24</v>
      </c>
      <c r="F1066" s="4" t="s">
        <v>24</v>
      </c>
      <c r="G1066" s="4" t="s">
        <v>24</v>
      </c>
    </row>
    <row r="1067" spans="1:6">
      <c r="A1067" t="n">
        <v>13236</v>
      </c>
      <c r="B1067" s="40" t="n">
        <v>46</v>
      </c>
      <c r="C1067" s="7" t="n">
        <v>61488</v>
      </c>
      <c r="D1067" s="7" t="n">
        <v>-205.550003051758</v>
      </c>
      <c r="E1067" s="7" t="n">
        <v>115.430000305176</v>
      </c>
      <c r="F1067" s="7" t="n">
        <v>88.8899993896484</v>
      </c>
      <c r="G1067" s="7" t="n">
        <v>144.300003051758</v>
      </c>
    </row>
    <row r="1068" spans="1:6">
      <c r="A1068" t="s">
        <v>4</v>
      </c>
      <c r="B1068" s="4" t="s">
        <v>5</v>
      </c>
      <c r="C1068" s="4" t="s">
        <v>10</v>
      </c>
      <c r="D1068" s="4" t="s">
        <v>24</v>
      </c>
      <c r="E1068" s="4" t="s">
        <v>24</v>
      </c>
      <c r="F1068" s="4" t="s">
        <v>24</v>
      </c>
      <c r="G1068" s="4" t="s">
        <v>24</v>
      </c>
    </row>
    <row r="1069" spans="1:6">
      <c r="A1069" t="n">
        <v>13255</v>
      </c>
      <c r="B1069" s="40" t="n">
        <v>46</v>
      </c>
      <c r="C1069" s="7" t="n">
        <v>8</v>
      </c>
      <c r="D1069" s="7" t="n">
        <v>-204.649993896484</v>
      </c>
      <c r="E1069" s="7" t="n">
        <v>115.160003662109</v>
      </c>
      <c r="F1069" s="7" t="n">
        <v>88.4499969482422</v>
      </c>
      <c r="G1069" s="7" t="n">
        <v>144.300003051758</v>
      </c>
    </row>
    <row r="1070" spans="1:6">
      <c r="A1070" t="s">
        <v>4</v>
      </c>
      <c r="B1070" s="4" t="s">
        <v>5</v>
      </c>
      <c r="C1070" s="4" t="s">
        <v>10</v>
      </c>
      <c r="D1070" s="4" t="s">
        <v>24</v>
      </c>
      <c r="E1070" s="4" t="s">
        <v>24</v>
      </c>
      <c r="F1070" s="4" t="s">
        <v>24</v>
      </c>
      <c r="G1070" s="4" t="s">
        <v>24</v>
      </c>
    </row>
    <row r="1071" spans="1:6">
      <c r="A1071" t="n">
        <v>13274</v>
      </c>
      <c r="B1071" s="40" t="n">
        <v>46</v>
      </c>
      <c r="C1071" s="7" t="n">
        <v>1</v>
      </c>
      <c r="D1071" s="7" t="n">
        <v>-205.949996948242</v>
      </c>
      <c r="E1071" s="7" t="n">
        <v>115.139999389648</v>
      </c>
      <c r="F1071" s="7" t="n">
        <v>87.6100006103516</v>
      </c>
      <c r="G1071" s="7" t="n">
        <v>144.300003051758</v>
      </c>
    </row>
    <row r="1072" spans="1:6">
      <c r="A1072" t="s">
        <v>4</v>
      </c>
      <c r="B1072" s="4" t="s">
        <v>5</v>
      </c>
      <c r="C1072" s="4" t="s">
        <v>10</v>
      </c>
      <c r="D1072" s="4" t="s">
        <v>24</v>
      </c>
      <c r="E1072" s="4" t="s">
        <v>24</v>
      </c>
      <c r="F1072" s="4" t="s">
        <v>24</v>
      </c>
      <c r="G1072" s="4" t="s">
        <v>24</v>
      </c>
    </row>
    <row r="1073" spans="1:7">
      <c r="A1073" t="n">
        <v>13293</v>
      </c>
      <c r="B1073" s="40" t="n">
        <v>46</v>
      </c>
      <c r="C1073" s="7" t="n">
        <v>9</v>
      </c>
      <c r="D1073" s="7" t="n">
        <v>-203.960006713867</v>
      </c>
      <c r="E1073" s="7" t="n">
        <v>114.720001220703</v>
      </c>
      <c r="F1073" s="7" t="n">
        <v>87.25</v>
      </c>
      <c r="G1073" s="7" t="n">
        <v>144.300003051758</v>
      </c>
    </row>
    <row r="1074" spans="1:7">
      <c r="A1074" t="s">
        <v>4</v>
      </c>
      <c r="B1074" s="4" t="s">
        <v>5</v>
      </c>
      <c r="C1074" s="4" t="s">
        <v>10</v>
      </c>
      <c r="D1074" s="4" t="s">
        <v>24</v>
      </c>
      <c r="E1074" s="4" t="s">
        <v>24</v>
      </c>
      <c r="F1074" s="4" t="s">
        <v>24</v>
      </c>
      <c r="G1074" s="4" t="s">
        <v>24</v>
      </c>
    </row>
    <row r="1075" spans="1:7">
      <c r="A1075" t="n">
        <v>13312</v>
      </c>
      <c r="B1075" s="40" t="n">
        <v>46</v>
      </c>
      <c r="C1075" s="7" t="n">
        <v>7032</v>
      </c>
      <c r="D1075" s="7" t="n">
        <v>-204.699996948242</v>
      </c>
      <c r="E1075" s="7" t="n">
        <v>115.029998779297</v>
      </c>
      <c r="F1075" s="7" t="n">
        <v>87.75</v>
      </c>
      <c r="G1075" s="7" t="n">
        <v>144.300003051758</v>
      </c>
    </row>
    <row r="1076" spans="1:7">
      <c r="A1076" t="s">
        <v>4</v>
      </c>
      <c r="B1076" s="4" t="s">
        <v>5</v>
      </c>
      <c r="C1076" s="4" t="s">
        <v>10</v>
      </c>
      <c r="D1076" s="4" t="s">
        <v>24</v>
      </c>
      <c r="E1076" s="4" t="s">
        <v>24</v>
      </c>
      <c r="F1076" s="4" t="s">
        <v>24</v>
      </c>
      <c r="G1076" s="4" t="s">
        <v>24</v>
      </c>
    </row>
    <row r="1077" spans="1:7">
      <c r="A1077" t="n">
        <v>13331</v>
      </c>
      <c r="B1077" s="40" t="n">
        <v>46</v>
      </c>
      <c r="C1077" s="7" t="n">
        <v>1620</v>
      </c>
      <c r="D1077" s="7" t="n">
        <v>-155.570007324219</v>
      </c>
      <c r="E1077" s="7" t="n">
        <v>117.449996948242</v>
      </c>
      <c r="F1077" s="7" t="n">
        <v>39.189998626709</v>
      </c>
      <c r="G1077" s="7" t="n">
        <v>78.5</v>
      </c>
    </row>
    <row r="1078" spans="1:7">
      <c r="A1078" t="s">
        <v>4</v>
      </c>
      <c r="B1078" s="4" t="s">
        <v>5</v>
      </c>
      <c r="C1078" s="4" t="s">
        <v>10</v>
      </c>
      <c r="D1078" s="4" t="s">
        <v>24</v>
      </c>
      <c r="E1078" s="4" t="s">
        <v>24</v>
      </c>
      <c r="F1078" s="4" t="s">
        <v>24</v>
      </c>
      <c r="G1078" s="4" t="s">
        <v>24</v>
      </c>
    </row>
    <row r="1079" spans="1:7">
      <c r="A1079" t="n">
        <v>13350</v>
      </c>
      <c r="B1079" s="40" t="n">
        <v>46</v>
      </c>
      <c r="C1079" s="7" t="n">
        <v>1621</v>
      </c>
      <c r="D1079" s="7" t="n">
        <v>-155.470001220703</v>
      </c>
      <c r="E1079" s="7" t="n">
        <v>117.449996948242</v>
      </c>
      <c r="F1079" s="7" t="n">
        <v>37.939998626709</v>
      </c>
      <c r="G1079" s="7" t="n">
        <v>84.1999969482422</v>
      </c>
    </row>
    <row r="1080" spans="1:7">
      <c r="A1080" t="s">
        <v>4</v>
      </c>
      <c r="B1080" s="4" t="s">
        <v>5</v>
      </c>
      <c r="C1080" s="4" t="s">
        <v>10</v>
      </c>
      <c r="D1080" s="4" t="s">
        <v>24</v>
      </c>
      <c r="E1080" s="4" t="s">
        <v>24</v>
      </c>
      <c r="F1080" s="4" t="s">
        <v>24</v>
      </c>
      <c r="G1080" s="4" t="s">
        <v>24</v>
      </c>
    </row>
    <row r="1081" spans="1:7">
      <c r="A1081" t="n">
        <v>13369</v>
      </c>
      <c r="B1081" s="40" t="n">
        <v>46</v>
      </c>
      <c r="C1081" s="7" t="n">
        <v>1640</v>
      </c>
      <c r="D1081" s="7" t="n">
        <v>-142.759994506836</v>
      </c>
      <c r="E1081" s="7" t="n">
        <v>117.449996948242</v>
      </c>
      <c r="F1081" s="7" t="n">
        <v>38.7400016784668</v>
      </c>
      <c r="G1081" s="7" t="n">
        <v>3.70000004768372</v>
      </c>
    </row>
    <row r="1082" spans="1:7">
      <c r="A1082" t="s">
        <v>4</v>
      </c>
      <c r="B1082" s="4" t="s">
        <v>5</v>
      </c>
      <c r="C1082" s="4" t="s">
        <v>14</v>
      </c>
      <c r="D1082" s="4" t="s">
        <v>10</v>
      </c>
      <c r="E1082" s="4" t="s">
        <v>14</v>
      </c>
      <c r="F1082" s="4" t="s">
        <v>6</v>
      </c>
      <c r="G1082" s="4" t="s">
        <v>6</v>
      </c>
      <c r="H1082" s="4" t="s">
        <v>6</v>
      </c>
      <c r="I1082" s="4" t="s">
        <v>6</v>
      </c>
      <c r="J1082" s="4" t="s">
        <v>6</v>
      </c>
      <c r="K1082" s="4" t="s">
        <v>6</v>
      </c>
      <c r="L1082" s="4" t="s">
        <v>6</v>
      </c>
      <c r="M1082" s="4" t="s">
        <v>6</v>
      </c>
      <c r="N1082" s="4" t="s">
        <v>6</v>
      </c>
      <c r="O1082" s="4" t="s">
        <v>6</v>
      </c>
      <c r="P1082" s="4" t="s">
        <v>6</v>
      </c>
      <c r="Q1082" s="4" t="s">
        <v>6</v>
      </c>
      <c r="R1082" s="4" t="s">
        <v>6</v>
      </c>
      <c r="S1082" s="4" t="s">
        <v>6</v>
      </c>
      <c r="T1082" s="4" t="s">
        <v>6</v>
      </c>
      <c r="U1082" s="4" t="s">
        <v>6</v>
      </c>
    </row>
    <row r="1083" spans="1:7">
      <c r="A1083" t="n">
        <v>13388</v>
      </c>
      <c r="B1083" s="42" t="n">
        <v>36</v>
      </c>
      <c r="C1083" s="7" t="n">
        <v>8</v>
      </c>
      <c r="D1083" s="7" t="n">
        <v>0</v>
      </c>
      <c r="E1083" s="7" t="n">
        <v>0</v>
      </c>
      <c r="F1083" s="7" t="s">
        <v>145</v>
      </c>
      <c r="G1083" s="7" t="s">
        <v>146</v>
      </c>
      <c r="H1083" s="7" t="s">
        <v>147</v>
      </c>
      <c r="I1083" s="7" t="s">
        <v>148</v>
      </c>
      <c r="J1083" s="7" t="s">
        <v>13</v>
      </c>
      <c r="K1083" s="7" t="s">
        <v>13</v>
      </c>
      <c r="L1083" s="7" t="s">
        <v>13</v>
      </c>
      <c r="M1083" s="7" t="s">
        <v>13</v>
      </c>
      <c r="N1083" s="7" t="s">
        <v>13</v>
      </c>
      <c r="O1083" s="7" t="s">
        <v>13</v>
      </c>
      <c r="P1083" s="7" t="s">
        <v>13</v>
      </c>
      <c r="Q1083" s="7" t="s">
        <v>13</v>
      </c>
      <c r="R1083" s="7" t="s">
        <v>13</v>
      </c>
      <c r="S1083" s="7" t="s">
        <v>13</v>
      </c>
      <c r="T1083" s="7" t="s">
        <v>13</v>
      </c>
      <c r="U1083" s="7" t="s">
        <v>13</v>
      </c>
    </row>
    <row r="1084" spans="1:7">
      <c r="A1084" t="s">
        <v>4</v>
      </c>
      <c r="B1084" s="4" t="s">
        <v>5</v>
      </c>
      <c r="C1084" s="4" t="s">
        <v>14</v>
      </c>
      <c r="D1084" s="4" t="s">
        <v>10</v>
      </c>
      <c r="E1084" s="4" t="s">
        <v>14</v>
      </c>
      <c r="F1084" s="4" t="s">
        <v>6</v>
      </c>
      <c r="G1084" s="4" t="s">
        <v>6</v>
      </c>
      <c r="H1084" s="4" t="s">
        <v>6</v>
      </c>
      <c r="I1084" s="4" t="s">
        <v>6</v>
      </c>
      <c r="J1084" s="4" t="s">
        <v>6</v>
      </c>
      <c r="K1084" s="4" t="s">
        <v>6</v>
      </c>
      <c r="L1084" s="4" t="s">
        <v>6</v>
      </c>
      <c r="M1084" s="4" t="s">
        <v>6</v>
      </c>
      <c r="N1084" s="4" t="s">
        <v>6</v>
      </c>
      <c r="O1084" s="4" t="s">
        <v>6</v>
      </c>
      <c r="P1084" s="4" t="s">
        <v>6</v>
      </c>
      <c r="Q1084" s="4" t="s">
        <v>6</v>
      </c>
      <c r="R1084" s="4" t="s">
        <v>6</v>
      </c>
      <c r="S1084" s="4" t="s">
        <v>6</v>
      </c>
      <c r="T1084" s="4" t="s">
        <v>6</v>
      </c>
      <c r="U1084" s="4" t="s">
        <v>6</v>
      </c>
    </row>
    <row r="1085" spans="1:7">
      <c r="A1085" t="n">
        <v>13453</v>
      </c>
      <c r="B1085" s="42" t="n">
        <v>36</v>
      </c>
      <c r="C1085" s="7" t="n">
        <v>8</v>
      </c>
      <c r="D1085" s="7" t="n">
        <v>61489</v>
      </c>
      <c r="E1085" s="7" t="n">
        <v>0</v>
      </c>
      <c r="F1085" s="7" t="s">
        <v>145</v>
      </c>
      <c r="G1085" s="7" t="s">
        <v>146</v>
      </c>
      <c r="H1085" s="7" t="s">
        <v>149</v>
      </c>
      <c r="I1085" s="7" t="s">
        <v>147</v>
      </c>
      <c r="J1085" s="7" t="s">
        <v>148</v>
      </c>
      <c r="K1085" s="7" t="s">
        <v>13</v>
      </c>
      <c r="L1085" s="7" t="s">
        <v>13</v>
      </c>
      <c r="M1085" s="7" t="s">
        <v>13</v>
      </c>
      <c r="N1085" s="7" t="s">
        <v>13</v>
      </c>
      <c r="O1085" s="7" t="s">
        <v>13</v>
      </c>
      <c r="P1085" s="7" t="s">
        <v>13</v>
      </c>
      <c r="Q1085" s="7" t="s">
        <v>13</v>
      </c>
      <c r="R1085" s="7" t="s">
        <v>13</v>
      </c>
      <c r="S1085" s="7" t="s">
        <v>13</v>
      </c>
      <c r="T1085" s="7" t="s">
        <v>13</v>
      </c>
      <c r="U1085" s="7" t="s">
        <v>13</v>
      </c>
    </row>
    <row r="1086" spans="1:7">
      <c r="A1086" t="s">
        <v>4</v>
      </c>
      <c r="B1086" s="4" t="s">
        <v>5</v>
      </c>
      <c r="C1086" s="4" t="s">
        <v>14</v>
      </c>
      <c r="D1086" s="4" t="s">
        <v>10</v>
      </c>
      <c r="E1086" s="4" t="s">
        <v>14</v>
      </c>
      <c r="F1086" s="4" t="s">
        <v>6</v>
      </c>
      <c r="G1086" s="4" t="s">
        <v>6</v>
      </c>
      <c r="H1086" s="4" t="s">
        <v>6</v>
      </c>
      <c r="I1086" s="4" t="s">
        <v>6</v>
      </c>
      <c r="J1086" s="4" t="s">
        <v>6</v>
      </c>
      <c r="K1086" s="4" t="s">
        <v>6</v>
      </c>
      <c r="L1086" s="4" t="s">
        <v>6</v>
      </c>
      <c r="M1086" s="4" t="s">
        <v>6</v>
      </c>
      <c r="N1086" s="4" t="s">
        <v>6</v>
      </c>
      <c r="O1086" s="4" t="s">
        <v>6</v>
      </c>
      <c r="P1086" s="4" t="s">
        <v>6</v>
      </c>
      <c r="Q1086" s="4" t="s">
        <v>6</v>
      </c>
      <c r="R1086" s="4" t="s">
        <v>6</v>
      </c>
      <c r="S1086" s="4" t="s">
        <v>6</v>
      </c>
      <c r="T1086" s="4" t="s">
        <v>6</v>
      </c>
      <c r="U1086" s="4" t="s">
        <v>6</v>
      </c>
    </row>
    <row r="1087" spans="1:7">
      <c r="A1087" t="n">
        <v>13530</v>
      </c>
      <c r="B1087" s="42" t="n">
        <v>36</v>
      </c>
      <c r="C1087" s="7" t="n">
        <v>8</v>
      </c>
      <c r="D1087" s="7" t="n">
        <v>61490</v>
      </c>
      <c r="E1087" s="7" t="n">
        <v>0</v>
      </c>
      <c r="F1087" s="7" t="s">
        <v>145</v>
      </c>
      <c r="G1087" s="7" t="s">
        <v>146</v>
      </c>
      <c r="H1087" s="7" t="s">
        <v>149</v>
      </c>
      <c r="I1087" s="7" t="s">
        <v>147</v>
      </c>
      <c r="J1087" s="7" t="s">
        <v>148</v>
      </c>
      <c r="K1087" s="7" t="s">
        <v>13</v>
      </c>
      <c r="L1087" s="7" t="s">
        <v>13</v>
      </c>
      <c r="M1087" s="7" t="s">
        <v>13</v>
      </c>
      <c r="N1087" s="7" t="s">
        <v>13</v>
      </c>
      <c r="O1087" s="7" t="s">
        <v>13</v>
      </c>
      <c r="P1087" s="7" t="s">
        <v>13</v>
      </c>
      <c r="Q1087" s="7" t="s">
        <v>13</v>
      </c>
      <c r="R1087" s="7" t="s">
        <v>13</v>
      </c>
      <c r="S1087" s="7" t="s">
        <v>13</v>
      </c>
      <c r="T1087" s="7" t="s">
        <v>13</v>
      </c>
      <c r="U1087" s="7" t="s">
        <v>13</v>
      </c>
    </row>
    <row r="1088" spans="1:7">
      <c r="A1088" t="s">
        <v>4</v>
      </c>
      <c r="B1088" s="4" t="s">
        <v>5</v>
      </c>
      <c r="C1088" s="4" t="s">
        <v>14</v>
      </c>
      <c r="D1088" s="4" t="s">
        <v>10</v>
      </c>
      <c r="E1088" s="4" t="s">
        <v>14</v>
      </c>
      <c r="F1088" s="4" t="s">
        <v>6</v>
      </c>
      <c r="G1088" s="4" t="s">
        <v>6</v>
      </c>
      <c r="H1088" s="4" t="s">
        <v>6</v>
      </c>
      <c r="I1088" s="4" t="s">
        <v>6</v>
      </c>
      <c r="J1088" s="4" t="s">
        <v>6</v>
      </c>
      <c r="K1088" s="4" t="s">
        <v>6</v>
      </c>
      <c r="L1088" s="4" t="s">
        <v>6</v>
      </c>
      <c r="M1088" s="4" t="s">
        <v>6</v>
      </c>
      <c r="N1088" s="4" t="s">
        <v>6</v>
      </c>
      <c r="O1088" s="4" t="s">
        <v>6</v>
      </c>
      <c r="P1088" s="4" t="s">
        <v>6</v>
      </c>
      <c r="Q1088" s="4" t="s">
        <v>6</v>
      </c>
      <c r="R1088" s="4" t="s">
        <v>6</v>
      </c>
      <c r="S1088" s="4" t="s">
        <v>6</v>
      </c>
      <c r="T1088" s="4" t="s">
        <v>6</v>
      </c>
      <c r="U1088" s="4" t="s">
        <v>6</v>
      </c>
    </row>
    <row r="1089" spans="1:21">
      <c r="A1089" t="n">
        <v>13607</v>
      </c>
      <c r="B1089" s="42" t="n">
        <v>36</v>
      </c>
      <c r="C1089" s="7" t="n">
        <v>8</v>
      </c>
      <c r="D1089" s="7" t="n">
        <v>61488</v>
      </c>
      <c r="E1089" s="7" t="n">
        <v>0</v>
      </c>
      <c r="F1089" s="7" t="s">
        <v>145</v>
      </c>
      <c r="G1089" s="7" t="s">
        <v>146</v>
      </c>
      <c r="H1089" s="7" t="s">
        <v>149</v>
      </c>
      <c r="I1089" s="7" t="s">
        <v>150</v>
      </c>
      <c r="J1089" s="7" t="s">
        <v>13</v>
      </c>
      <c r="K1089" s="7" t="s">
        <v>13</v>
      </c>
      <c r="L1089" s="7" t="s">
        <v>13</v>
      </c>
      <c r="M1089" s="7" t="s">
        <v>13</v>
      </c>
      <c r="N1089" s="7" t="s">
        <v>13</v>
      </c>
      <c r="O1089" s="7" t="s">
        <v>13</v>
      </c>
      <c r="P1089" s="7" t="s">
        <v>13</v>
      </c>
      <c r="Q1089" s="7" t="s">
        <v>13</v>
      </c>
      <c r="R1089" s="7" t="s">
        <v>13</v>
      </c>
      <c r="S1089" s="7" t="s">
        <v>13</v>
      </c>
      <c r="T1089" s="7" t="s">
        <v>13</v>
      </c>
      <c r="U1089" s="7" t="s">
        <v>13</v>
      </c>
    </row>
    <row r="1090" spans="1:21">
      <c r="A1090" t="s">
        <v>4</v>
      </c>
      <c r="B1090" s="4" t="s">
        <v>5</v>
      </c>
      <c r="C1090" s="4" t="s">
        <v>14</v>
      </c>
      <c r="D1090" s="4" t="s">
        <v>10</v>
      </c>
      <c r="E1090" s="4" t="s">
        <v>14</v>
      </c>
      <c r="F1090" s="4" t="s">
        <v>6</v>
      </c>
      <c r="G1090" s="4" t="s">
        <v>6</v>
      </c>
      <c r="H1090" s="4" t="s">
        <v>6</v>
      </c>
      <c r="I1090" s="4" t="s">
        <v>6</v>
      </c>
      <c r="J1090" s="4" t="s">
        <v>6</v>
      </c>
      <c r="K1090" s="4" t="s">
        <v>6</v>
      </c>
      <c r="L1090" s="4" t="s">
        <v>6</v>
      </c>
      <c r="M1090" s="4" t="s">
        <v>6</v>
      </c>
      <c r="N1090" s="4" t="s">
        <v>6</v>
      </c>
      <c r="O1090" s="4" t="s">
        <v>6</v>
      </c>
      <c r="P1090" s="4" t="s">
        <v>6</v>
      </c>
      <c r="Q1090" s="4" t="s">
        <v>6</v>
      </c>
      <c r="R1090" s="4" t="s">
        <v>6</v>
      </c>
      <c r="S1090" s="4" t="s">
        <v>6</v>
      </c>
      <c r="T1090" s="4" t="s">
        <v>6</v>
      </c>
      <c r="U1090" s="4" t="s">
        <v>6</v>
      </c>
    </row>
    <row r="1091" spans="1:21">
      <c r="A1091" t="n">
        <v>13674</v>
      </c>
      <c r="B1091" s="42" t="n">
        <v>36</v>
      </c>
      <c r="C1091" s="7" t="n">
        <v>8</v>
      </c>
      <c r="D1091" s="7" t="n">
        <v>8</v>
      </c>
      <c r="E1091" s="7" t="n">
        <v>0</v>
      </c>
      <c r="F1091" s="7" t="s">
        <v>145</v>
      </c>
      <c r="G1091" s="7" t="s">
        <v>146</v>
      </c>
      <c r="H1091" s="7" t="s">
        <v>13</v>
      </c>
      <c r="I1091" s="7" t="s">
        <v>13</v>
      </c>
      <c r="J1091" s="7" t="s">
        <v>13</v>
      </c>
      <c r="K1091" s="7" t="s">
        <v>13</v>
      </c>
      <c r="L1091" s="7" t="s">
        <v>13</v>
      </c>
      <c r="M1091" s="7" t="s">
        <v>13</v>
      </c>
      <c r="N1091" s="7" t="s">
        <v>13</v>
      </c>
      <c r="O1091" s="7" t="s">
        <v>13</v>
      </c>
      <c r="P1091" s="7" t="s">
        <v>13</v>
      </c>
      <c r="Q1091" s="7" t="s">
        <v>13</v>
      </c>
      <c r="R1091" s="7" t="s">
        <v>13</v>
      </c>
      <c r="S1091" s="7" t="s">
        <v>13</v>
      </c>
      <c r="T1091" s="7" t="s">
        <v>13</v>
      </c>
      <c r="U1091" s="7" t="s">
        <v>13</v>
      </c>
    </row>
    <row r="1092" spans="1:21">
      <c r="A1092" t="s">
        <v>4</v>
      </c>
      <c r="B1092" s="4" t="s">
        <v>5</v>
      </c>
      <c r="C1092" s="4" t="s">
        <v>14</v>
      </c>
      <c r="D1092" s="4" t="s">
        <v>10</v>
      </c>
      <c r="E1092" s="4" t="s">
        <v>14</v>
      </c>
      <c r="F1092" s="4" t="s">
        <v>6</v>
      </c>
      <c r="G1092" s="4" t="s">
        <v>6</v>
      </c>
      <c r="H1092" s="4" t="s">
        <v>6</v>
      </c>
      <c r="I1092" s="4" t="s">
        <v>6</v>
      </c>
      <c r="J1092" s="4" t="s">
        <v>6</v>
      </c>
      <c r="K1092" s="4" t="s">
        <v>6</v>
      </c>
      <c r="L1092" s="4" t="s">
        <v>6</v>
      </c>
      <c r="M1092" s="4" t="s">
        <v>6</v>
      </c>
      <c r="N1092" s="4" t="s">
        <v>6</v>
      </c>
      <c r="O1092" s="4" t="s">
        <v>6</v>
      </c>
      <c r="P1092" s="4" t="s">
        <v>6</v>
      </c>
      <c r="Q1092" s="4" t="s">
        <v>6</v>
      </c>
      <c r="R1092" s="4" t="s">
        <v>6</v>
      </c>
      <c r="S1092" s="4" t="s">
        <v>6</v>
      </c>
      <c r="T1092" s="4" t="s">
        <v>6</v>
      </c>
      <c r="U1092" s="4" t="s">
        <v>6</v>
      </c>
    </row>
    <row r="1093" spans="1:21">
      <c r="A1093" t="n">
        <v>13719</v>
      </c>
      <c r="B1093" s="42" t="n">
        <v>36</v>
      </c>
      <c r="C1093" s="7" t="n">
        <v>8</v>
      </c>
      <c r="D1093" s="7" t="n">
        <v>1</v>
      </c>
      <c r="E1093" s="7" t="n">
        <v>0</v>
      </c>
      <c r="F1093" s="7" t="s">
        <v>145</v>
      </c>
      <c r="G1093" s="7" t="s">
        <v>146</v>
      </c>
      <c r="H1093" s="7" t="s">
        <v>147</v>
      </c>
      <c r="I1093" s="7" t="s">
        <v>148</v>
      </c>
      <c r="J1093" s="7" t="s">
        <v>150</v>
      </c>
      <c r="K1093" s="7" t="s">
        <v>13</v>
      </c>
      <c r="L1093" s="7" t="s">
        <v>13</v>
      </c>
      <c r="M1093" s="7" t="s">
        <v>13</v>
      </c>
      <c r="N1093" s="7" t="s">
        <v>13</v>
      </c>
      <c r="O1093" s="7" t="s">
        <v>13</v>
      </c>
      <c r="P1093" s="7" t="s">
        <v>13</v>
      </c>
      <c r="Q1093" s="7" t="s">
        <v>13</v>
      </c>
      <c r="R1093" s="7" t="s">
        <v>13</v>
      </c>
      <c r="S1093" s="7" t="s">
        <v>13</v>
      </c>
      <c r="T1093" s="7" t="s">
        <v>13</v>
      </c>
      <c r="U1093" s="7" t="s">
        <v>13</v>
      </c>
    </row>
    <row r="1094" spans="1:21">
      <c r="A1094" t="s">
        <v>4</v>
      </c>
      <c r="B1094" s="4" t="s">
        <v>5</v>
      </c>
      <c r="C1094" s="4" t="s">
        <v>14</v>
      </c>
      <c r="D1094" s="4" t="s">
        <v>10</v>
      </c>
      <c r="E1094" s="4" t="s">
        <v>14</v>
      </c>
      <c r="F1094" s="4" t="s">
        <v>6</v>
      </c>
      <c r="G1094" s="4" t="s">
        <v>6</v>
      </c>
      <c r="H1094" s="4" t="s">
        <v>6</v>
      </c>
      <c r="I1094" s="4" t="s">
        <v>6</v>
      </c>
      <c r="J1094" s="4" t="s">
        <v>6</v>
      </c>
      <c r="K1094" s="4" t="s">
        <v>6</v>
      </c>
      <c r="L1094" s="4" t="s">
        <v>6</v>
      </c>
      <c r="M1094" s="4" t="s">
        <v>6</v>
      </c>
      <c r="N1094" s="4" t="s">
        <v>6</v>
      </c>
      <c r="O1094" s="4" t="s">
        <v>6</v>
      </c>
      <c r="P1094" s="4" t="s">
        <v>6</v>
      </c>
      <c r="Q1094" s="4" t="s">
        <v>6</v>
      </c>
      <c r="R1094" s="4" t="s">
        <v>6</v>
      </c>
      <c r="S1094" s="4" t="s">
        <v>6</v>
      </c>
      <c r="T1094" s="4" t="s">
        <v>6</v>
      </c>
      <c r="U1094" s="4" t="s">
        <v>6</v>
      </c>
    </row>
    <row r="1095" spans="1:21">
      <c r="A1095" t="n">
        <v>13794</v>
      </c>
      <c r="B1095" s="42" t="n">
        <v>36</v>
      </c>
      <c r="C1095" s="7" t="n">
        <v>8</v>
      </c>
      <c r="D1095" s="7" t="n">
        <v>9</v>
      </c>
      <c r="E1095" s="7" t="n">
        <v>0</v>
      </c>
      <c r="F1095" s="7" t="s">
        <v>145</v>
      </c>
      <c r="G1095" s="7" t="s">
        <v>149</v>
      </c>
      <c r="H1095" s="7" t="s">
        <v>147</v>
      </c>
      <c r="I1095" s="7" t="s">
        <v>148</v>
      </c>
      <c r="J1095" s="7" t="s">
        <v>13</v>
      </c>
      <c r="K1095" s="7" t="s">
        <v>13</v>
      </c>
      <c r="L1095" s="7" t="s">
        <v>13</v>
      </c>
      <c r="M1095" s="7" t="s">
        <v>13</v>
      </c>
      <c r="N1095" s="7" t="s">
        <v>13</v>
      </c>
      <c r="O1095" s="7" t="s">
        <v>13</v>
      </c>
      <c r="P1095" s="7" t="s">
        <v>13</v>
      </c>
      <c r="Q1095" s="7" t="s">
        <v>13</v>
      </c>
      <c r="R1095" s="7" t="s">
        <v>13</v>
      </c>
      <c r="S1095" s="7" t="s">
        <v>13</v>
      </c>
      <c r="T1095" s="7" t="s">
        <v>13</v>
      </c>
      <c r="U1095" s="7" t="s">
        <v>13</v>
      </c>
    </row>
    <row r="1096" spans="1:21">
      <c r="A1096" t="s">
        <v>4</v>
      </c>
      <c r="B1096" s="4" t="s">
        <v>5</v>
      </c>
      <c r="C1096" s="4" t="s">
        <v>10</v>
      </c>
      <c r="D1096" s="4" t="s">
        <v>14</v>
      </c>
      <c r="E1096" s="4" t="s">
        <v>6</v>
      </c>
      <c r="F1096" s="4" t="s">
        <v>24</v>
      </c>
      <c r="G1096" s="4" t="s">
        <v>24</v>
      </c>
      <c r="H1096" s="4" t="s">
        <v>24</v>
      </c>
    </row>
    <row r="1097" spans="1:21">
      <c r="A1097" t="n">
        <v>13859</v>
      </c>
      <c r="B1097" s="44" t="n">
        <v>48</v>
      </c>
      <c r="C1097" s="7" t="n">
        <v>0</v>
      </c>
      <c r="D1097" s="7" t="n">
        <v>0</v>
      </c>
      <c r="E1097" s="7" t="s">
        <v>145</v>
      </c>
      <c r="F1097" s="7" t="n">
        <v>-1</v>
      </c>
      <c r="G1097" s="7" t="n">
        <v>1</v>
      </c>
      <c r="H1097" s="7" t="n">
        <v>1.40129846432482e-45</v>
      </c>
    </row>
    <row r="1098" spans="1:21">
      <c r="A1098" t="s">
        <v>4</v>
      </c>
      <c r="B1098" s="4" t="s">
        <v>5</v>
      </c>
      <c r="C1098" s="4" t="s">
        <v>10</v>
      </c>
      <c r="D1098" s="4" t="s">
        <v>14</v>
      </c>
      <c r="E1098" s="4" t="s">
        <v>6</v>
      </c>
      <c r="F1098" s="4" t="s">
        <v>24</v>
      </c>
      <c r="G1098" s="4" t="s">
        <v>24</v>
      </c>
      <c r="H1098" s="4" t="s">
        <v>24</v>
      </c>
    </row>
    <row r="1099" spans="1:21">
      <c r="A1099" t="n">
        <v>13888</v>
      </c>
      <c r="B1099" s="44" t="n">
        <v>48</v>
      </c>
      <c r="C1099" s="7" t="n">
        <v>61489</v>
      </c>
      <c r="D1099" s="7" t="n">
        <v>0</v>
      </c>
      <c r="E1099" s="7" t="s">
        <v>145</v>
      </c>
      <c r="F1099" s="7" t="n">
        <v>-1</v>
      </c>
      <c r="G1099" s="7" t="n">
        <v>1</v>
      </c>
      <c r="H1099" s="7" t="n">
        <v>1.40129846432482e-45</v>
      </c>
    </row>
    <row r="1100" spans="1:21">
      <c r="A1100" t="s">
        <v>4</v>
      </c>
      <c r="B1100" s="4" t="s">
        <v>5</v>
      </c>
      <c r="C1100" s="4" t="s">
        <v>10</v>
      </c>
      <c r="D1100" s="4" t="s">
        <v>14</v>
      </c>
      <c r="E1100" s="4" t="s">
        <v>6</v>
      </c>
      <c r="F1100" s="4" t="s">
        <v>24</v>
      </c>
      <c r="G1100" s="4" t="s">
        <v>24</v>
      </c>
      <c r="H1100" s="4" t="s">
        <v>24</v>
      </c>
    </row>
    <row r="1101" spans="1:21">
      <c r="A1101" t="n">
        <v>13917</v>
      </c>
      <c r="B1101" s="44" t="n">
        <v>48</v>
      </c>
      <c r="C1101" s="7" t="n">
        <v>61490</v>
      </c>
      <c r="D1101" s="7" t="n">
        <v>0</v>
      </c>
      <c r="E1101" s="7" t="s">
        <v>145</v>
      </c>
      <c r="F1101" s="7" t="n">
        <v>-1</v>
      </c>
      <c r="G1101" s="7" t="n">
        <v>1</v>
      </c>
      <c r="H1101" s="7" t="n">
        <v>1.40129846432482e-45</v>
      </c>
    </row>
    <row r="1102" spans="1:21">
      <c r="A1102" t="s">
        <v>4</v>
      </c>
      <c r="B1102" s="4" t="s">
        <v>5</v>
      </c>
      <c r="C1102" s="4" t="s">
        <v>10</v>
      </c>
      <c r="D1102" s="4" t="s">
        <v>14</v>
      </c>
      <c r="E1102" s="4" t="s">
        <v>6</v>
      </c>
      <c r="F1102" s="4" t="s">
        <v>24</v>
      </c>
      <c r="G1102" s="4" t="s">
        <v>24</v>
      </c>
      <c r="H1102" s="4" t="s">
        <v>24</v>
      </c>
    </row>
    <row r="1103" spans="1:21">
      <c r="A1103" t="n">
        <v>13946</v>
      </c>
      <c r="B1103" s="44" t="n">
        <v>48</v>
      </c>
      <c r="C1103" s="7" t="n">
        <v>61488</v>
      </c>
      <c r="D1103" s="7" t="n">
        <v>0</v>
      </c>
      <c r="E1103" s="7" t="s">
        <v>145</v>
      </c>
      <c r="F1103" s="7" t="n">
        <v>-1</v>
      </c>
      <c r="G1103" s="7" t="n">
        <v>1</v>
      </c>
      <c r="H1103" s="7" t="n">
        <v>1.40129846432482e-45</v>
      </c>
    </row>
    <row r="1104" spans="1:21">
      <c r="A1104" t="s">
        <v>4</v>
      </c>
      <c r="B1104" s="4" t="s">
        <v>5</v>
      </c>
      <c r="C1104" s="4" t="s">
        <v>10</v>
      </c>
      <c r="D1104" s="4" t="s">
        <v>14</v>
      </c>
      <c r="E1104" s="4" t="s">
        <v>6</v>
      </c>
      <c r="F1104" s="4" t="s">
        <v>24</v>
      </c>
      <c r="G1104" s="4" t="s">
        <v>24</v>
      </c>
      <c r="H1104" s="4" t="s">
        <v>24</v>
      </c>
    </row>
    <row r="1105" spans="1:21">
      <c r="A1105" t="n">
        <v>13975</v>
      </c>
      <c r="B1105" s="44" t="n">
        <v>48</v>
      </c>
      <c r="C1105" s="7" t="n">
        <v>8</v>
      </c>
      <c r="D1105" s="7" t="n">
        <v>0</v>
      </c>
      <c r="E1105" s="7" t="s">
        <v>145</v>
      </c>
      <c r="F1105" s="7" t="n">
        <v>-1</v>
      </c>
      <c r="G1105" s="7" t="n">
        <v>1</v>
      </c>
      <c r="H1105" s="7" t="n">
        <v>1.40129846432482e-45</v>
      </c>
    </row>
    <row r="1106" spans="1:21">
      <c r="A1106" t="s">
        <v>4</v>
      </c>
      <c r="B1106" s="4" t="s">
        <v>5</v>
      </c>
      <c r="C1106" s="4" t="s">
        <v>10</v>
      </c>
      <c r="D1106" s="4" t="s">
        <v>14</v>
      </c>
      <c r="E1106" s="4" t="s">
        <v>6</v>
      </c>
      <c r="F1106" s="4" t="s">
        <v>24</v>
      </c>
      <c r="G1106" s="4" t="s">
        <v>24</v>
      </c>
      <c r="H1106" s="4" t="s">
        <v>24</v>
      </c>
    </row>
    <row r="1107" spans="1:21">
      <c r="A1107" t="n">
        <v>14004</v>
      </c>
      <c r="B1107" s="44" t="n">
        <v>48</v>
      </c>
      <c r="C1107" s="7" t="n">
        <v>1</v>
      </c>
      <c r="D1107" s="7" t="n">
        <v>0</v>
      </c>
      <c r="E1107" s="7" t="s">
        <v>145</v>
      </c>
      <c r="F1107" s="7" t="n">
        <v>-1</v>
      </c>
      <c r="G1107" s="7" t="n">
        <v>1</v>
      </c>
      <c r="H1107" s="7" t="n">
        <v>1.40129846432482e-45</v>
      </c>
    </row>
    <row r="1108" spans="1:21">
      <c r="A1108" t="s">
        <v>4</v>
      </c>
      <c r="B1108" s="4" t="s">
        <v>5</v>
      </c>
      <c r="C1108" s="4" t="s">
        <v>10</v>
      </c>
      <c r="D1108" s="4" t="s">
        <v>14</v>
      </c>
      <c r="E1108" s="4" t="s">
        <v>6</v>
      </c>
      <c r="F1108" s="4" t="s">
        <v>24</v>
      </c>
      <c r="G1108" s="4" t="s">
        <v>24</v>
      </c>
      <c r="H1108" s="4" t="s">
        <v>24</v>
      </c>
    </row>
    <row r="1109" spans="1:21">
      <c r="A1109" t="n">
        <v>14033</v>
      </c>
      <c r="B1109" s="44" t="n">
        <v>48</v>
      </c>
      <c r="C1109" s="7" t="n">
        <v>9</v>
      </c>
      <c r="D1109" s="7" t="n">
        <v>0</v>
      </c>
      <c r="E1109" s="7" t="s">
        <v>145</v>
      </c>
      <c r="F1109" s="7" t="n">
        <v>-1</v>
      </c>
      <c r="G1109" s="7" t="n">
        <v>1</v>
      </c>
      <c r="H1109" s="7" t="n">
        <v>1.40129846432482e-45</v>
      </c>
    </row>
    <row r="1110" spans="1:21">
      <c r="A1110" t="s">
        <v>4</v>
      </c>
      <c r="B1110" s="4" t="s">
        <v>5</v>
      </c>
      <c r="C1110" s="4" t="s">
        <v>14</v>
      </c>
      <c r="D1110" s="4" t="s">
        <v>10</v>
      </c>
      <c r="E1110" s="4" t="s">
        <v>14</v>
      </c>
      <c r="F1110" s="4" t="s">
        <v>6</v>
      </c>
      <c r="G1110" s="4" t="s">
        <v>6</v>
      </c>
      <c r="H1110" s="4" t="s">
        <v>6</v>
      </c>
      <c r="I1110" s="4" t="s">
        <v>6</v>
      </c>
      <c r="J1110" s="4" t="s">
        <v>6</v>
      </c>
      <c r="K1110" s="4" t="s">
        <v>6</v>
      </c>
      <c r="L1110" s="4" t="s">
        <v>6</v>
      </c>
      <c r="M1110" s="4" t="s">
        <v>6</v>
      </c>
      <c r="N1110" s="4" t="s">
        <v>6</v>
      </c>
      <c r="O1110" s="4" t="s">
        <v>6</v>
      </c>
      <c r="P1110" s="4" t="s">
        <v>6</v>
      </c>
      <c r="Q1110" s="4" t="s">
        <v>6</v>
      </c>
      <c r="R1110" s="4" t="s">
        <v>6</v>
      </c>
      <c r="S1110" s="4" t="s">
        <v>6</v>
      </c>
      <c r="T1110" s="4" t="s">
        <v>6</v>
      </c>
      <c r="U1110" s="4" t="s">
        <v>6</v>
      </c>
    </row>
    <row r="1111" spans="1:21">
      <c r="A1111" t="n">
        <v>14062</v>
      </c>
      <c r="B1111" s="42" t="n">
        <v>36</v>
      </c>
      <c r="C1111" s="7" t="n">
        <v>8</v>
      </c>
      <c r="D1111" s="7" t="n">
        <v>1620</v>
      </c>
      <c r="E1111" s="7" t="n">
        <v>0</v>
      </c>
      <c r="F1111" s="7" t="s">
        <v>151</v>
      </c>
      <c r="G1111" s="7" t="s">
        <v>152</v>
      </c>
      <c r="H1111" s="7" t="s">
        <v>153</v>
      </c>
      <c r="I1111" s="7" t="s">
        <v>154</v>
      </c>
      <c r="J1111" s="7" t="s">
        <v>13</v>
      </c>
      <c r="K1111" s="7" t="s">
        <v>13</v>
      </c>
      <c r="L1111" s="7" t="s">
        <v>13</v>
      </c>
      <c r="M1111" s="7" t="s">
        <v>13</v>
      </c>
      <c r="N1111" s="7" t="s">
        <v>13</v>
      </c>
      <c r="O1111" s="7" t="s">
        <v>13</v>
      </c>
      <c r="P1111" s="7" t="s">
        <v>13</v>
      </c>
      <c r="Q1111" s="7" t="s">
        <v>13</v>
      </c>
      <c r="R1111" s="7" t="s">
        <v>13</v>
      </c>
      <c r="S1111" s="7" t="s">
        <v>13</v>
      </c>
      <c r="T1111" s="7" t="s">
        <v>13</v>
      </c>
      <c r="U1111" s="7" t="s">
        <v>13</v>
      </c>
    </row>
    <row r="1112" spans="1:21">
      <c r="A1112" t="s">
        <v>4</v>
      </c>
      <c r="B1112" s="4" t="s">
        <v>5</v>
      </c>
      <c r="C1112" s="4" t="s">
        <v>10</v>
      </c>
      <c r="D1112" s="4" t="s">
        <v>14</v>
      </c>
      <c r="E1112" s="4" t="s">
        <v>6</v>
      </c>
      <c r="F1112" s="4" t="s">
        <v>24</v>
      </c>
      <c r="G1112" s="4" t="s">
        <v>24</v>
      </c>
      <c r="H1112" s="4" t="s">
        <v>24</v>
      </c>
    </row>
    <row r="1113" spans="1:21">
      <c r="A1113" t="n">
        <v>14130</v>
      </c>
      <c r="B1113" s="44" t="n">
        <v>48</v>
      </c>
      <c r="C1113" s="7" t="n">
        <v>1620</v>
      </c>
      <c r="D1113" s="7" t="n">
        <v>0</v>
      </c>
      <c r="E1113" s="7" t="s">
        <v>151</v>
      </c>
      <c r="F1113" s="7" t="n">
        <v>-1</v>
      </c>
      <c r="G1113" s="7" t="n">
        <v>1</v>
      </c>
      <c r="H1113" s="7" t="n">
        <v>1.40129846432482e-45</v>
      </c>
    </row>
    <row r="1114" spans="1:21">
      <c r="A1114" t="s">
        <v>4</v>
      </c>
      <c r="B1114" s="4" t="s">
        <v>5</v>
      </c>
      <c r="C1114" s="4" t="s">
        <v>14</v>
      </c>
      <c r="D1114" s="4" t="s">
        <v>10</v>
      </c>
      <c r="E1114" s="4" t="s">
        <v>14</v>
      </c>
      <c r="F1114" s="4" t="s">
        <v>6</v>
      </c>
      <c r="G1114" s="4" t="s">
        <v>6</v>
      </c>
      <c r="H1114" s="4" t="s">
        <v>6</v>
      </c>
      <c r="I1114" s="4" t="s">
        <v>6</v>
      </c>
      <c r="J1114" s="4" t="s">
        <v>6</v>
      </c>
      <c r="K1114" s="4" t="s">
        <v>6</v>
      </c>
      <c r="L1114" s="4" t="s">
        <v>6</v>
      </c>
      <c r="M1114" s="4" t="s">
        <v>6</v>
      </c>
      <c r="N1114" s="4" t="s">
        <v>6</v>
      </c>
      <c r="O1114" s="4" t="s">
        <v>6</v>
      </c>
      <c r="P1114" s="4" t="s">
        <v>6</v>
      </c>
      <c r="Q1114" s="4" t="s">
        <v>6</v>
      </c>
      <c r="R1114" s="4" t="s">
        <v>6</v>
      </c>
      <c r="S1114" s="4" t="s">
        <v>6</v>
      </c>
      <c r="T1114" s="4" t="s">
        <v>6</v>
      </c>
      <c r="U1114" s="4" t="s">
        <v>6</v>
      </c>
    </row>
    <row r="1115" spans="1:21">
      <c r="A1115" t="n">
        <v>14158</v>
      </c>
      <c r="B1115" s="42" t="n">
        <v>36</v>
      </c>
      <c r="C1115" s="7" t="n">
        <v>8</v>
      </c>
      <c r="D1115" s="7" t="n">
        <v>1621</v>
      </c>
      <c r="E1115" s="7" t="n">
        <v>0</v>
      </c>
      <c r="F1115" s="7" t="s">
        <v>151</v>
      </c>
      <c r="G1115" s="7" t="s">
        <v>152</v>
      </c>
      <c r="H1115" s="7" t="s">
        <v>155</v>
      </c>
      <c r="I1115" s="7" t="s">
        <v>13</v>
      </c>
      <c r="J1115" s="7" t="s">
        <v>13</v>
      </c>
      <c r="K1115" s="7" t="s">
        <v>13</v>
      </c>
      <c r="L1115" s="7" t="s">
        <v>13</v>
      </c>
      <c r="M1115" s="7" t="s">
        <v>13</v>
      </c>
      <c r="N1115" s="7" t="s">
        <v>13</v>
      </c>
      <c r="O1115" s="7" t="s">
        <v>13</v>
      </c>
      <c r="P1115" s="7" t="s">
        <v>13</v>
      </c>
      <c r="Q1115" s="7" t="s">
        <v>13</v>
      </c>
      <c r="R1115" s="7" t="s">
        <v>13</v>
      </c>
      <c r="S1115" s="7" t="s">
        <v>13</v>
      </c>
      <c r="T1115" s="7" t="s">
        <v>13</v>
      </c>
      <c r="U1115" s="7" t="s">
        <v>13</v>
      </c>
    </row>
    <row r="1116" spans="1:21">
      <c r="A1116" t="s">
        <v>4</v>
      </c>
      <c r="B1116" s="4" t="s">
        <v>5</v>
      </c>
      <c r="C1116" s="4" t="s">
        <v>10</v>
      </c>
      <c r="D1116" s="4" t="s">
        <v>14</v>
      </c>
      <c r="E1116" s="4" t="s">
        <v>6</v>
      </c>
      <c r="F1116" s="4" t="s">
        <v>24</v>
      </c>
      <c r="G1116" s="4" t="s">
        <v>24</v>
      </c>
      <c r="H1116" s="4" t="s">
        <v>24</v>
      </c>
    </row>
    <row r="1117" spans="1:21">
      <c r="A1117" t="n">
        <v>14215</v>
      </c>
      <c r="B1117" s="44" t="n">
        <v>48</v>
      </c>
      <c r="C1117" s="7" t="n">
        <v>1621</v>
      </c>
      <c r="D1117" s="7" t="n">
        <v>0</v>
      </c>
      <c r="E1117" s="7" t="s">
        <v>151</v>
      </c>
      <c r="F1117" s="7" t="n">
        <v>-1</v>
      </c>
      <c r="G1117" s="7" t="n">
        <v>1</v>
      </c>
      <c r="H1117" s="7" t="n">
        <v>1.40129846432482e-45</v>
      </c>
    </row>
    <row r="1118" spans="1:21">
      <c r="A1118" t="s">
        <v>4</v>
      </c>
      <c r="B1118" s="4" t="s">
        <v>5</v>
      </c>
      <c r="C1118" s="4" t="s">
        <v>10</v>
      </c>
      <c r="D1118" s="4" t="s">
        <v>9</v>
      </c>
    </row>
    <row r="1119" spans="1:21">
      <c r="A1119" t="n">
        <v>14243</v>
      </c>
      <c r="B1119" s="41" t="n">
        <v>43</v>
      </c>
      <c r="C1119" s="7" t="n">
        <v>1620</v>
      </c>
      <c r="D1119" s="7" t="n">
        <v>256</v>
      </c>
    </row>
    <row r="1120" spans="1:21">
      <c r="A1120" t="s">
        <v>4</v>
      </c>
      <c r="B1120" s="4" t="s">
        <v>5</v>
      </c>
      <c r="C1120" s="4" t="s">
        <v>10</v>
      </c>
      <c r="D1120" s="4" t="s">
        <v>9</v>
      </c>
    </row>
    <row r="1121" spans="1:21">
      <c r="A1121" t="n">
        <v>14250</v>
      </c>
      <c r="B1121" s="41" t="n">
        <v>43</v>
      </c>
      <c r="C1121" s="7" t="n">
        <v>1621</v>
      </c>
      <c r="D1121" s="7" t="n">
        <v>256</v>
      </c>
    </row>
    <row r="1122" spans="1:21">
      <c r="A1122" t="s">
        <v>4</v>
      </c>
      <c r="B1122" s="4" t="s">
        <v>5</v>
      </c>
      <c r="C1122" s="4" t="s">
        <v>10</v>
      </c>
      <c r="D1122" s="4" t="s">
        <v>9</v>
      </c>
    </row>
    <row r="1123" spans="1:21">
      <c r="A1123" t="n">
        <v>14257</v>
      </c>
      <c r="B1123" s="41" t="n">
        <v>43</v>
      </c>
      <c r="C1123" s="7" t="n">
        <v>1640</v>
      </c>
      <c r="D1123" s="7" t="n">
        <v>256</v>
      </c>
    </row>
    <row r="1124" spans="1:21">
      <c r="A1124" t="s">
        <v>4</v>
      </c>
      <c r="B1124" s="4" t="s">
        <v>5</v>
      </c>
      <c r="C1124" s="4" t="s">
        <v>10</v>
      </c>
      <c r="D1124" s="4" t="s">
        <v>9</v>
      </c>
    </row>
    <row r="1125" spans="1:21">
      <c r="A1125" t="n">
        <v>14264</v>
      </c>
      <c r="B1125" s="41" t="n">
        <v>43</v>
      </c>
      <c r="C1125" s="7" t="n">
        <v>1640</v>
      </c>
      <c r="D1125" s="7" t="n">
        <v>512</v>
      </c>
    </row>
    <row r="1126" spans="1:21">
      <c r="A1126" t="s">
        <v>4</v>
      </c>
      <c r="B1126" s="4" t="s">
        <v>5</v>
      </c>
      <c r="C1126" s="4" t="s">
        <v>14</v>
      </c>
      <c r="D1126" s="4" t="s">
        <v>10</v>
      </c>
      <c r="E1126" s="4" t="s">
        <v>6</v>
      </c>
      <c r="F1126" s="4" t="s">
        <v>6</v>
      </c>
      <c r="G1126" s="4" t="s">
        <v>6</v>
      </c>
      <c r="H1126" s="4" t="s">
        <v>6</v>
      </c>
    </row>
    <row r="1127" spans="1:21">
      <c r="A1127" t="n">
        <v>14271</v>
      </c>
      <c r="B1127" s="26" t="n">
        <v>51</v>
      </c>
      <c r="C1127" s="7" t="n">
        <v>3</v>
      </c>
      <c r="D1127" s="7" t="n">
        <v>0</v>
      </c>
      <c r="E1127" s="7" t="s">
        <v>156</v>
      </c>
      <c r="F1127" s="7" t="s">
        <v>157</v>
      </c>
      <c r="G1127" s="7" t="s">
        <v>158</v>
      </c>
      <c r="H1127" s="7" t="s">
        <v>159</v>
      </c>
    </row>
    <row r="1128" spans="1:21">
      <c r="A1128" t="s">
        <v>4</v>
      </c>
      <c r="B1128" s="4" t="s">
        <v>5</v>
      </c>
      <c r="C1128" s="4" t="s">
        <v>14</v>
      </c>
      <c r="D1128" s="4" t="s">
        <v>10</v>
      </c>
      <c r="E1128" s="4" t="s">
        <v>6</v>
      </c>
      <c r="F1128" s="4" t="s">
        <v>6</v>
      </c>
      <c r="G1128" s="4" t="s">
        <v>6</v>
      </c>
      <c r="H1128" s="4" t="s">
        <v>6</v>
      </c>
    </row>
    <row r="1129" spans="1:21">
      <c r="A1129" t="n">
        <v>14300</v>
      </c>
      <c r="B1129" s="26" t="n">
        <v>51</v>
      </c>
      <c r="C1129" s="7" t="n">
        <v>3</v>
      </c>
      <c r="D1129" s="7" t="n">
        <v>61489</v>
      </c>
      <c r="E1129" s="7" t="s">
        <v>156</v>
      </c>
      <c r="F1129" s="7" t="s">
        <v>157</v>
      </c>
      <c r="G1129" s="7" t="s">
        <v>158</v>
      </c>
      <c r="H1129" s="7" t="s">
        <v>159</v>
      </c>
    </row>
    <row r="1130" spans="1:21">
      <c r="A1130" t="s">
        <v>4</v>
      </c>
      <c r="B1130" s="4" t="s">
        <v>5</v>
      </c>
      <c r="C1130" s="4" t="s">
        <v>14</v>
      </c>
      <c r="D1130" s="4" t="s">
        <v>10</v>
      </c>
      <c r="E1130" s="4" t="s">
        <v>6</v>
      </c>
      <c r="F1130" s="4" t="s">
        <v>6</v>
      </c>
      <c r="G1130" s="4" t="s">
        <v>6</v>
      </c>
      <c r="H1130" s="4" t="s">
        <v>6</v>
      </c>
    </row>
    <row r="1131" spans="1:21">
      <c r="A1131" t="n">
        <v>14329</v>
      </c>
      <c r="B1131" s="26" t="n">
        <v>51</v>
      </c>
      <c r="C1131" s="7" t="n">
        <v>3</v>
      </c>
      <c r="D1131" s="7" t="n">
        <v>61490</v>
      </c>
      <c r="E1131" s="7" t="s">
        <v>156</v>
      </c>
      <c r="F1131" s="7" t="s">
        <v>157</v>
      </c>
      <c r="G1131" s="7" t="s">
        <v>158</v>
      </c>
      <c r="H1131" s="7" t="s">
        <v>159</v>
      </c>
    </row>
    <row r="1132" spans="1:21">
      <c r="A1132" t="s">
        <v>4</v>
      </c>
      <c r="B1132" s="4" t="s">
        <v>5</v>
      </c>
      <c r="C1132" s="4" t="s">
        <v>14</v>
      </c>
      <c r="D1132" s="4" t="s">
        <v>10</v>
      </c>
      <c r="E1132" s="4" t="s">
        <v>6</v>
      </c>
      <c r="F1132" s="4" t="s">
        <v>6</v>
      </c>
      <c r="G1132" s="4" t="s">
        <v>6</v>
      </c>
      <c r="H1132" s="4" t="s">
        <v>6</v>
      </c>
    </row>
    <row r="1133" spans="1:21">
      <c r="A1133" t="n">
        <v>14358</v>
      </c>
      <c r="B1133" s="26" t="n">
        <v>51</v>
      </c>
      <c r="C1133" s="7" t="n">
        <v>3</v>
      </c>
      <c r="D1133" s="7" t="n">
        <v>61488</v>
      </c>
      <c r="E1133" s="7" t="s">
        <v>156</v>
      </c>
      <c r="F1133" s="7" t="s">
        <v>157</v>
      </c>
      <c r="G1133" s="7" t="s">
        <v>158</v>
      </c>
      <c r="H1133" s="7" t="s">
        <v>159</v>
      </c>
    </row>
    <row r="1134" spans="1:21">
      <c r="A1134" t="s">
        <v>4</v>
      </c>
      <c r="B1134" s="4" t="s">
        <v>5</v>
      </c>
      <c r="C1134" s="4" t="s">
        <v>14</v>
      </c>
      <c r="D1134" s="4" t="s">
        <v>10</v>
      </c>
      <c r="E1134" s="4" t="s">
        <v>6</v>
      </c>
      <c r="F1134" s="4" t="s">
        <v>6</v>
      </c>
      <c r="G1134" s="4" t="s">
        <v>6</v>
      </c>
      <c r="H1134" s="4" t="s">
        <v>6</v>
      </c>
    </row>
    <row r="1135" spans="1:21">
      <c r="A1135" t="n">
        <v>14387</v>
      </c>
      <c r="B1135" s="26" t="n">
        <v>51</v>
      </c>
      <c r="C1135" s="7" t="n">
        <v>3</v>
      </c>
      <c r="D1135" s="7" t="n">
        <v>7032</v>
      </c>
      <c r="E1135" s="7" t="s">
        <v>156</v>
      </c>
      <c r="F1135" s="7" t="s">
        <v>157</v>
      </c>
      <c r="G1135" s="7" t="s">
        <v>158</v>
      </c>
      <c r="H1135" s="7" t="s">
        <v>159</v>
      </c>
    </row>
    <row r="1136" spans="1:21">
      <c r="A1136" t="s">
        <v>4</v>
      </c>
      <c r="B1136" s="4" t="s">
        <v>5</v>
      </c>
      <c r="C1136" s="4" t="s">
        <v>14</v>
      </c>
      <c r="D1136" s="4" t="s">
        <v>10</v>
      </c>
      <c r="E1136" s="4" t="s">
        <v>6</v>
      </c>
      <c r="F1136" s="4" t="s">
        <v>6</v>
      </c>
      <c r="G1136" s="4" t="s">
        <v>6</v>
      </c>
      <c r="H1136" s="4" t="s">
        <v>6</v>
      </c>
    </row>
    <row r="1137" spans="1:8">
      <c r="A1137" t="n">
        <v>14416</v>
      </c>
      <c r="B1137" s="26" t="n">
        <v>51</v>
      </c>
      <c r="C1137" s="7" t="n">
        <v>3</v>
      </c>
      <c r="D1137" s="7" t="n">
        <v>0</v>
      </c>
      <c r="E1137" s="7" t="s">
        <v>156</v>
      </c>
      <c r="F1137" s="7" t="s">
        <v>157</v>
      </c>
      <c r="G1137" s="7" t="s">
        <v>158</v>
      </c>
      <c r="H1137" s="7" t="s">
        <v>159</v>
      </c>
    </row>
    <row r="1138" spans="1:8">
      <c r="A1138" t="s">
        <v>4</v>
      </c>
      <c r="B1138" s="4" t="s">
        <v>5</v>
      </c>
      <c r="C1138" s="4" t="s">
        <v>14</v>
      </c>
      <c r="D1138" s="4" t="s">
        <v>10</v>
      </c>
      <c r="E1138" s="4" t="s">
        <v>6</v>
      </c>
      <c r="F1138" s="4" t="s">
        <v>6</v>
      </c>
      <c r="G1138" s="4" t="s">
        <v>6</v>
      </c>
      <c r="H1138" s="4" t="s">
        <v>6</v>
      </c>
    </row>
    <row r="1139" spans="1:8">
      <c r="A1139" t="n">
        <v>14445</v>
      </c>
      <c r="B1139" s="26" t="n">
        <v>51</v>
      </c>
      <c r="C1139" s="7" t="n">
        <v>3</v>
      </c>
      <c r="D1139" s="7" t="n">
        <v>8</v>
      </c>
      <c r="E1139" s="7" t="s">
        <v>156</v>
      </c>
      <c r="F1139" s="7" t="s">
        <v>157</v>
      </c>
      <c r="G1139" s="7" t="s">
        <v>158</v>
      </c>
      <c r="H1139" s="7" t="s">
        <v>159</v>
      </c>
    </row>
    <row r="1140" spans="1:8">
      <c r="A1140" t="s">
        <v>4</v>
      </c>
      <c r="B1140" s="4" t="s">
        <v>5</v>
      </c>
      <c r="C1140" s="4" t="s">
        <v>14</v>
      </c>
      <c r="D1140" s="4" t="s">
        <v>10</v>
      </c>
      <c r="E1140" s="4" t="s">
        <v>6</v>
      </c>
      <c r="F1140" s="4" t="s">
        <v>6</v>
      </c>
      <c r="G1140" s="4" t="s">
        <v>6</v>
      </c>
      <c r="H1140" s="4" t="s">
        <v>6</v>
      </c>
    </row>
    <row r="1141" spans="1:8">
      <c r="A1141" t="n">
        <v>14474</v>
      </c>
      <c r="B1141" s="26" t="n">
        <v>51</v>
      </c>
      <c r="C1141" s="7" t="n">
        <v>3</v>
      </c>
      <c r="D1141" s="7" t="n">
        <v>9</v>
      </c>
      <c r="E1141" s="7" t="s">
        <v>156</v>
      </c>
      <c r="F1141" s="7" t="s">
        <v>157</v>
      </c>
      <c r="G1141" s="7" t="s">
        <v>158</v>
      </c>
      <c r="H1141" s="7" t="s">
        <v>159</v>
      </c>
    </row>
    <row r="1142" spans="1:8">
      <c r="A1142" t="s">
        <v>4</v>
      </c>
      <c r="B1142" s="4" t="s">
        <v>5</v>
      </c>
      <c r="C1142" s="4" t="s">
        <v>14</v>
      </c>
      <c r="D1142" s="4" t="s">
        <v>10</v>
      </c>
      <c r="E1142" s="4" t="s">
        <v>6</v>
      </c>
      <c r="F1142" s="4" t="s">
        <v>6</v>
      </c>
      <c r="G1142" s="4" t="s">
        <v>6</v>
      </c>
      <c r="H1142" s="4" t="s">
        <v>6</v>
      </c>
    </row>
    <row r="1143" spans="1:8">
      <c r="A1143" t="n">
        <v>14503</v>
      </c>
      <c r="B1143" s="26" t="n">
        <v>51</v>
      </c>
      <c r="C1143" s="7" t="n">
        <v>3</v>
      </c>
      <c r="D1143" s="7" t="n">
        <v>1</v>
      </c>
      <c r="E1143" s="7" t="s">
        <v>156</v>
      </c>
      <c r="F1143" s="7" t="s">
        <v>157</v>
      </c>
      <c r="G1143" s="7" t="s">
        <v>158</v>
      </c>
      <c r="H1143" s="7" t="s">
        <v>159</v>
      </c>
    </row>
    <row r="1144" spans="1:8">
      <c r="A1144" t="s">
        <v>4</v>
      </c>
      <c r="B1144" s="4" t="s">
        <v>5</v>
      </c>
      <c r="C1144" s="4" t="s">
        <v>14</v>
      </c>
      <c r="D1144" s="4" t="s">
        <v>10</v>
      </c>
      <c r="E1144" s="4" t="s">
        <v>9</v>
      </c>
      <c r="F1144" s="4" t="s">
        <v>10</v>
      </c>
      <c r="G1144" s="4" t="s">
        <v>9</v>
      </c>
      <c r="H1144" s="4" t="s">
        <v>14</v>
      </c>
    </row>
    <row r="1145" spans="1:8">
      <c r="A1145" t="n">
        <v>14532</v>
      </c>
      <c r="B1145" s="15" t="n">
        <v>49</v>
      </c>
      <c r="C1145" s="7" t="n">
        <v>0</v>
      </c>
      <c r="D1145" s="7" t="n">
        <v>520</v>
      </c>
      <c r="E1145" s="7" t="n">
        <v>1065353216</v>
      </c>
      <c r="F1145" s="7" t="n">
        <v>0</v>
      </c>
      <c r="G1145" s="7" t="n">
        <v>0</v>
      </c>
      <c r="H1145" s="7" t="n">
        <v>0</v>
      </c>
    </row>
    <row r="1146" spans="1:8">
      <c r="A1146" t="s">
        <v>4</v>
      </c>
      <c r="B1146" s="4" t="s">
        <v>5</v>
      </c>
      <c r="C1146" s="4" t="s">
        <v>14</v>
      </c>
      <c r="D1146" s="4" t="s">
        <v>14</v>
      </c>
      <c r="E1146" s="4" t="s">
        <v>24</v>
      </c>
      <c r="F1146" s="4" t="s">
        <v>24</v>
      </c>
      <c r="G1146" s="4" t="s">
        <v>24</v>
      </c>
      <c r="H1146" s="4" t="s">
        <v>10</v>
      </c>
    </row>
    <row r="1147" spans="1:8">
      <c r="A1147" t="n">
        <v>14547</v>
      </c>
      <c r="B1147" s="33" t="n">
        <v>45</v>
      </c>
      <c r="C1147" s="7" t="n">
        <v>2</v>
      </c>
      <c r="D1147" s="7" t="n">
        <v>3</v>
      </c>
      <c r="E1147" s="7" t="n">
        <v>-83.7200012207031</v>
      </c>
      <c r="F1147" s="7" t="n">
        <v>182.600006103516</v>
      </c>
      <c r="G1147" s="7" t="n">
        <v>32.060001373291</v>
      </c>
      <c r="H1147" s="7" t="n">
        <v>0</v>
      </c>
    </row>
    <row r="1148" spans="1:8">
      <c r="A1148" t="s">
        <v>4</v>
      </c>
      <c r="B1148" s="4" t="s">
        <v>5</v>
      </c>
      <c r="C1148" s="4" t="s">
        <v>14</v>
      </c>
      <c r="D1148" s="4" t="s">
        <v>14</v>
      </c>
      <c r="E1148" s="4" t="s">
        <v>24</v>
      </c>
      <c r="F1148" s="4" t="s">
        <v>24</v>
      </c>
      <c r="G1148" s="4" t="s">
        <v>24</v>
      </c>
      <c r="H1148" s="4" t="s">
        <v>10</v>
      </c>
      <c r="I1148" s="4" t="s">
        <v>14</v>
      </c>
    </row>
    <row r="1149" spans="1:8">
      <c r="A1149" t="n">
        <v>14564</v>
      </c>
      <c r="B1149" s="33" t="n">
        <v>45</v>
      </c>
      <c r="C1149" s="7" t="n">
        <v>4</v>
      </c>
      <c r="D1149" s="7" t="n">
        <v>3</v>
      </c>
      <c r="E1149" s="7" t="n">
        <v>337.510009765625</v>
      </c>
      <c r="F1149" s="7" t="n">
        <v>306.910003662109</v>
      </c>
      <c r="G1149" s="7" t="n">
        <v>0</v>
      </c>
      <c r="H1149" s="7" t="n">
        <v>0</v>
      </c>
      <c r="I1149" s="7" t="n">
        <v>0</v>
      </c>
    </row>
    <row r="1150" spans="1:8">
      <c r="A1150" t="s">
        <v>4</v>
      </c>
      <c r="B1150" s="4" t="s">
        <v>5</v>
      </c>
      <c r="C1150" s="4" t="s">
        <v>14</v>
      </c>
      <c r="D1150" s="4" t="s">
        <v>14</v>
      </c>
      <c r="E1150" s="4" t="s">
        <v>24</v>
      </c>
      <c r="F1150" s="4" t="s">
        <v>10</v>
      </c>
    </row>
    <row r="1151" spans="1:8">
      <c r="A1151" t="n">
        <v>14582</v>
      </c>
      <c r="B1151" s="33" t="n">
        <v>45</v>
      </c>
      <c r="C1151" s="7" t="n">
        <v>5</v>
      </c>
      <c r="D1151" s="7" t="n">
        <v>3</v>
      </c>
      <c r="E1151" s="7" t="n">
        <v>70.0999984741211</v>
      </c>
      <c r="F1151" s="7" t="n">
        <v>0</v>
      </c>
    </row>
    <row r="1152" spans="1:8">
      <c r="A1152" t="s">
        <v>4</v>
      </c>
      <c r="B1152" s="4" t="s">
        <v>5</v>
      </c>
      <c r="C1152" s="4" t="s">
        <v>14</v>
      </c>
      <c r="D1152" s="4" t="s">
        <v>14</v>
      </c>
      <c r="E1152" s="4" t="s">
        <v>24</v>
      </c>
      <c r="F1152" s="4" t="s">
        <v>10</v>
      </c>
    </row>
    <row r="1153" spans="1:9">
      <c r="A1153" t="n">
        <v>14591</v>
      </c>
      <c r="B1153" s="33" t="n">
        <v>45</v>
      </c>
      <c r="C1153" s="7" t="n">
        <v>11</v>
      </c>
      <c r="D1153" s="7" t="n">
        <v>3</v>
      </c>
      <c r="E1153" s="7" t="n">
        <v>31</v>
      </c>
      <c r="F1153" s="7" t="n">
        <v>0</v>
      </c>
    </row>
    <row r="1154" spans="1:9">
      <c r="A1154" t="s">
        <v>4</v>
      </c>
      <c r="B1154" s="4" t="s">
        <v>5</v>
      </c>
      <c r="C1154" s="4" t="s">
        <v>14</v>
      </c>
      <c r="D1154" s="4" t="s">
        <v>10</v>
      </c>
      <c r="E1154" s="4" t="s">
        <v>10</v>
      </c>
      <c r="F1154" s="4" t="s">
        <v>9</v>
      </c>
    </row>
    <row r="1155" spans="1:9">
      <c r="A1155" t="n">
        <v>14600</v>
      </c>
      <c r="B1155" s="59" t="n">
        <v>84</v>
      </c>
      <c r="C1155" s="7" t="n">
        <v>0</v>
      </c>
      <c r="D1155" s="7" t="n">
        <v>0</v>
      </c>
      <c r="E1155" s="7" t="n">
        <v>0</v>
      </c>
      <c r="F1155" s="7" t="n">
        <v>1045220557</v>
      </c>
    </row>
    <row r="1156" spans="1:9">
      <c r="A1156" t="s">
        <v>4</v>
      </c>
      <c r="B1156" s="4" t="s">
        <v>5</v>
      </c>
      <c r="C1156" s="4" t="s">
        <v>14</v>
      </c>
      <c r="D1156" s="4" t="s">
        <v>10</v>
      </c>
      <c r="E1156" s="4" t="s">
        <v>24</v>
      </c>
    </row>
    <row r="1157" spans="1:9">
      <c r="A1157" t="n">
        <v>14610</v>
      </c>
      <c r="B1157" s="23" t="n">
        <v>58</v>
      </c>
      <c r="C1157" s="7" t="n">
        <v>100</v>
      </c>
      <c r="D1157" s="7" t="n">
        <v>1000</v>
      </c>
      <c r="E1157" s="7" t="n">
        <v>1</v>
      </c>
    </row>
    <row r="1158" spans="1:9">
      <c r="A1158" t="s">
        <v>4</v>
      </c>
      <c r="B1158" s="4" t="s">
        <v>5</v>
      </c>
      <c r="C1158" s="4" t="s">
        <v>14</v>
      </c>
      <c r="D1158" s="4" t="s">
        <v>10</v>
      </c>
    </row>
    <row r="1159" spans="1:9">
      <c r="A1159" t="n">
        <v>14618</v>
      </c>
      <c r="B1159" s="23" t="n">
        <v>58</v>
      </c>
      <c r="C1159" s="7" t="n">
        <v>255</v>
      </c>
      <c r="D1159" s="7" t="n">
        <v>0</v>
      </c>
    </row>
    <row r="1160" spans="1:9">
      <c r="A1160" t="s">
        <v>4</v>
      </c>
      <c r="B1160" s="4" t="s">
        <v>5</v>
      </c>
      <c r="C1160" s="4" t="s">
        <v>14</v>
      </c>
      <c r="D1160" s="4" t="s">
        <v>10</v>
      </c>
    </row>
    <row r="1161" spans="1:9">
      <c r="A1161" t="n">
        <v>14622</v>
      </c>
      <c r="B1161" s="33" t="n">
        <v>45</v>
      </c>
      <c r="C1161" s="7" t="n">
        <v>7</v>
      </c>
      <c r="D1161" s="7" t="n">
        <v>255</v>
      </c>
    </row>
    <row r="1162" spans="1:9">
      <c r="A1162" t="s">
        <v>4</v>
      </c>
      <c r="B1162" s="4" t="s">
        <v>5</v>
      </c>
      <c r="C1162" s="4" t="s">
        <v>14</v>
      </c>
      <c r="D1162" s="4" t="s">
        <v>14</v>
      </c>
      <c r="E1162" s="4" t="s">
        <v>24</v>
      </c>
      <c r="F1162" s="4" t="s">
        <v>24</v>
      </c>
      <c r="G1162" s="4" t="s">
        <v>24</v>
      </c>
      <c r="H1162" s="4" t="s">
        <v>10</v>
      </c>
    </row>
    <row r="1163" spans="1:9">
      <c r="A1163" t="n">
        <v>14626</v>
      </c>
      <c r="B1163" s="33" t="n">
        <v>45</v>
      </c>
      <c r="C1163" s="7" t="n">
        <v>2</v>
      </c>
      <c r="D1163" s="7" t="n">
        <v>3</v>
      </c>
      <c r="E1163" s="7" t="n">
        <v>-130.690002441406</v>
      </c>
      <c r="F1163" s="7" t="n">
        <v>139.75</v>
      </c>
      <c r="G1163" s="7" t="n">
        <v>39.5200004577637</v>
      </c>
      <c r="H1163" s="7" t="n">
        <v>12000</v>
      </c>
    </row>
    <row r="1164" spans="1:9">
      <c r="A1164" t="s">
        <v>4</v>
      </c>
      <c r="B1164" s="4" t="s">
        <v>5</v>
      </c>
      <c r="C1164" s="4" t="s">
        <v>14</v>
      </c>
      <c r="D1164" s="4" t="s">
        <v>14</v>
      </c>
      <c r="E1164" s="4" t="s">
        <v>24</v>
      </c>
      <c r="F1164" s="4" t="s">
        <v>24</v>
      </c>
      <c r="G1164" s="4" t="s">
        <v>24</v>
      </c>
      <c r="H1164" s="4" t="s">
        <v>10</v>
      </c>
      <c r="I1164" s="4" t="s">
        <v>14</v>
      </c>
    </row>
    <row r="1165" spans="1:9">
      <c r="A1165" t="n">
        <v>14643</v>
      </c>
      <c r="B1165" s="33" t="n">
        <v>45</v>
      </c>
      <c r="C1165" s="7" t="n">
        <v>4</v>
      </c>
      <c r="D1165" s="7" t="n">
        <v>3</v>
      </c>
      <c r="E1165" s="7" t="n">
        <v>344.390014648438</v>
      </c>
      <c r="F1165" s="7" t="n">
        <v>293.570007324219</v>
      </c>
      <c r="G1165" s="7" t="n">
        <v>0</v>
      </c>
      <c r="H1165" s="7" t="n">
        <v>12000</v>
      </c>
      <c r="I1165" s="7" t="n">
        <v>1</v>
      </c>
    </row>
    <row r="1166" spans="1:9">
      <c r="A1166" t="s">
        <v>4</v>
      </c>
      <c r="B1166" s="4" t="s">
        <v>5</v>
      </c>
      <c r="C1166" s="4" t="s">
        <v>14</v>
      </c>
      <c r="D1166" s="4" t="s">
        <v>14</v>
      </c>
      <c r="E1166" s="4" t="s">
        <v>24</v>
      </c>
      <c r="F1166" s="4" t="s">
        <v>10</v>
      </c>
    </row>
    <row r="1167" spans="1:9">
      <c r="A1167" t="n">
        <v>14661</v>
      </c>
      <c r="B1167" s="33" t="n">
        <v>45</v>
      </c>
      <c r="C1167" s="7" t="n">
        <v>5</v>
      </c>
      <c r="D1167" s="7" t="n">
        <v>3</v>
      </c>
      <c r="E1167" s="7" t="n">
        <v>105.800003051758</v>
      </c>
      <c r="F1167" s="7" t="n">
        <v>12000</v>
      </c>
    </row>
    <row r="1168" spans="1:9">
      <c r="A1168" t="s">
        <v>4</v>
      </c>
      <c r="B1168" s="4" t="s">
        <v>5</v>
      </c>
      <c r="C1168" s="4" t="s">
        <v>14</v>
      </c>
      <c r="D1168" s="4" t="s">
        <v>14</v>
      </c>
      <c r="E1168" s="4" t="s">
        <v>24</v>
      </c>
      <c r="F1168" s="4" t="s">
        <v>10</v>
      </c>
    </row>
    <row r="1169" spans="1:9">
      <c r="A1169" t="n">
        <v>14670</v>
      </c>
      <c r="B1169" s="33" t="n">
        <v>45</v>
      </c>
      <c r="C1169" s="7" t="n">
        <v>11</v>
      </c>
      <c r="D1169" s="7" t="n">
        <v>3</v>
      </c>
      <c r="E1169" s="7" t="n">
        <v>31.6000003814697</v>
      </c>
      <c r="F1169" s="7" t="n">
        <v>12000</v>
      </c>
    </row>
    <row r="1170" spans="1:9">
      <c r="A1170" t="s">
        <v>4</v>
      </c>
      <c r="B1170" s="4" t="s">
        <v>5</v>
      </c>
      <c r="C1170" s="4" t="s">
        <v>10</v>
      </c>
    </row>
    <row r="1171" spans="1:9">
      <c r="A1171" t="n">
        <v>14679</v>
      </c>
      <c r="B1171" s="27" t="n">
        <v>16</v>
      </c>
      <c r="C1171" s="7" t="n">
        <v>5000</v>
      </c>
    </row>
    <row r="1172" spans="1:9">
      <c r="A1172" t="s">
        <v>4</v>
      </c>
      <c r="B1172" s="4" t="s">
        <v>5</v>
      </c>
      <c r="C1172" s="4" t="s">
        <v>14</v>
      </c>
      <c r="D1172" s="4" t="s">
        <v>14</v>
      </c>
      <c r="E1172" s="4" t="s">
        <v>14</v>
      </c>
      <c r="F1172" s="4" t="s">
        <v>24</v>
      </c>
      <c r="G1172" s="4" t="s">
        <v>24</v>
      </c>
      <c r="H1172" s="4" t="s">
        <v>24</v>
      </c>
      <c r="I1172" s="4" t="s">
        <v>24</v>
      </c>
      <c r="J1172" s="4" t="s">
        <v>24</v>
      </c>
    </row>
    <row r="1173" spans="1:9">
      <c r="A1173" t="n">
        <v>14682</v>
      </c>
      <c r="B1173" s="60" t="n">
        <v>76</v>
      </c>
      <c r="C1173" s="7" t="n">
        <v>0</v>
      </c>
      <c r="D1173" s="7" t="n">
        <v>3</v>
      </c>
      <c r="E1173" s="7" t="n">
        <v>2</v>
      </c>
      <c r="F1173" s="7" t="n">
        <v>1</v>
      </c>
      <c r="G1173" s="7" t="n">
        <v>1</v>
      </c>
      <c r="H1173" s="7" t="n">
        <v>1</v>
      </c>
      <c r="I1173" s="7" t="n">
        <v>1</v>
      </c>
      <c r="J1173" s="7" t="n">
        <v>2000</v>
      </c>
    </row>
    <row r="1174" spans="1:9">
      <c r="A1174" t="s">
        <v>4</v>
      </c>
      <c r="B1174" s="4" t="s">
        <v>5</v>
      </c>
      <c r="C1174" s="4" t="s">
        <v>14</v>
      </c>
      <c r="D1174" s="4" t="s">
        <v>14</v>
      </c>
      <c r="E1174" s="4" t="s">
        <v>14</v>
      </c>
      <c r="F1174" s="4" t="s">
        <v>24</v>
      </c>
      <c r="G1174" s="4" t="s">
        <v>24</v>
      </c>
      <c r="H1174" s="4" t="s">
        <v>24</v>
      </c>
      <c r="I1174" s="4" t="s">
        <v>24</v>
      </c>
      <c r="J1174" s="4" t="s">
        <v>24</v>
      </c>
    </row>
    <row r="1175" spans="1:9">
      <c r="A1175" t="n">
        <v>14706</v>
      </c>
      <c r="B1175" s="60" t="n">
        <v>76</v>
      </c>
      <c r="C1175" s="7" t="n">
        <v>0</v>
      </c>
      <c r="D1175" s="7" t="n">
        <v>0</v>
      </c>
      <c r="E1175" s="7" t="n">
        <v>2</v>
      </c>
      <c r="F1175" s="7" t="n">
        <v>64</v>
      </c>
      <c r="G1175" s="7" t="n">
        <v>0</v>
      </c>
      <c r="H1175" s="7" t="n">
        <v>2000</v>
      </c>
      <c r="I1175" s="7" t="n">
        <v>0</v>
      </c>
      <c r="J1175" s="7" t="n">
        <v>0</v>
      </c>
    </row>
    <row r="1176" spans="1:9">
      <c r="A1176" t="s">
        <v>4</v>
      </c>
      <c r="B1176" s="4" t="s">
        <v>5</v>
      </c>
      <c r="C1176" s="4" t="s">
        <v>14</v>
      </c>
      <c r="D1176" s="4" t="s">
        <v>14</v>
      </c>
    </row>
    <row r="1177" spans="1:9">
      <c r="A1177" t="n">
        <v>14730</v>
      </c>
      <c r="B1177" s="61" t="n">
        <v>77</v>
      </c>
      <c r="C1177" s="7" t="n">
        <v>0</v>
      </c>
      <c r="D1177" s="7" t="n">
        <v>3</v>
      </c>
    </row>
    <row r="1178" spans="1:9">
      <c r="A1178" t="s">
        <v>4</v>
      </c>
      <c r="B1178" s="4" t="s">
        <v>5</v>
      </c>
      <c r="C1178" s="4" t="s">
        <v>14</v>
      </c>
      <c r="D1178" s="4" t="s">
        <v>14</v>
      </c>
    </row>
    <row r="1179" spans="1:9">
      <c r="A1179" t="n">
        <v>14733</v>
      </c>
      <c r="B1179" s="61" t="n">
        <v>77</v>
      </c>
      <c r="C1179" s="7" t="n">
        <v>0</v>
      </c>
      <c r="D1179" s="7" t="n">
        <v>0</v>
      </c>
    </row>
    <row r="1180" spans="1:9">
      <c r="A1180" t="s">
        <v>4</v>
      </c>
      <c r="B1180" s="4" t="s">
        <v>5</v>
      </c>
      <c r="C1180" s="4" t="s">
        <v>10</v>
      </c>
    </row>
    <row r="1181" spans="1:9">
      <c r="A1181" t="n">
        <v>14736</v>
      </c>
      <c r="B1181" s="27" t="n">
        <v>16</v>
      </c>
      <c r="C1181" s="7" t="n">
        <v>2000</v>
      </c>
    </row>
    <row r="1182" spans="1:9">
      <c r="A1182" t="s">
        <v>4</v>
      </c>
      <c r="B1182" s="4" t="s">
        <v>5</v>
      </c>
      <c r="C1182" s="4" t="s">
        <v>14</v>
      </c>
      <c r="D1182" s="4" t="s">
        <v>14</v>
      </c>
      <c r="E1182" s="4" t="s">
        <v>14</v>
      </c>
      <c r="F1182" s="4" t="s">
        <v>24</v>
      </c>
      <c r="G1182" s="4" t="s">
        <v>24</v>
      </c>
      <c r="H1182" s="4" t="s">
        <v>24</v>
      </c>
      <c r="I1182" s="4" t="s">
        <v>24</v>
      </c>
      <c r="J1182" s="4" t="s">
        <v>24</v>
      </c>
    </row>
    <row r="1183" spans="1:9">
      <c r="A1183" t="n">
        <v>14739</v>
      </c>
      <c r="B1183" s="60" t="n">
        <v>76</v>
      </c>
      <c r="C1183" s="7" t="n">
        <v>0</v>
      </c>
      <c r="D1183" s="7" t="n">
        <v>3</v>
      </c>
      <c r="E1183" s="7" t="n">
        <v>1</v>
      </c>
      <c r="F1183" s="7" t="n">
        <v>1</v>
      </c>
      <c r="G1183" s="7" t="n">
        <v>1</v>
      </c>
      <c r="H1183" s="7" t="n">
        <v>1</v>
      </c>
      <c r="I1183" s="7" t="n">
        <v>0</v>
      </c>
      <c r="J1183" s="7" t="n">
        <v>2000</v>
      </c>
    </row>
    <row r="1184" spans="1:9">
      <c r="A1184" t="s">
        <v>4</v>
      </c>
      <c r="B1184" s="4" t="s">
        <v>5</v>
      </c>
      <c r="C1184" s="4" t="s">
        <v>14</v>
      </c>
      <c r="D1184" s="4" t="s">
        <v>14</v>
      </c>
      <c r="E1184" s="4" t="s">
        <v>14</v>
      </c>
      <c r="F1184" s="4" t="s">
        <v>24</v>
      </c>
      <c r="G1184" s="4" t="s">
        <v>24</v>
      </c>
      <c r="H1184" s="4" t="s">
        <v>24</v>
      </c>
      <c r="I1184" s="4" t="s">
        <v>24</v>
      </c>
      <c r="J1184" s="4" t="s">
        <v>24</v>
      </c>
    </row>
    <row r="1185" spans="1:10">
      <c r="A1185" t="n">
        <v>14763</v>
      </c>
      <c r="B1185" s="60" t="n">
        <v>76</v>
      </c>
      <c r="C1185" s="7" t="n">
        <v>0</v>
      </c>
      <c r="D1185" s="7" t="n">
        <v>0</v>
      </c>
      <c r="E1185" s="7" t="n">
        <v>1</v>
      </c>
      <c r="F1185" s="7" t="n">
        <v>128</v>
      </c>
      <c r="G1185" s="7" t="n">
        <v>0</v>
      </c>
      <c r="H1185" s="7" t="n">
        <v>2000</v>
      </c>
      <c r="I1185" s="7" t="n">
        <v>0</v>
      </c>
      <c r="J1185" s="7" t="n">
        <v>0</v>
      </c>
    </row>
    <row r="1186" spans="1:10">
      <c r="A1186" t="s">
        <v>4</v>
      </c>
      <c r="B1186" s="4" t="s">
        <v>5</v>
      </c>
      <c r="C1186" s="4" t="s">
        <v>14</v>
      </c>
      <c r="D1186" s="4" t="s">
        <v>14</v>
      </c>
    </row>
    <row r="1187" spans="1:10">
      <c r="A1187" t="n">
        <v>14787</v>
      </c>
      <c r="B1187" s="61" t="n">
        <v>77</v>
      </c>
      <c r="C1187" s="7" t="n">
        <v>0</v>
      </c>
      <c r="D1187" s="7" t="n">
        <v>3</v>
      </c>
    </row>
    <row r="1188" spans="1:10">
      <c r="A1188" t="s">
        <v>4</v>
      </c>
      <c r="B1188" s="4" t="s">
        <v>5</v>
      </c>
      <c r="C1188" s="4" t="s">
        <v>14</v>
      </c>
      <c r="D1188" s="4" t="s">
        <v>14</v>
      </c>
    </row>
    <row r="1189" spans="1:10">
      <c r="A1189" t="n">
        <v>14790</v>
      </c>
      <c r="B1189" s="61" t="n">
        <v>77</v>
      </c>
      <c r="C1189" s="7" t="n">
        <v>0</v>
      </c>
      <c r="D1189" s="7" t="n">
        <v>0</v>
      </c>
    </row>
    <row r="1190" spans="1:10">
      <c r="A1190" t="s">
        <v>4</v>
      </c>
      <c r="B1190" s="4" t="s">
        <v>5</v>
      </c>
      <c r="C1190" s="4" t="s">
        <v>14</v>
      </c>
      <c r="D1190" s="4" t="s">
        <v>10</v>
      </c>
    </row>
    <row r="1191" spans="1:10">
      <c r="A1191" t="n">
        <v>14793</v>
      </c>
      <c r="B1191" s="33" t="n">
        <v>45</v>
      </c>
      <c r="C1191" s="7" t="n">
        <v>7</v>
      </c>
      <c r="D1191" s="7" t="n">
        <v>255</v>
      </c>
    </row>
    <row r="1192" spans="1:10">
      <c r="A1192" t="s">
        <v>4</v>
      </c>
      <c r="B1192" s="4" t="s">
        <v>5</v>
      </c>
      <c r="C1192" s="4" t="s">
        <v>14</v>
      </c>
      <c r="D1192" s="4" t="s">
        <v>10</v>
      </c>
      <c r="E1192" s="4" t="s">
        <v>24</v>
      </c>
    </row>
    <row r="1193" spans="1:10">
      <c r="A1193" t="n">
        <v>14797</v>
      </c>
      <c r="B1193" s="23" t="n">
        <v>58</v>
      </c>
      <c r="C1193" s="7" t="n">
        <v>101</v>
      </c>
      <c r="D1193" s="7" t="n">
        <v>500</v>
      </c>
      <c r="E1193" s="7" t="n">
        <v>1</v>
      </c>
    </row>
    <row r="1194" spans="1:10">
      <c r="A1194" t="s">
        <v>4</v>
      </c>
      <c r="B1194" s="4" t="s">
        <v>5</v>
      </c>
      <c r="C1194" s="4" t="s">
        <v>14</v>
      </c>
      <c r="D1194" s="4" t="s">
        <v>10</v>
      </c>
    </row>
    <row r="1195" spans="1:10">
      <c r="A1195" t="n">
        <v>14805</v>
      </c>
      <c r="B1195" s="23" t="n">
        <v>58</v>
      </c>
      <c r="C1195" s="7" t="n">
        <v>254</v>
      </c>
      <c r="D1195" s="7" t="n">
        <v>0</v>
      </c>
    </row>
    <row r="1196" spans="1:10">
      <c r="A1196" t="s">
        <v>4</v>
      </c>
      <c r="B1196" s="4" t="s">
        <v>5</v>
      </c>
      <c r="C1196" s="4" t="s">
        <v>14</v>
      </c>
      <c r="D1196" s="4" t="s">
        <v>10</v>
      </c>
      <c r="E1196" s="4" t="s">
        <v>10</v>
      </c>
      <c r="F1196" s="4" t="s">
        <v>9</v>
      </c>
    </row>
    <row r="1197" spans="1:10">
      <c r="A1197" t="n">
        <v>14809</v>
      </c>
      <c r="B1197" s="59" t="n">
        <v>84</v>
      </c>
      <c r="C1197" s="7" t="n">
        <v>1</v>
      </c>
      <c r="D1197" s="7" t="n">
        <v>0</v>
      </c>
      <c r="E1197" s="7" t="n">
        <v>0</v>
      </c>
      <c r="F1197" s="7" t="n">
        <v>0</v>
      </c>
    </row>
    <row r="1198" spans="1:10">
      <c r="A1198" t="s">
        <v>4</v>
      </c>
      <c r="B1198" s="4" t="s">
        <v>5</v>
      </c>
      <c r="C1198" s="4" t="s">
        <v>14</v>
      </c>
    </row>
    <row r="1199" spans="1:10">
      <c r="A1199" t="n">
        <v>14819</v>
      </c>
      <c r="B1199" s="62" t="n">
        <v>116</v>
      </c>
      <c r="C1199" s="7" t="n">
        <v>0</v>
      </c>
    </row>
    <row r="1200" spans="1:10">
      <c r="A1200" t="s">
        <v>4</v>
      </c>
      <c r="B1200" s="4" t="s">
        <v>5</v>
      </c>
      <c r="C1200" s="4" t="s">
        <v>14</v>
      </c>
      <c r="D1200" s="4" t="s">
        <v>10</v>
      </c>
    </row>
    <row r="1201" spans="1:10">
      <c r="A1201" t="n">
        <v>14821</v>
      </c>
      <c r="B1201" s="62" t="n">
        <v>116</v>
      </c>
      <c r="C1201" s="7" t="n">
        <v>2</v>
      </c>
      <c r="D1201" s="7" t="n">
        <v>1</v>
      </c>
    </row>
    <row r="1202" spans="1:10">
      <c r="A1202" t="s">
        <v>4</v>
      </c>
      <c r="B1202" s="4" t="s">
        <v>5</v>
      </c>
      <c r="C1202" s="4" t="s">
        <v>14</v>
      </c>
      <c r="D1202" s="4" t="s">
        <v>9</v>
      </c>
    </row>
    <row r="1203" spans="1:10">
      <c r="A1203" t="n">
        <v>14825</v>
      </c>
      <c r="B1203" s="62" t="n">
        <v>116</v>
      </c>
      <c r="C1203" s="7" t="n">
        <v>5</v>
      </c>
      <c r="D1203" s="7" t="n">
        <v>1140457472</v>
      </c>
    </row>
    <row r="1204" spans="1:10">
      <c r="A1204" t="s">
        <v>4</v>
      </c>
      <c r="B1204" s="4" t="s">
        <v>5</v>
      </c>
      <c r="C1204" s="4" t="s">
        <v>14</v>
      </c>
      <c r="D1204" s="4" t="s">
        <v>10</v>
      </c>
    </row>
    <row r="1205" spans="1:10">
      <c r="A1205" t="n">
        <v>14831</v>
      </c>
      <c r="B1205" s="62" t="n">
        <v>116</v>
      </c>
      <c r="C1205" s="7" t="n">
        <v>6</v>
      </c>
      <c r="D1205" s="7" t="n">
        <v>1</v>
      </c>
    </row>
    <row r="1206" spans="1:10">
      <c r="A1206" t="s">
        <v>4</v>
      </c>
      <c r="B1206" s="4" t="s">
        <v>5</v>
      </c>
      <c r="C1206" s="4" t="s">
        <v>14</v>
      </c>
      <c r="D1206" s="4" t="s">
        <v>14</v>
      </c>
      <c r="E1206" s="4" t="s">
        <v>24</v>
      </c>
      <c r="F1206" s="4" t="s">
        <v>24</v>
      </c>
      <c r="G1206" s="4" t="s">
        <v>24</v>
      </c>
      <c r="H1206" s="4" t="s">
        <v>10</v>
      </c>
    </row>
    <row r="1207" spans="1:10">
      <c r="A1207" t="n">
        <v>14835</v>
      </c>
      <c r="B1207" s="33" t="n">
        <v>45</v>
      </c>
      <c r="C1207" s="7" t="n">
        <v>2</v>
      </c>
      <c r="D1207" s="7" t="n">
        <v>3</v>
      </c>
      <c r="E1207" s="7" t="n">
        <v>-204.050003051758</v>
      </c>
      <c r="F1207" s="7" t="n">
        <v>118.809997558594</v>
      </c>
      <c r="G1207" s="7" t="n">
        <v>86.1399993896484</v>
      </c>
      <c r="H1207" s="7" t="n">
        <v>0</v>
      </c>
    </row>
    <row r="1208" spans="1:10">
      <c r="A1208" t="s">
        <v>4</v>
      </c>
      <c r="B1208" s="4" t="s">
        <v>5</v>
      </c>
      <c r="C1208" s="4" t="s">
        <v>14</v>
      </c>
      <c r="D1208" s="4" t="s">
        <v>14</v>
      </c>
      <c r="E1208" s="4" t="s">
        <v>24</v>
      </c>
      <c r="F1208" s="4" t="s">
        <v>24</v>
      </c>
      <c r="G1208" s="4" t="s">
        <v>24</v>
      </c>
      <c r="H1208" s="4" t="s">
        <v>10</v>
      </c>
      <c r="I1208" s="4" t="s">
        <v>14</v>
      </c>
    </row>
    <row r="1209" spans="1:10">
      <c r="A1209" t="n">
        <v>14852</v>
      </c>
      <c r="B1209" s="33" t="n">
        <v>45</v>
      </c>
      <c r="C1209" s="7" t="n">
        <v>4</v>
      </c>
      <c r="D1209" s="7" t="n">
        <v>3</v>
      </c>
      <c r="E1209" s="7" t="n">
        <v>359.850006103516</v>
      </c>
      <c r="F1209" s="7" t="n">
        <v>314.309997558594</v>
      </c>
      <c r="G1209" s="7" t="n">
        <v>0</v>
      </c>
      <c r="H1209" s="7" t="n">
        <v>0</v>
      </c>
      <c r="I1209" s="7" t="n">
        <v>1</v>
      </c>
    </row>
    <row r="1210" spans="1:10">
      <c r="A1210" t="s">
        <v>4</v>
      </c>
      <c r="B1210" s="4" t="s">
        <v>5</v>
      </c>
      <c r="C1210" s="4" t="s">
        <v>14</v>
      </c>
      <c r="D1210" s="4" t="s">
        <v>14</v>
      </c>
      <c r="E1210" s="4" t="s">
        <v>24</v>
      </c>
      <c r="F1210" s="4" t="s">
        <v>10</v>
      </c>
    </row>
    <row r="1211" spans="1:10">
      <c r="A1211" t="n">
        <v>14870</v>
      </c>
      <c r="B1211" s="33" t="n">
        <v>45</v>
      </c>
      <c r="C1211" s="7" t="n">
        <v>5</v>
      </c>
      <c r="D1211" s="7" t="n">
        <v>3</v>
      </c>
      <c r="E1211" s="7" t="n">
        <v>11.1000003814697</v>
      </c>
      <c r="F1211" s="7" t="n">
        <v>0</v>
      </c>
    </row>
    <row r="1212" spans="1:10">
      <c r="A1212" t="s">
        <v>4</v>
      </c>
      <c r="B1212" s="4" t="s">
        <v>5</v>
      </c>
      <c r="C1212" s="4" t="s">
        <v>14</v>
      </c>
      <c r="D1212" s="4" t="s">
        <v>14</v>
      </c>
      <c r="E1212" s="4" t="s">
        <v>24</v>
      </c>
      <c r="F1212" s="4" t="s">
        <v>10</v>
      </c>
    </row>
    <row r="1213" spans="1:10">
      <c r="A1213" t="n">
        <v>14879</v>
      </c>
      <c r="B1213" s="33" t="n">
        <v>45</v>
      </c>
      <c r="C1213" s="7" t="n">
        <v>11</v>
      </c>
      <c r="D1213" s="7" t="n">
        <v>3</v>
      </c>
      <c r="E1213" s="7" t="n">
        <v>31.6000003814697</v>
      </c>
      <c r="F1213" s="7" t="n">
        <v>0</v>
      </c>
    </row>
    <row r="1214" spans="1:10">
      <c r="A1214" t="s">
        <v>4</v>
      </c>
      <c r="B1214" s="4" t="s">
        <v>5</v>
      </c>
      <c r="C1214" s="4" t="s">
        <v>14</v>
      </c>
      <c r="D1214" s="4" t="s">
        <v>14</v>
      </c>
      <c r="E1214" s="4" t="s">
        <v>24</v>
      </c>
      <c r="F1214" s="4" t="s">
        <v>24</v>
      </c>
      <c r="G1214" s="4" t="s">
        <v>24</v>
      </c>
      <c r="H1214" s="4" t="s">
        <v>10</v>
      </c>
    </row>
    <row r="1215" spans="1:10">
      <c r="A1215" t="n">
        <v>14888</v>
      </c>
      <c r="B1215" s="33" t="n">
        <v>45</v>
      </c>
      <c r="C1215" s="7" t="n">
        <v>2</v>
      </c>
      <c r="D1215" s="7" t="n">
        <v>3</v>
      </c>
      <c r="E1215" s="7" t="n">
        <v>-204.050003051758</v>
      </c>
      <c r="F1215" s="7" t="n">
        <v>116</v>
      </c>
      <c r="G1215" s="7" t="n">
        <v>86.1399993896484</v>
      </c>
      <c r="H1215" s="7" t="n">
        <v>4000</v>
      </c>
    </row>
    <row r="1216" spans="1:10">
      <c r="A1216" t="s">
        <v>4</v>
      </c>
      <c r="B1216" s="4" t="s">
        <v>5</v>
      </c>
      <c r="C1216" s="4" t="s">
        <v>14</v>
      </c>
      <c r="D1216" s="4" t="s">
        <v>14</v>
      </c>
      <c r="E1216" s="4" t="s">
        <v>24</v>
      </c>
      <c r="F1216" s="4" t="s">
        <v>24</v>
      </c>
      <c r="G1216" s="4" t="s">
        <v>24</v>
      </c>
      <c r="H1216" s="4" t="s">
        <v>10</v>
      </c>
      <c r="I1216" s="4" t="s">
        <v>14</v>
      </c>
    </row>
    <row r="1217" spans="1:9">
      <c r="A1217" t="n">
        <v>14905</v>
      </c>
      <c r="B1217" s="33" t="n">
        <v>45</v>
      </c>
      <c r="C1217" s="7" t="n">
        <v>4</v>
      </c>
      <c r="D1217" s="7" t="n">
        <v>3</v>
      </c>
      <c r="E1217" s="7" t="n">
        <v>9.47000026702881</v>
      </c>
      <c r="F1217" s="7" t="n">
        <v>305.410003662109</v>
      </c>
      <c r="G1217" s="7" t="n">
        <v>0</v>
      </c>
      <c r="H1217" s="7" t="n">
        <v>4000</v>
      </c>
      <c r="I1217" s="7" t="n">
        <v>1</v>
      </c>
    </row>
    <row r="1218" spans="1:9">
      <c r="A1218" t="s">
        <v>4</v>
      </c>
      <c r="B1218" s="4" t="s">
        <v>5</v>
      </c>
      <c r="C1218" s="4" t="s">
        <v>14</v>
      </c>
      <c r="D1218" s="4" t="s">
        <v>14</v>
      </c>
      <c r="E1218" s="4" t="s">
        <v>24</v>
      </c>
      <c r="F1218" s="4" t="s">
        <v>10</v>
      </c>
    </row>
    <row r="1219" spans="1:9">
      <c r="A1219" t="n">
        <v>14923</v>
      </c>
      <c r="B1219" s="33" t="n">
        <v>45</v>
      </c>
      <c r="C1219" s="7" t="n">
        <v>5</v>
      </c>
      <c r="D1219" s="7" t="n">
        <v>3</v>
      </c>
      <c r="E1219" s="7" t="n">
        <v>7.59999990463257</v>
      </c>
      <c r="F1219" s="7" t="n">
        <v>4000</v>
      </c>
    </row>
    <row r="1220" spans="1:9">
      <c r="A1220" t="s">
        <v>4</v>
      </c>
      <c r="B1220" s="4" t="s">
        <v>5</v>
      </c>
      <c r="C1220" s="4" t="s">
        <v>14</v>
      </c>
      <c r="D1220" s="4" t="s">
        <v>14</v>
      </c>
      <c r="E1220" s="4" t="s">
        <v>24</v>
      </c>
      <c r="F1220" s="4" t="s">
        <v>10</v>
      </c>
    </row>
    <row r="1221" spans="1:9">
      <c r="A1221" t="n">
        <v>14932</v>
      </c>
      <c r="B1221" s="33" t="n">
        <v>45</v>
      </c>
      <c r="C1221" s="7" t="n">
        <v>11</v>
      </c>
      <c r="D1221" s="7" t="n">
        <v>3</v>
      </c>
      <c r="E1221" s="7" t="n">
        <v>31.6000003814697</v>
      </c>
      <c r="F1221" s="7" t="n">
        <v>4000</v>
      </c>
    </row>
    <row r="1222" spans="1:9">
      <c r="A1222" t="s">
        <v>4</v>
      </c>
      <c r="B1222" s="4" t="s">
        <v>5</v>
      </c>
      <c r="C1222" s="4" t="s">
        <v>14</v>
      </c>
      <c r="D1222" s="4" t="s">
        <v>10</v>
      </c>
    </row>
    <row r="1223" spans="1:9">
      <c r="A1223" t="n">
        <v>14941</v>
      </c>
      <c r="B1223" s="23" t="n">
        <v>58</v>
      </c>
      <c r="C1223" s="7" t="n">
        <v>255</v>
      </c>
      <c r="D1223" s="7" t="n">
        <v>0</v>
      </c>
    </row>
    <row r="1224" spans="1:9">
      <c r="A1224" t="s">
        <v>4</v>
      </c>
      <c r="B1224" s="4" t="s">
        <v>5</v>
      </c>
      <c r="C1224" s="4" t="s">
        <v>10</v>
      </c>
    </row>
    <row r="1225" spans="1:9">
      <c r="A1225" t="n">
        <v>14945</v>
      </c>
      <c r="B1225" s="27" t="n">
        <v>16</v>
      </c>
      <c r="C1225" s="7" t="n">
        <v>1000</v>
      </c>
    </row>
    <row r="1226" spans="1:9">
      <c r="A1226" t="s">
        <v>4</v>
      </c>
      <c r="B1226" s="4" t="s">
        <v>5</v>
      </c>
      <c r="C1226" s="4" t="s">
        <v>10</v>
      </c>
      <c r="D1226" s="4" t="s">
        <v>14</v>
      </c>
      <c r="E1226" s="4" t="s">
        <v>14</v>
      </c>
      <c r="F1226" s="4" t="s">
        <v>6</v>
      </c>
    </row>
    <row r="1227" spans="1:9">
      <c r="A1227" t="n">
        <v>14948</v>
      </c>
      <c r="B1227" s="45" t="n">
        <v>20</v>
      </c>
      <c r="C1227" s="7" t="n">
        <v>0</v>
      </c>
      <c r="D1227" s="7" t="n">
        <v>2</v>
      </c>
      <c r="E1227" s="7" t="n">
        <v>11</v>
      </c>
      <c r="F1227" s="7" t="s">
        <v>160</v>
      </c>
    </row>
    <row r="1228" spans="1:9">
      <c r="A1228" t="s">
        <v>4</v>
      </c>
      <c r="B1228" s="4" t="s">
        <v>5</v>
      </c>
      <c r="C1228" s="4" t="s">
        <v>10</v>
      </c>
    </row>
    <row r="1229" spans="1:9">
      <c r="A1229" t="n">
        <v>14970</v>
      </c>
      <c r="B1229" s="27" t="n">
        <v>16</v>
      </c>
      <c r="C1229" s="7" t="n">
        <v>1500</v>
      </c>
    </row>
    <row r="1230" spans="1:9">
      <c r="A1230" t="s">
        <v>4</v>
      </c>
      <c r="B1230" s="4" t="s">
        <v>5</v>
      </c>
      <c r="C1230" s="4" t="s">
        <v>10</v>
      </c>
      <c r="D1230" s="4" t="s">
        <v>14</v>
      </c>
      <c r="E1230" s="4" t="s">
        <v>14</v>
      </c>
      <c r="F1230" s="4" t="s">
        <v>6</v>
      </c>
    </row>
    <row r="1231" spans="1:9">
      <c r="A1231" t="n">
        <v>14973</v>
      </c>
      <c r="B1231" s="45" t="n">
        <v>20</v>
      </c>
      <c r="C1231" s="7" t="n">
        <v>9</v>
      </c>
      <c r="D1231" s="7" t="n">
        <v>2</v>
      </c>
      <c r="E1231" s="7" t="n">
        <v>11</v>
      </c>
      <c r="F1231" s="7" t="s">
        <v>160</v>
      </c>
    </row>
    <row r="1232" spans="1:9">
      <c r="A1232" t="s">
        <v>4</v>
      </c>
      <c r="B1232" s="4" t="s">
        <v>5</v>
      </c>
      <c r="C1232" s="4" t="s">
        <v>10</v>
      </c>
    </row>
    <row r="1233" spans="1:9">
      <c r="A1233" t="n">
        <v>14995</v>
      </c>
      <c r="B1233" s="27" t="n">
        <v>16</v>
      </c>
      <c r="C1233" s="7" t="n">
        <v>750</v>
      </c>
    </row>
    <row r="1234" spans="1:9">
      <c r="A1234" t="s">
        <v>4</v>
      </c>
      <c r="B1234" s="4" t="s">
        <v>5</v>
      </c>
      <c r="C1234" s="4" t="s">
        <v>10</v>
      </c>
      <c r="D1234" s="4" t="s">
        <v>14</v>
      </c>
      <c r="E1234" s="4" t="s">
        <v>14</v>
      </c>
      <c r="F1234" s="4" t="s">
        <v>6</v>
      </c>
    </row>
    <row r="1235" spans="1:9">
      <c r="A1235" t="n">
        <v>14998</v>
      </c>
      <c r="B1235" s="45" t="n">
        <v>20</v>
      </c>
      <c r="C1235" s="7" t="n">
        <v>1</v>
      </c>
      <c r="D1235" s="7" t="n">
        <v>2</v>
      </c>
      <c r="E1235" s="7" t="n">
        <v>11</v>
      </c>
      <c r="F1235" s="7" t="s">
        <v>160</v>
      </c>
    </row>
    <row r="1236" spans="1:9">
      <c r="A1236" t="s">
        <v>4</v>
      </c>
      <c r="B1236" s="4" t="s">
        <v>5</v>
      </c>
      <c r="C1236" s="4" t="s">
        <v>10</v>
      </c>
    </row>
    <row r="1237" spans="1:9">
      <c r="A1237" t="n">
        <v>15020</v>
      </c>
      <c r="B1237" s="27" t="n">
        <v>16</v>
      </c>
      <c r="C1237" s="7" t="n">
        <v>500</v>
      </c>
    </row>
    <row r="1238" spans="1:9">
      <c r="A1238" t="s">
        <v>4</v>
      </c>
      <c r="B1238" s="4" t="s">
        <v>5</v>
      </c>
      <c r="C1238" s="4" t="s">
        <v>10</v>
      </c>
    </row>
    <row r="1239" spans="1:9">
      <c r="A1239" t="n">
        <v>15023</v>
      </c>
      <c r="B1239" s="27" t="n">
        <v>16</v>
      </c>
      <c r="C1239" s="7" t="n">
        <v>1000</v>
      </c>
    </row>
    <row r="1240" spans="1:9">
      <c r="A1240" t="s">
        <v>4</v>
      </c>
      <c r="B1240" s="4" t="s">
        <v>5</v>
      </c>
      <c r="C1240" s="4" t="s">
        <v>14</v>
      </c>
      <c r="D1240" s="4" t="s">
        <v>10</v>
      </c>
    </row>
    <row r="1241" spans="1:9">
      <c r="A1241" t="n">
        <v>15026</v>
      </c>
      <c r="B1241" s="33" t="n">
        <v>45</v>
      </c>
      <c r="C1241" s="7" t="n">
        <v>7</v>
      </c>
      <c r="D1241" s="7" t="n">
        <v>255</v>
      </c>
    </row>
    <row r="1242" spans="1:9">
      <c r="A1242" t="s">
        <v>4</v>
      </c>
      <c r="B1242" s="4" t="s">
        <v>5</v>
      </c>
      <c r="C1242" s="4" t="s">
        <v>14</v>
      </c>
      <c r="D1242" s="4" t="s">
        <v>10</v>
      </c>
      <c r="E1242" s="4" t="s">
        <v>24</v>
      </c>
    </row>
    <row r="1243" spans="1:9">
      <c r="A1243" t="n">
        <v>15030</v>
      </c>
      <c r="B1243" s="23" t="n">
        <v>58</v>
      </c>
      <c r="C1243" s="7" t="n">
        <v>101</v>
      </c>
      <c r="D1243" s="7" t="n">
        <v>500</v>
      </c>
      <c r="E1243" s="7" t="n">
        <v>1</v>
      </c>
    </row>
    <row r="1244" spans="1:9">
      <c r="A1244" t="s">
        <v>4</v>
      </c>
      <c r="B1244" s="4" t="s">
        <v>5</v>
      </c>
      <c r="C1244" s="4" t="s">
        <v>14</v>
      </c>
      <c r="D1244" s="4" t="s">
        <v>10</v>
      </c>
    </row>
    <row r="1245" spans="1:9">
      <c r="A1245" t="n">
        <v>15038</v>
      </c>
      <c r="B1245" s="23" t="n">
        <v>58</v>
      </c>
      <c r="C1245" s="7" t="n">
        <v>254</v>
      </c>
      <c r="D1245" s="7" t="n">
        <v>0</v>
      </c>
    </row>
    <row r="1246" spans="1:9">
      <c r="A1246" t="s">
        <v>4</v>
      </c>
      <c r="B1246" s="4" t="s">
        <v>5</v>
      </c>
      <c r="C1246" s="4" t="s">
        <v>14</v>
      </c>
    </row>
    <row r="1247" spans="1:9">
      <c r="A1247" t="n">
        <v>15042</v>
      </c>
      <c r="B1247" s="62" t="n">
        <v>116</v>
      </c>
      <c r="C1247" s="7" t="n">
        <v>1</v>
      </c>
    </row>
    <row r="1248" spans="1:9">
      <c r="A1248" t="s">
        <v>4</v>
      </c>
      <c r="B1248" s="4" t="s">
        <v>5</v>
      </c>
      <c r="C1248" s="4" t="s">
        <v>14</v>
      </c>
      <c r="D1248" s="4" t="s">
        <v>14</v>
      </c>
      <c r="E1248" s="4" t="s">
        <v>24</v>
      </c>
      <c r="F1248" s="4" t="s">
        <v>24</v>
      </c>
      <c r="G1248" s="4" t="s">
        <v>24</v>
      </c>
      <c r="H1248" s="4" t="s">
        <v>10</v>
      </c>
    </row>
    <row r="1249" spans="1:8">
      <c r="A1249" t="n">
        <v>15044</v>
      </c>
      <c r="B1249" s="33" t="n">
        <v>45</v>
      </c>
      <c r="C1249" s="7" t="n">
        <v>2</v>
      </c>
      <c r="D1249" s="7" t="n">
        <v>3</v>
      </c>
      <c r="E1249" s="7" t="n">
        <v>-168.619995117188</v>
      </c>
      <c r="F1249" s="7" t="n">
        <v>121.180000305176</v>
      </c>
      <c r="G1249" s="7" t="n">
        <v>23.1599998474121</v>
      </c>
      <c r="H1249" s="7" t="n">
        <v>0</v>
      </c>
    </row>
    <row r="1250" spans="1:8">
      <c r="A1250" t="s">
        <v>4</v>
      </c>
      <c r="B1250" s="4" t="s">
        <v>5</v>
      </c>
      <c r="C1250" s="4" t="s">
        <v>14</v>
      </c>
      <c r="D1250" s="4" t="s">
        <v>14</v>
      </c>
      <c r="E1250" s="4" t="s">
        <v>24</v>
      </c>
      <c r="F1250" s="4" t="s">
        <v>24</v>
      </c>
      <c r="G1250" s="4" t="s">
        <v>24</v>
      </c>
      <c r="H1250" s="4" t="s">
        <v>10</v>
      </c>
      <c r="I1250" s="4" t="s">
        <v>14</v>
      </c>
    </row>
    <row r="1251" spans="1:8">
      <c r="A1251" t="n">
        <v>15061</v>
      </c>
      <c r="B1251" s="33" t="n">
        <v>45</v>
      </c>
      <c r="C1251" s="7" t="n">
        <v>4</v>
      </c>
      <c r="D1251" s="7" t="n">
        <v>3</v>
      </c>
      <c r="E1251" s="7" t="n">
        <v>354.809997558594</v>
      </c>
      <c r="F1251" s="7" t="n">
        <v>239.699996948242</v>
      </c>
      <c r="G1251" s="7" t="n">
        <v>0</v>
      </c>
      <c r="H1251" s="7" t="n">
        <v>0</v>
      </c>
      <c r="I1251" s="7" t="n">
        <v>0</v>
      </c>
    </row>
    <row r="1252" spans="1:8">
      <c r="A1252" t="s">
        <v>4</v>
      </c>
      <c r="B1252" s="4" t="s">
        <v>5</v>
      </c>
      <c r="C1252" s="4" t="s">
        <v>14</v>
      </c>
      <c r="D1252" s="4" t="s">
        <v>14</v>
      </c>
      <c r="E1252" s="4" t="s">
        <v>24</v>
      </c>
      <c r="F1252" s="4" t="s">
        <v>10</v>
      </c>
    </row>
    <row r="1253" spans="1:8">
      <c r="A1253" t="n">
        <v>15079</v>
      </c>
      <c r="B1253" s="33" t="n">
        <v>45</v>
      </c>
      <c r="C1253" s="7" t="n">
        <v>5</v>
      </c>
      <c r="D1253" s="7" t="n">
        <v>3</v>
      </c>
      <c r="E1253" s="7" t="n">
        <v>4.40000009536743</v>
      </c>
      <c r="F1253" s="7" t="n">
        <v>0</v>
      </c>
    </row>
    <row r="1254" spans="1:8">
      <c r="A1254" t="s">
        <v>4</v>
      </c>
      <c r="B1254" s="4" t="s">
        <v>5</v>
      </c>
      <c r="C1254" s="4" t="s">
        <v>14</v>
      </c>
      <c r="D1254" s="4" t="s">
        <v>14</v>
      </c>
      <c r="E1254" s="4" t="s">
        <v>24</v>
      </c>
      <c r="F1254" s="4" t="s">
        <v>10</v>
      </c>
    </row>
    <row r="1255" spans="1:8">
      <c r="A1255" t="n">
        <v>15088</v>
      </c>
      <c r="B1255" s="33" t="n">
        <v>45</v>
      </c>
      <c r="C1255" s="7" t="n">
        <v>5</v>
      </c>
      <c r="D1255" s="7" t="n">
        <v>3</v>
      </c>
      <c r="E1255" s="7" t="n">
        <v>4.09999990463257</v>
      </c>
      <c r="F1255" s="7" t="n">
        <v>1200</v>
      </c>
    </row>
    <row r="1256" spans="1:8">
      <c r="A1256" t="s">
        <v>4</v>
      </c>
      <c r="B1256" s="4" t="s">
        <v>5</v>
      </c>
      <c r="C1256" s="4" t="s">
        <v>14</v>
      </c>
      <c r="D1256" s="4" t="s">
        <v>10</v>
      </c>
      <c r="E1256" s="4" t="s">
        <v>10</v>
      </c>
      <c r="F1256" s="4" t="s">
        <v>9</v>
      </c>
    </row>
    <row r="1257" spans="1:8">
      <c r="A1257" t="n">
        <v>15097</v>
      </c>
      <c r="B1257" s="59" t="n">
        <v>84</v>
      </c>
      <c r="C1257" s="7" t="n">
        <v>0</v>
      </c>
      <c r="D1257" s="7" t="n">
        <v>0</v>
      </c>
      <c r="E1257" s="7" t="n">
        <v>0</v>
      </c>
      <c r="F1257" s="7" t="n">
        <v>1045220557</v>
      </c>
    </row>
    <row r="1258" spans="1:8">
      <c r="A1258" t="s">
        <v>4</v>
      </c>
      <c r="B1258" s="4" t="s">
        <v>5</v>
      </c>
      <c r="C1258" s="4" t="s">
        <v>10</v>
      </c>
      <c r="D1258" s="4" t="s">
        <v>14</v>
      </c>
    </row>
    <row r="1259" spans="1:8">
      <c r="A1259" t="n">
        <v>15107</v>
      </c>
      <c r="B1259" s="49" t="n">
        <v>56</v>
      </c>
      <c r="C1259" s="7" t="n">
        <v>0</v>
      </c>
      <c r="D1259" s="7" t="n">
        <v>1</v>
      </c>
    </row>
    <row r="1260" spans="1:8">
      <c r="A1260" t="s">
        <v>4</v>
      </c>
      <c r="B1260" s="4" t="s">
        <v>5</v>
      </c>
      <c r="C1260" s="4" t="s">
        <v>10</v>
      </c>
      <c r="D1260" s="4" t="s">
        <v>14</v>
      </c>
    </row>
    <row r="1261" spans="1:8">
      <c r="A1261" t="n">
        <v>15111</v>
      </c>
      <c r="B1261" s="49" t="n">
        <v>56</v>
      </c>
      <c r="C1261" s="7" t="n">
        <v>9</v>
      </c>
      <c r="D1261" s="7" t="n">
        <v>1</v>
      </c>
    </row>
    <row r="1262" spans="1:8">
      <c r="A1262" t="s">
        <v>4</v>
      </c>
      <c r="B1262" s="4" t="s">
        <v>5</v>
      </c>
      <c r="C1262" s="4" t="s">
        <v>10</v>
      </c>
      <c r="D1262" s="4" t="s">
        <v>14</v>
      </c>
    </row>
    <row r="1263" spans="1:8">
      <c r="A1263" t="n">
        <v>15115</v>
      </c>
      <c r="B1263" s="49" t="n">
        <v>56</v>
      </c>
      <c r="C1263" s="7" t="n">
        <v>7032</v>
      </c>
      <c r="D1263" s="7" t="n">
        <v>1</v>
      </c>
    </row>
    <row r="1264" spans="1:8">
      <c r="A1264" t="s">
        <v>4</v>
      </c>
      <c r="B1264" s="4" t="s">
        <v>5</v>
      </c>
      <c r="C1264" s="4" t="s">
        <v>10</v>
      </c>
      <c r="D1264" s="4" t="s">
        <v>14</v>
      </c>
    </row>
    <row r="1265" spans="1:9">
      <c r="A1265" t="n">
        <v>15119</v>
      </c>
      <c r="B1265" s="49" t="n">
        <v>56</v>
      </c>
      <c r="C1265" s="7" t="n">
        <v>61490</v>
      </c>
      <c r="D1265" s="7" t="n">
        <v>1</v>
      </c>
    </row>
    <row r="1266" spans="1:9">
      <c r="A1266" t="s">
        <v>4</v>
      </c>
      <c r="B1266" s="4" t="s">
        <v>5</v>
      </c>
      <c r="C1266" s="4" t="s">
        <v>10</v>
      </c>
      <c r="D1266" s="4" t="s">
        <v>14</v>
      </c>
    </row>
    <row r="1267" spans="1:9">
      <c r="A1267" t="n">
        <v>15123</v>
      </c>
      <c r="B1267" s="49" t="n">
        <v>56</v>
      </c>
      <c r="C1267" s="7" t="n">
        <v>8</v>
      </c>
      <c r="D1267" s="7" t="n">
        <v>1</v>
      </c>
    </row>
    <row r="1268" spans="1:9">
      <c r="A1268" t="s">
        <v>4</v>
      </c>
      <c r="B1268" s="4" t="s">
        <v>5</v>
      </c>
      <c r="C1268" s="4" t="s">
        <v>10</v>
      </c>
      <c r="D1268" s="4" t="s">
        <v>14</v>
      </c>
    </row>
    <row r="1269" spans="1:9">
      <c r="A1269" t="n">
        <v>15127</v>
      </c>
      <c r="B1269" s="49" t="n">
        <v>56</v>
      </c>
      <c r="C1269" s="7" t="n">
        <v>1</v>
      </c>
      <c r="D1269" s="7" t="n">
        <v>1</v>
      </c>
    </row>
    <row r="1270" spans="1:9">
      <c r="A1270" t="s">
        <v>4</v>
      </c>
      <c r="B1270" s="4" t="s">
        <v>5</v>
      </c>
      <c r="C1270" s="4" t="s">
        <v>10</v>
      </c>
      <c r="D1270" s="4" t="s">
        <v>14</v>
      </c>
    </row>
    <row r="1271" spans="1:9">
      <c r="A1271" t="n">
        <v>15131</v>
      </c>
      <c r="B1271" s="49" t="n">
        <v>56</v>
      </c>
      <c r="C1271" s="7" t="n">
        <v>61489</v>
      </c>
      <c r="D1271" s="7" t="n">
        <v>1</v>
      </c>
    </row>
    <row r="1272" spans="1:9">
      <c r="A1272" t="s">
        <v>4</v>
      </c>
      <c r="B1272" s="4" t="s">
        <v>5</v>
      </c>
      <c r="C1272" s="4" t="s">
        <v>10</v>
      </c>
      <c r="D1272" s="4" t="s">
        <v>14</v>
      </c>
    </row>
    <row r="1273" spans="1:9">
      <c r="A1273" t="n">
        <v>15135</v>
      </c>
      <c r="B1273" s="49" t="n">
        <v>56</v>
      </c>
      <c r="C1273" s="7" t="n">
        <v>61488</v>
      </c>
      <c r="D1273" s="7" t="n">
        <v>1</v>
      </c>
    </row>
    <row r="1274" spans="1:9">
      <c r="A1274" t="s">
        <v>4</v>
      </c>
      <c r="B1274" s="4" t="s">
        <v>5</v>
      </c>
      <c r="C1274" s="4" t="s">
        <v>10</v>
      </c>
      <c r="D1274" s="4" t="s">
        <v>9</v>
      </c>
    </row>
    <row r="1275" spans="1:9">
      <c r="A1275" t="n">
        <v>15139</v>
      </c>
      <c r="B1275" s="63" t="n">
        <v>44</v>
      </c>
      <c r="C1275" s="7" t="n">
        <v>0</v>
      </c>
      <c r="D1275" s="7" t="n">
        <v>512</v>
      </c>
    </row>
    <row r="1276" spans="1:9">
      <c r="A1276" t="s">
        <v>4</v>
      </c>
      <c r="B1276" s="4" t="s">
        <v>5</v>
      </c>
      <c r="C1276" s="4" t="s">
        <v>10</v>
      </c>
      <c r="D1276" s="4" t="s">
        <v>9</v>
      </c>
    </row>
    <row r="1277" spans="1:9">
      <c r="A1277" t="n">
        <v>15146</v>
      </c>
      <c r="B1277" s="63" t="n">
        <v>44</v>
      </c>
      <c r="C1277" s="7" t="n">
        <v>9</v>
      </c>
      <c r="D1277" s="7" t="n">
        <v>512</v>
      </c>
    </row>
    <row r="1278" spans="1:9">
      <c r="A1278" t="s">
        <v>4</v>
      </c>
      <c r="B1278" s="4" t="s">
        <v>5</v>
      </c>
      <c r="C1278" s="4" t="s">
        <v>10</v>
      </c>
      <c r="D1278" s="4" t="s">
        <v>9</v>
      </c>
    </row>
    <row r="1279" spans="1:9">
      <c r="A1279" t="n">
        <v>15153</v>
      </c>
      <c r="B1279" s="63" t="n">
        <v>44</v>
      </c>
      <c r="C1279" s="7" t="n">
        <v>1</v>
      </c>
      <c r="D1279" s="7" t="n">
        <v>512</v>
      </c>
    </row>
    <row r="1280" spans="1:9">
      <c r="A1280" t="s">
        <v>4</v>
      </c>
      <c r="B1280" s="4" t="s">
        <v>5</v>
      </c>
      <c r="C1280" s="4" t="s">
        <v>10</v>
      </c>
      <c r="D1280" s="4" t="s">
        <v>24</v>
      </c>
      <c r="E1280" s="4" t="s">
        <v>24</v>
      </c>
      <c r="F1280" s="4" t="s">
        <v>24</v>
      </c>
      <c r="G1280" s="4" t="s">
        <v>24</v>
      </c>
    </row>
    <row r="1281" spans="1:7">
      <c r="A1281" t="n">
        <v>15160</v>
      </c>
      <c r="B1281" s="40" t="n">
        <v>46</v>
      </c>
      <c r="C1281" s="7" t="n">
        <v>0</v>
      </c>
      <c r="D1281" s="7" t="n">
        <v>-173.070007324219</v>
      </c>
      <c r="E1281" s="7" t="n">
        <v>108.98999786377</v>
      </c>
      <c r="F1281" s="7" t="n">
        <v>65.1600036621094</v>
      </c>
      <c r="G1281" s="7" t="n">
        <v>32.5999984741211</v>
      </c>
    </row>
    <row r="1282" spans="1:7">
      <c r="A1282" t="s">
        <v>4</v>
      </c>
      <c r="B1282" s="4" t="s">
        <v>5</v>
      </c>
      <c r="C1282" s="4" t="s">
        <v>10</v>
      </c>
      <c r="D1282" s="4" t="s">
        <v>24</v>
      </c>
      <c r="E1282" s="4" t="s">
        <v>24</v>
      </c>
      <c r="F1282" s="4" t="s">
        <v>24</v>
      </c>
      <c r="G1282" s="4" t="s">
        <v>24</v>
      </c>
    </row>
    <row r="1283" spans="1:7">
      <c r="A1283" t="n">
        <v>15179</v>
      </c>
      <c r="B1283" s="40" t="n">
        <v>46</v>
      </c>
      <c r="C1283" s="7" t="n">
        <v>8</v>
      </c>
      <c r="D1283" s="7" t="n">
        <v>-172.25</v>
      </c>
      <c r="E1283" s="7" t="n">
        <v>109.069999694824</v>
      </c>
      <c r="F1283" s="7" t="n">
        <v>63.0299987792969</v>
      </c>
      <c r="G1283" s="7" t="n">
        <v>301</v>
      </c>
    </row>
    <row r="1284" spans="1:7">
      <c r="A1284" t="s">
        <v>4</v>
      </c>
      <c r="B1284" s="4" t="s">
        <v>5</v>
      </c>
      <c r="C1284" s="4" t="s">
        <v>10</v>
      </c>
      <c r="D1284" s="4" t="s">
        <v>24</v>
      </c>
      <c r="E1284" s="4" t="s">
        <v>24</v>
      </c>
      <c r="F1284" s="4" t="s">
        <v>24</v>
      </c>
      <c r="G1284" s="4" t="s">
        <v>24</v>
      </c>
    </row>
    <row r="1285" spans="1:7">
      <c r="A1285" t="n">
        <v>15198</v>
      </c>
      <c r="B1285" s="40" t="n">
        <v>46</v>
      </c>
      <c r="C1285" s="7" t="n">
        <v>1</v>
      </c>
      <c r="D1285" s="7" t="n">
        <v>-173.059997558594</v>
      </c>
      <c r="E1285" s="7" t="n">
        <v>109.069999694824</v>
      </c>
      <c r="F1285" s="7" t="n">
        <v>63.2900009155273</v>
      </c>
      <c r="G1285" s="7" t="n">
        <v>9.69999980926514</v>
      </c>
    </row>
    <row r="1286" spans="1:7">
      <c r="A1286" t="s">
        <v>4</v>
      </c>
      <c r="B1286" s="4" t="s">
        <v>5</v>
      </c>
      <c r="C1286" s="4" t="s">
        <v>10</v>
      </c>
      <c r="D1286" s="4" t="s">
        <v>24</v>
      </c>
      <c r="E1286" s="4" t="s">
        <v>24</v>
      </c>
      <c r="F1286" s="4" t="s">
        <v>24</v>
      </c>
      <c r="G1286" s="4" t="s">
        <v>24</v>
      </c>
    </row>
    <row r="1287" spans="1:7">
      <c r="A1287" t="n">
        <v>15217</v>
      </c>
      <c r="B1287" s="40" t="n">
        <v>46</v>
      </c>
      <c r="C1287" s="7" t="n">
        <v>7032</v>
      </c>
      <c r="D1287" s="7" t="n">
        <v>-174.169998168945</v>
      </c>
      <c r="E1287" s="7" t="n">
        <v>109.01000213623</v>
      </c>
      <c r="F1287" s="7" t="n">
        <v>63.9000015258789</v>
      </c>
      <c r="G1287" s="7" t="n">
        <v>15.5</v>
      </c>
    </row>
    <row r="1288" spans="1:7">
      <c r="A1288" t="s">
        <v>4</v>
      </c>
      <c r="B1288" s="4" t="s">
        <v>5</v>
      </c>
      <c r="C1288" s="4" t="s">
        <v>10</v>
      </c>
      <c r="D1288" s="4" t="s">
        <v>24</v>
      </c>
      <c r="E1288" s="4" t="s">
        <v>24</v>
      </c>
      <c r="F1288" s="4" t="s">
        <v>24</v>
      </c>
      <c r="G1288" s="4" t="s">
        <v>24</v>
      </c>
    </row>
    <row r="1289" spans="1:7">
      <c r="A1289" t="n">
        <v>15236</v>
      </c>
      <c r="B1289" s="40" t="n">
        <v>46</v>
      </c>
      <c r="C1289" s="7" t="n">
        <v>61488</v>
      </c>
      <c r="D1289" s="7" t="n">
        <v>-148.600006103516</v>
      </c>
      <c r="E1289" s="7" t="n">
        <v>117.419998168945</v>
      </c>
      <c r="F1289" s="7" t="n">
        <v>65.6500015258789</v>
      </c>
      <c r="G1289" s="7" t="n">
        <v>72.8000030517578</v>
      </c>
    </row>
    <row r="1290" spans="1:7">
      <c r="A1290" t="s">
        <v>4</v>
      </c>
      <c r="B1290" s="4" t="s">
        <v>5</v>
      </c>
      <c r="C1290" s="4" t="s">
        <v>10</v>
      </c>
      <c r="D1290" s="4" t="s">
        <v>10</v>
      </c>
      <c r="E1290" s="4" t="s">
        <v>10</v>
      </c>
    </row>
    <row r="1291" spans="1:7">
      <c r="A1291" t="n">
        <v>15255</v>
      </c>
      <c r="B1291" s="64" t="n">
        <v>61</v>
      </c>
      <c r="C1291" s="7" t="n">
        <v>0</v>
      </c>
      <c r="D1291" s="7" t="n">
        <v>61488</v>
      </c>
      <c r="E1291" s="7" t="n">
        <v>1000</v>
      </c>
    </row>
    <row r="1292" spans="1:7">
      <c r="A1292" t="s">
        <v>4</v>
      </c>
      <c r="B1292" s="4" t="s">
        <v>5</v>
      </c>
      <c r="C1292" s="4" t="s">
        <v>10</v>
      </c>
      <c r="D1292" s="4" t="s">
        <v>10</v>
      </c>
      <c r="E1292" s="4" t="s">
        <v>10</v>
      </c>
    </row>
    <row r="1293" spans="1:7">
      <c r="A1293" t="n">
        <v>15262</v>
      </c>
      <c r="B1293" s="64" t="n">
        <v>61</v>
      </c>
      <c r="C1293" s="7" t="n">
        <v>8</v>
      </c>
      <c r="D1293" s="7" t="n">
        <v>0</v>
      </c>
      <c r="E1293" s="7" t="n">
        <v>1000</v>
      </c>
    </row>
    <row r="1294" spans="1:7">
      <c r="A1294" t="s">
        <v>4</v>
      </c>
      <c r="B1294" s="4" t="s">
        <v>5</v>
      </c>
      <c r="C1294" s="4" t="s">
        <v>10</v>
      </c>
      <c r="D1294" s="4" t="s">
        <v>10</v>
      </c>
      <c r="E1294" s="4" t="s">
        <v>10</v>
      </c>
    </row>
    <row r="1295" spans="1:7">
      <c r="A1295" t="n">
        <v>15269</v>
      </c>
      <c r="B1295" s="64" t="n">
        <v>61</v>
      </c>
      <c r="C1295" s="7" t="n">
        <v>1</v>
      </c>
      <c r="D1295" s="7" t="n">
        <v>0</v>
      </c>
      <c r="E1295" s="7" t="n">
        <v>1000</v>
      </c>
    </row>
    <row r="1296" spans="1:7">
      <c r="A1296" t="s">
        <v>4</v>
      </c>
      <c r="B1296" s="4" t="s">
        <v>5</v>
      </c>
      <c r="C1296" s="4" t="s">
        <v>10</v>
      </c>
      <c r="D1296" s="4" t="s">
        <v>10</v>
      </c>
      <c r="E1296" s="4" t="s">
        <v>10</v>
      </c>
    </row>
    <row r="1297" spans="1:7">
      <c r="A1297" t="n">
        <v>15276</v>
      </c>
      <c r="B1297" s="64" t="n">
        <v>61</v>
      </c>
      <c r="C1297" s="7" t="n">
        <v>7032</v>
      </c>
      <c r="D1297" s="7" t="n">
        <v>0</v>
      </c>
      <c r="E1297" s="7" t="n">
        <v>1000</v>
      </c>
    </row>
    <row r="1298" spans="1:7">
      <c r="A1298" t="s">
        <v>4</v>
      </c>
      <c r="B1298" s="4" t="s">
        <v>5</v>
      </c>
      <c r="C1298" s="4" t="s">
        <v>10</v>
      </c>
      <c r="D1298" s="4" t="s">
        <v>24</v>
      </c>
      <c r="E1298" s="4" t="s">
        <v>24</v>
      </c>
      <c r="F1298" s="4" t="s">
        <v>24</v>
      </c>
      <c r="G1298" s="4" t="s">
        <v>10</v>
      </c>
      <c r="H1298" s="4" t="s">
        <v>10</v>
      </c>
    </row>
    <row r="1299" spans="1:7">
      <c r="A1299" t="n">
        <v>15283</v>
      </c>
      <c r="B1299" s="52" t="n">
        <v>60</v>
      </c>
      <c r="C1299" s="7" t="n">
        <v>61488</v>
      </c>
      <c r="D1299" s="7" t="n">
        <v>10</v>
      </c>
      <c r="E1299" s="7" t="n">
        <v>0</v>
      </c>
      <c r="F1299" s="7" t="n">
        <v>0</v>
      </c>
      <c r="G1299" s="7" t="n">
        <v>0</v>
      </c>
      <c r="H1299" s="7" t="n">
        <v>0</v>
      </c>
    </row>
    <row r="1300" spans="1:7">
      <c r="A1300" t="s">
        <v>4</v>
      </c>
      <c r="B1300" s="4" t="s">
        <v>5</v>
      </c>
      <c r="C1300" s="4" t="s">
        <v>14</v>
      </c>
      <c r="D1300" s="53" t="s">
        <v>129</v>
      </c>
      <c r="E1300" s="4" t="s">
        <v>5</v>
      </c>
      <c r="F1300" s="4" t="s">
        <v>14</v>
      </c>
      <c r="G1300" s="4" t="s">
        <v>10</v>
      </c>
      <c r="H1300" s="53" t="s">
        <v>130</v>
      </c>
      <c r="I1300" s="4" t="s">
        <v>14</v>
      </c>
      <c r="J1300" s="4" t="s">
        <v>26</v>
      </c>
    </row>
    <row r="1301" spans="1:7">
      <c r="A1301" t="n">
        <v>15302</v>
      </c>
      <c r="B1301" s="12" t="n">
        <v>5</v>
      </c>
      <c r="C1301" s="7" t="n">
        <v>28</v>
      </c>
      <c r="D1301" s="53" t="s">
        <v>3</v>
      </c>
      <c r="E1301" s="54" t="n">
        <v>64</v>
      </c>
      <c r="F1301" s="7" t="n">
        <v>5</v>
      </c>
      <c r="G1301" s="7" t="n">
        <v>7</v>
      </c>
      <c r="H1301" s="53" t="s">
        <v>3</v>
      </c>
      <c r="I1301" s="7" t="n">
        <v>1</v>
      </c>
      <c r="J1301" s="13" t="n">
        <f t="normal" ca="1">A1327</f>
        <v>0</v>
      </c>
    </row>
    <row r="1302" spans="1:7">
      <c r="A1302" t="s">
        <v>4</v>
      </c>
      <c r="B1302" s="4" t="s">
        <v>5</v>
      </c>
      <c r="C1302" s="4" t="s">
        <v>10</v>
      </c>
      <c r="D1302" s="4" t="s">
        <v>24</v>
      </c>
      <c r="E1302" s="4" t="s">
        <v>24</v>
      </c>
      <c r="F1302" s="4" t="s">
        <v>24</v>
      </c>
      <c r="G1302" s="4" t="s">
        <v>10</v>
      </c>
      <c r="H1302" s="4" t="s">
        <v>10</v>
      </c>
    </row>
    <row r="1303" spans="1:7">
      <c r="A1303" t="n">
        <v>15313</v>
      </c>
      <c r="B1303" s="52" t="n">
        <v>60</v>
      </c>
      <c r="C1303" s="7" t="n">
        <v>7</v>
      </c>
      <c r="D1303" s="7" t="n">
        <v>30</v>
      </c>
      <c r="E1303" s="7" t="n">
        <v>0</v>
      </c>
      <c r="F1303" s="7" t="n">
        <v>0</v>
      </c>
      <c r="G1303" s="7" t="n">
        <v>0</v>
      </c>
      <c r="H1303" s="7" t="n">
        <v>0</v>
      </c>
    </row>
    <row r="1304" spans="1:7">
      <c r="A1304" t="s">
        <v>4</v>
      </c>
      <c r="B1304" s="4" t="s">
        <v>5</v>
      </c>
      <c r="C1304" s="4" t="s">
        <v>10</v>
      </c>
      <c r="D1304" s="4" t="s">
        <v>24</v>
      </c>
      <c r="E1304" s="4" t="s">
        <v>24</v>
      </c>
      <c r="F1304" s="4" t="s">
        <v>24</v>
      </c>
      <c r="G1304" s="4" t="s">
        <v>24</v>
      </c>
    </row>
    <row r="1305" spans="1:7">
      <c r="A1305" t="n">
        <v>15332</v>
      </c>
      <c r="B1305" s="40" t="n">
        <v>46</v>
      </c>
      <c r="C1305" s="7" t="n">
        <v>7</v>
      </c>
      <c r="D1305" s="7" t="n">
        <v>-147.850006103516</v>
      </c>
      <c r="E1305" s="7" t="n">
        <v>117.449996948242</v>
      </c>
      <c r="F1305" s="7" t="n">
        <v>65.5800018310547</v>
      </c>
      <c r="G1305" s="7" t="n">
        <v>84.1999969482422</v>
      </c>
    </row>
    <row r="1306" spans="1:7">
      <c r="A1306" t="s">
        <v>4</v>
      </c>
      <c r="B1306" s="4" t="s">
        <v>5</v>
      </c>
      <c r="C1306" s="4" t="s">
        <v>10</v>
      </c>
      <c r="D1306" s="4" t="s">
        <v>10</v>
      </c>
      <c r="E1306" s="4" t="s">
        <v>10</v>
      </c>
    </row>
    <row r="1307" spans="1:7">
      <c r="A1307" t="n">
        <v>15351</v>
      </c>
      <c r="B1307" s="64" t="n">
        <v>61</v>
      </c>
      <c r="C1307" s="7" t="n">
        <v>9</v>
      </c>
      <c r="D1307" s="7" t="n">
        <v>0</v>
      </c>
      <c r="E1307" s="7" t="n">
        <v>1000</v>
      </c>
    </row>
    <row r="1308" spans="1:7">
      <c r="A1308" t="s">
        <v>4</v>
      </c>
      <c r="B1308" s="4" t="s">
        <v>5</v>
      </c>
      <c r="C1308" s="4" t="s">
        <v>10</v>
      </c>
      <c r="D1308" s="4" t="s">
        <v>24</v>
      </c>
      <c r="E1308" s="4" t="s">
        <v>24</v>
      </c>
      <c r="F1308" s="4" t="s">
        <v>24</v>
      </c>
      <c r="G1308" s="4" t="s">
        <v>24</v>
      </c>
    </row>
    <row r="1309" spans="1:7">
      <c r="A1309" t="n">
        <v>15358</v>
      </c>
      <c r="B1309" s="40" t="n">
        <v>46</v>
      </c>
      <c r="C1309" s="7" t="n">
        <v>9</v>
      </c>
      <c r="D1309" s="7" t="n">
        <v>-172.979995727539</v>
      </c>
      <c r="E1309" s="7" t="n">
        <v>109.050003051758</v>
      </c>
      <c r="F1309" s="7" t="n">
        <v>64.4100036621094</v>
      </c>
      <c r="G1309" s="7" t="n">
        <v>343.899993896484</v>
      </c>
    </row>
    <row r="1310" spans="1:7">
      <c r="A1310" t="s">
        <v>4</v>
      </c>
      <c r="B1310" s="4" t="s">
        <v>5</v>
      </c>
      <c r="C1310" s="4" t="s">
        <v>14</v>
      </c>
      <c r="D1310" s="53" t="s">
        <v>129</v>
      </c>
      <c r="E1310" s="4" t="s">
        <v>5</v>
      </c>
      <c r="F1310" s="4" t="s">
        <v>14</v>
      </c>
      <c r="G1310" s="4" t="s">
        <v>10</v>
      </c>
      <c r="H1310" s="53" t="s">
        <v>130</v>
      </c>
      <c r="I1310" s="4" t="s">
        <v>14</v>
      </c>
      <c r="J1310" s="4" t="s">
        <v>26</v>
      </c>
    </row>
    <row r="1311" spans="1:7">
      <c r="A1311" t="n">
        <v>15377</v>
      </c>
      <c r="B1311" s="12" t="n">
        <v>5</v>
      </c>
      <c r="C1311" s="7" t="n">
        <v>28</v>
      </c>
      <c r="D1311" s="53" t="s">
        <v>3</v>
      </c>
      <c r="E1311" s="54" t="n">
        <v>64</v>
      </c>
      <c r="F1311" s="7" t="n">
        <v>5</v>
      </c>
      <c r="G1311" s="7" t="n">
        <v>2</v>
      </c>
      <c r="H1311" s="53" t="s">
        <v>3</v>
      </c>
      <c r="I1311" s="7" t="n">
        <v>1</v>
      </c>
      <c r="J1311" s="13" t="n">
        <f t="normal" ca="1">A1319</f>
        <v>0</v>
      </c>
    </row>
    <row r="1312" spans="1:7">
      <c r="A1312" t="s">
        <v>4</v>
      </c>
      <c r="B1312" s="4" t="s">
        <v>5</v>
      </c>
      <c r="C1312" s="4" t="s">
        <v>10</v>
      </c>
      <c r="D1312" s="4" t="s">
        <v>10</v>
      </c>
      <c r="E1312" s="4" t="s">
        <v>10</v>
      </c>
    </row>
    <row r="1313" spans="1:10">
      <c r="A1313" t="n">
        <v>15388</v>
      </c>
      <c r="B1313" s="64" t="n">
        <v>61</v>
      </c>
      <c r="C1313" s="7" t="n">
        <v>2</v>
      </c>
      <c r="D1313" s="7" t="n">
        <v>0</v>
      </c>
      <c r="E1313" s="7" t="n">
        <v>1000</v>
      </c>
    </row>
    <row r="1314" spans="1:10">
      <c r="A1314" t="s">
        <v>4</v>
      </c>
      <c r="B1314" s="4" t="s">
        <v>5</v>
      </c>
      <c r="C1314" s="4" t="s">
        <v>10</v>
      </c>
      <c r="D1314" s="4" t="s">
        <v>24</v>
      </c>
      <c r="E1314" s="4" t="s">
        <v>24</v>
      </c>
      <c r="F1314" s="4" t="s">
        <v>24</v>
      </c>
      <c r="G1314" s="4" t="s">
        <v>24</v>
      </c>
    </row>
    <row r="1315" spans="1:10">
      <c r="A1315" t="n">
        <v>15395</v>
      </c>
      <c r="B1315" s="40" t="n">
        <v>46</v>
      </c>
      <c r="C1315" s="7" t="n">
        <v>2</v>
      </c>
      <c r="D1315" s="7" t="n">
        <v>-172.520004272461</v>
      </c>
      <c r="E1315" s="7" t="n">
        <v>109.099998474121</v>
      </c>
      <c r="F1315" s="7" t="n">
        <v>63.7599983215332</v>
      </c>
      <c r="G1315" s="7" t="n">
        <v>318.100006103516</v>
      </c>
    </row>
    <row r="1316" spans="1:10">
      <c r="A1316" t="s">
        <v>4</v>
      </c>
      <c r="B1316" s="4" t="s">
        <v>5</v>
      </c>
      <c r="C1316" s="4" t="s">
        <v>26</v>
      </c>
    </row>
    <row r="1317" spans="1:10">
      <c r="A1317" t="n">
        <v>15414</v>
      </c>
      <c r="B1317" s="16" t="n">
        <v>3</v>
      </c>
      <c r="C1317" s="13" t="n">
        <f t="normal" ca="1">A1325</f>
        <v>0</v>
      </c>
    </row>
    <row r="1318" spans="1:10">
      <c r="A1318" t="s">
        <v>4</v>
      </c>
      <c r="B1318" s="4" t="s">
        <v>5</v>
      </c>
      <c r="C1318" s="4" t="s">
        <v>14</v>
      </c>
      <c r="D1318" s="53" t="s">
        <v>129</v>
      </c>
      <c r="E1318" s="4" t="s">
        <v>5</v>
      </c>
      <c r="F1318" s="4" t="s">
        <v>14</v>
      </c>
      <c r="G1318" s="4" t="s">
        <v>10</v>
      </c>
      <c r="H1318" s="53" t="s">
        <v>130</v>
      </c>
      <c r="I1318" s="4" t="s">
        <v>14</v>
      </c>
      <c r="J1318" s="4" t="s">
        <v>26</v>
      </c>
    </row>
    <row r="1319" spans="1:10">
      <c r="A1319" t="n">
        <v>15419</v>
      </c>
      <c r="B1319" s="12" t="n">
        <v>5</v>
      </c>
      <c r="C1319" s="7" t="n">
        <v>28</v>
      </c>
      <c r="D1319" s="53" t="s">
        <v>3</v>
      </c>
      <c r="E1319" s="54" t="n">
        <v>64</v>
      </c>
      <c r="F1319" s="7" t="n">
        <v>5</v>
      </c>
      <c r="G1319" s="7" t="n">
        <v>4</v>
      </c>
      <c r="H1319" s="53" t="s">
        <v>3</v>
      </c>
      <c r="I1319" s="7" t="n">
        <v>1</v>
      </c>
      <c r="J1319" s="13" t="n">
        <f t="normal" ca="1">A1325</f>
        <v>0</v>
      </c>
    </row>
    <row r="1320" spans="1:10">
      <c r="A1320" t="s">
        <v>4</v>
      </c>
      <c r="B1320" s="4" t="s">
        <v>5</v>
      </c>
      <c r="C1320" s="4" t="s">
        <v>10</v>
      </c>
      <c r="D1320" s="4" t="s">
        <v>10</v>
      </c>
      <c r="E1320" s="4" t="s">
        <v>10</v>
      </c>
    </row>
    <row r="1321" spans="1:10">
      <c r="A1321" t="n">
        <v>15430</v>
      </c>
      <c r="B1321" s="64" t="n">
        <v>61</v>
      </c>
      <c r="C1321" s="7" t="n">
        <v>4</v>
      </c>
      <c r="D1321" s="7" t="n">
        <v>0</v>
      </c>
      <c r="E1321" s="7" t="n">
        <v>1000</v>
      </c>
    </row>
    <row r="1322" spans="1:10">
      <c r="A1322" t="s">
        <v>4</v>
      </c>
      <c r="B1322" s="4" t="s">
        <v>5</v>
      </c>
      <c r="C1322" s="4" t="s">
        <v>10</v>
      </c>
      <c r="D1322" s="4" t="s">
        <v>24</v>
      </c>
      <c r="E1322" s="4" t="s">
        <v>24</v>
      </c>
      <c r="F1322" s="4" t="s">
        <v>24</v>
      </c>
      <c r="G1322" s="4" t="s">
        <v>24</v>
      </c>
    </row>
    <row r="1323" spans="1:10">
      <c r="A1323" t="n">
        <v>15437</v>
      </c>
      <c r="B1323" s="40" t="n">
        <v>46</v>
      </c>
      <c r="C1323" s="7" t="n">
        <v>4</v>
      </c>
      <c r="D1323" s="7" t="n">
        <v>-172.520004272461</v>
      </c>
      <c r="E1323" s="7" t="n">
        <v>109.099998474121</v>
      </c>
      <c r="F1323" s="7" t="n">
        <v>63.7599983215332</v>
      </c>
      <c r="G1323" s="7" t="n">
        <v>318.100006103516</v>
      </c>
    </row>
    <row r="1324" spans="1:10">
      <c r="A1324" t="s">
        <v>4</v>
      </c>
      <c r="B1324" s="4" t="s">
        <v>5</v>
      </c>
      <c r="C1324" s="4" t="s">
        <v>26</v>
      </c>
    </row>
    <row r="1325" spans="1:10">
      <c r="A1325" t="n">
        <v>15456</v>
      </c>
      <c r="B1325" s="16" t="n">
        <v>3</v>
      </c>
      <c r="C1325" s="13" t="n">
        <f t="normal" ca="1">A1339</f>
        <v>0</v>
      </c>
    </row>
    <row r="1326" spans="1:10">
      <c r="A1326" t="s">
        <v>4</v>
      </c>
      <c r="B1326" s="4" t="s">
        <v>5</v>
      </c>
      <c r="C1326" s="4" t="s">
        <v>10</v>
      </c>
      <c r="D1326" s="4" t="s">
        <v>24</v>
      </c>
      <c r="E1326" s="4" t="s">
        <v>24</v>
      </c>
      <c r="F1326" s="4" t="s">
        <v>24</v>
      </c>
      <c r="G1326" s="4" t="s">
        <v>10</v>
      </c>
      <c r="H1326" s="4" t="s">
        <v>10</v>
      </c>
    </row>
    <row r="1327" spans="1:10">
      <c r="A1327" t="n">
        <v>15461</v>
      </c>
      <c r="B1327" s="52" t="n">
        <v>60</v>
      </c>
      <c r="C1327" s="7" t="n">
        <v>9</v>
      </c>
      <c r="D1327" s="7" t="n">
        <v>30</v>
      </c>
      <c r="E1327" s="7" t="n">
        <v>0</v>
      </c>
      <c r="F1327" s="7" t="n">
        <v>0</v>
      </c>
      <c r="G1327" s="7" t="n">
        <v>0</v>
      </c>
      <c r="H1327" s="7" t="n">
        <v>0</v>
      </c>
    </row>
    <row r="1328" spans="1:10">
      <c r="A1328" t="s">
        <v>4</v>
      </c>
      <c r="B1328" s="4" t="s">
        <v>5</v>
      </c>
      <c r="C1328" s="4" t="s">
        <v>10</v>
      </c>
      <c r="D1328" s="4" t="s">
        <v>24</v>
      </c>
      <c r="E1328" s="4" t="s">
        <v>24</v>
      </c>
      <c r="F1328" s="4" t="s">
        <v>24</v>
      </c>
      <c r="G1328" s="4" t="s">
        <v>24</v>
      </c>
    </row>
    <row r="1329" spans="1:10">
      <c r="A1329" t="n">
        <v>15480</v>
      </c>
      <c r="B1329" s="40" t="n">
        <v>46</v>
      </c>
      <c r="C1329" s="7" t="n">
        <v>9</v>
      </c>
      <c r="D1329" s="7" t="n">
        <v>-147.850006103516</v>
      </c>
      <c r="E1329" s="7" t="n">
        <v>117.449996948242</v>
      </c>
      <c r="F1329" s="7" t="n">
        <v>65.5800018310547</v>
      </c>
      <c r="G1329" s="7" t="n">
        <v>84.1999969482422</v>
      </c>
    </row>
    <row r="1330" spans="1:10">
      <c r="A1330" t="s">
        <v>4</v>
      </c>
      <c r="B1330" s="4" t="s">
        <v>5</v>
      </c>
      <c r="C1330" s="4" t="s">
        <v>10</v>
      </c>
      <c r="D1330" s="4" t="s">
        <v>10</v>
      </c>
      <c r="E1330" s="4" t="s">
        <v>10</v>
      </c>
    </row>
    <row r="1331" spans="1:10">
      <c r="A1331" t="n">
        <v>15499</v>
      </c>
      <c r="B1331" s="64" t="n">
        <v>61</v>
      </c>
      <c r="C1331" s="7" t="n">
        <v>61489</v>
      </c>
      <c r="D1331" s="7" t="n">
        <v>0</v>
      </c>
      <c r="E1331" s="7" t="n">
        <v>1000</v>
      </c>
    </row>
    <row r="1332" spans="1:10">
      <c r="A1332" t="s">
        <v>4</v>
      </c>
      <c r="B1332" s="4" t="s">
        <v>5</v>
      </c>
      <c r="C1332" s="4" t="s">
        <v>10</v>
      </c>
      <c r="D1332" s="4" t="s">
        <v>10</v>
      </c>
      <c r="E1332" s="4" t="s">
        <v>10</v>
      </c>
    </row>
    <row r="1333" spans="1:10">
      <c r="A1333" t="n">
        <v>15506</v>
      </c>
      <c r="B1333" s="64" t="n">
        <v>61</v>
      </c>
      <c r="C1333" s="7" t="n">
        <v>61490</v>
      </c>
      <c r="D1333" s="7" t="n">
        <v>0</v>
      </c>
      <c r="E1333" s="7" t="n">
        <v>1000</v>
      </c>
    </row>
    <row r="1334" spans="1:10">
      <c r="A1334" t="s">
        <v>4</v>
      </c>
      <c r="B1334" s="4" t="s">
        <v>5</v>
      </c>
      <c r="C1334" s="4" t="s">
        <v>10</v>
      </c>
      <c r="D1334" s="4" t="s">
        <v>24</v>
      </c>
      <c r="E1334" s="4" t="s">
        <v>24</v>
      </c>
      <c r="F1334" s="4" t="s">
        <v>24</v>
      </c>
      <c r="G1334" s="4" t="s">
        <v>24</v>
      </c>
    </row>
    <row r="1335" spans="1:10">
      <c r="A1335" t="n">
        <v>15513</v>
      </c>
      <c r="B1335" s="40" t="n">
        <v>46</v>
      </c>
      <c r="C1335" s="7" t="n">
        <v>61489</v>
      </c>
      <c r="D1335" s="7" t="n">
        <v>-172.979995727539</v>
      </c>
      <c r="E1335" s="7" t="n">
        <v>109.050003051758</v>
      </c>
      <c r="F1335" s="7" t="n">
        <v>64.4100036621094</v>
      </c>
      <c r="G1335" s="7" t="n">
        <v>343.899993896484</v>
      </c>
    </row>
    <row r="1336" spans="1:10">
      <c r="A1336" t="s">
        <v>4</v>
      </c>
      <c r="B1336" s="4" t="s">
        <v>5</v>
      </c>
      <c r="C1336" s="4" t="s">
        <v>10</v>
      </c>
      <c r="D1336" s="4" t="s">
        <v>24</v>
      </c>
      <c r="E1336" s="4" t="s">
        <v>24</v>
      </c>
      <c r="F1336" s="4" t="s">
        <v>24</v>
      </c>
      <c r="G1336" s="4" t="s">
        <v>24</v>
      </c>
    </row>
    <row r="1337" spans="1:10">
      <c r="A1337" t="n">
        <v>15532</v>
      </c>
      <c r="B1337" s="40" t="n">
        <v>46</v>
      </c>
      <c r="C1337" s="7" t="n">
        <v>61490</v>
      </c>
      <c r="D1337" s="7" t="n">
        <v>-172.520004272461</v>
      </c>
      <c r="E1337" s="7" t="n">
        <v>109.099998474121</v>
      </c>
      <c r="F1337" s="7" t="n">
        <v>63.7599983215332</v>
      </c>
      <c r="G1337" s="7" t="n">
        <v>318.100006103516</v>
      </c>
    </row>
    <row r="1338" spans="1:10">
      <c r="A1338" t="s">
        <v>4</v>
      </c>
      <c r="B1338" s="4" t="s">
        <v>5</v>
      </c>
      <c r="C1338" s="4" t="s">
        <v>10</v>
      </c>
      <c r="D1338" s="4" t="s">
        <v>14</v>
      </c>
      <c r="E1338" s="4" t="s">
        <v>6</v>
      </c>
      <c r="F1338" s="4" t="s">
        <v>24</v>
      </c>
      <c r="G1338" s="4" t="s">
        <v>24</v>
      </c>
      <c r="H1338" s="4" t="s">
        <v>24</v>
      </c>
    </row>
    <row r="1339" spans="1:10">
      <c r="A1339" t="n">
        <v>15551</v>
      </c>
      <c r="B1339" s="44" t="n">
        <v>48</v>
      </c>
      <c r="C1339" s="7" t="n">
        <v>0</v>
      </c>
      <c r="D1339" s="7" t="n">
        <v>0</v>
      </c>
      <c r="E1339" s="7" t="s">
        <v>145</v>
      </c>
      <c r="F1339" s="7" t="n">
        <v>-1</v>
      </c>
      <c r="G1339" s="7" t="n">
        <v>1</v>
      </c>
      <c r="H1339" s="7" t="n">
        <v>1.40129846432482e-45</v>
      </c>
    </row>
    <row r="1340" spans="1:10">
      <c r="A1340" t="s">
        <v>4</v>
      </c>
      <c r="B1340" s="4" t="s">
        <v>5</v>
      </c>
      <c r="C1340" s="4" t="s">
        <v>10</v>
      </c>
      <c r="D1340" s="4" t="s">
        <v>14</v>
      </c>
      <c r="E1340" s="4" t="s">
        <v>6</v>
      </c>
      <c r="F1340" s="4" t="s">
        <v>24</v>
      </c>
      <c r="G1340" s="4" t="s">
        <v>24</v>
      </c>
      <c r="H1340" s="4" t="s">
        <v>24</v>
      </c>
    </row>
    <row r="1341" spans="1:10">
      <c r="A1341" t="n">
        <v>15580</v>
      </c>
      <c r="B1341" s="44" t="n">
        <v>48</v>
      </c>
      <c r="C1341" s="7" t="n">
        <v>61489</v>
      </c>
      <c r="D1341" s="7" t="n">
        <v>0</v>
      </c>
      <c r="E1341" s="7" t="s">
        <v>145</v>
      </c>
      <c r="F1341" s="7" t="n">
        <v>-1</v>
      </c>
      <c r="G1341" s="7" t="n">
        <v>1</v>
      </c>
      <c r="H1341" s="7" t="n">
        <v>1.40129846432482e-45</v>
      </c>
    </row>
    <row r="1342" spans="1:10">
      <c r="A1342" t="s">
        <v>4</v>
      </c>
      <c r="B1342" s="4" t="s">
        <v>5</v>
      </c>
      <c r="C1342" s="4" t="s">
        <v>10</v>
      </c>
      <c r="D1342" s="4" t="s">
        <v>14</v>
      </c>
      <c r="E1342" s="4" t="s">
        <v>6</v>
      </c>
      <c r="F1342" s="4" t="s">
        <v>24</v>
      </c>
      <c r="G1342" s="4" t="s">
        <v>24</v>
      </c>
      <c r="H1342" s="4" t="s">
        <v>24</v>
      </c>
    </row>
    <row r="1343" spans="1:10">
      <c r="A1343" t="n">
        <v>15609</v>
      </c>
      <c r="B1343" s="44" t="n">
        <v>48</v>
      </c>
      <c r="C1343" s="7" t="n">
        <v>61490</v>
      </c>
      <c r="D1343" s="7" t="n">
        <v>0</v>
      </c>
      <c r="E1343" s="7" t="s">
        <v>145</v>
      </c>
      <c r="F1343" s="7" t="n">
        <v>-1</v>
      </c>
      <c r="G1343" s="7" t="n">
        <v>1</v>
      </c>
      <c r="H1343" s="7" t="n">
        <v>1.40129846432482e-45</v>
      </c>
    </row>
    <row r="1344" spans="1:10">
      <c r="A1344" t="s">
        <v>4</v>
      </c>
      <c r="B1344" s="4" t="s">
        <v>5</v>
      </c>
      <c r="C1344" s="4" t="s">
        <v>10</v>
      </c>
      <c r="D1344" s="4" t="s">
        <v>14</v>
      </c>
      <c r="E1344" s="4" t="s">
        <v>6</v>
      </c>
      <c r="F1344" s="4" t="s">
        <v>24</v>
      </c>
      <c r="G1344" s="4" t="s">
        <v>24</v>
      </c>
      <c r="H1344" s="4" t="s">
        <v>24</v>
      </c>
    </row>
    <row r="1345" spans="1:8">
      <c r="A1345" t="n">
        <v>15638</v>
      </c>
      <c r="B1345" s="44" t="n">
        <v>48</v>
      </c>
      <c r="C1345" s="7" t="n">
        <v>61488</v>
      </c>
      <c r="D1345" s="7" t="n">
        <v>0</v>
      </c>
      <c r="E1345" s="7" t="s">
        <v>150</v>
      </c>
      <c r="F1345" s="7" t="n">
        <v>-1</v>
      </c>
      <c r="G1345" s="7" t="n">
        <v>1</v>
      </c>
      <c r="H1345" s="7" t="n">
        <v>1.40129846432482e-45</v>
      </c>
    </row>
    <row r="1346" spans="1:8">
      <c r="A1346" t="s">
        <v>4</v>
      </c>
      <c r="B1346" s="4" t="s">
        <v>5</v>
      </c>
      <c r="C1346" s="4" t="s">
        <v>10</v>
      </c>
      <c r="D1346" s="4" t="s">
        <v>14</v>
      </c>
      <c r="E1346" s="4" t="s">
        <v>6</v>
      </c>
      <c r="F1346" s="4" t="s">
        <v>24</v>
      </c>
      <c r="G1346" s="4" t="s">
        <v>24</v>
      </c>
      <c r="H1346" s="4" t="s">
        <v>24</v>
      </c>
    </row>
    <row r="1347" spans="1:8">
      <c r="A1347" t="n">
        <v>15665</v>
      </c>
      <c r="B1347" s="44" t="n">
        <v>48</v>
      </c>
      <c r="C1347" s="7" t="n">
        <v>8</v>
      </c>
      <c r="D1347" s="7" t="n">
        <v>0</v>
      </c>
      <c r="E1347" s="7" t="s">
        <v>145</v>
      </c>
      <c r="F1347" s="7" t="n">
        <v>-1</v>
      </c>
      <c r="G1347" s="7" t="n">
        <v>1</v>
      </c>
      <c r="H1347" s="7" t="n">
        <v>1.40129846432482e-45</v>
      </c>
    </row>
    <row r="1348" spans="1:8">
      <c r="A1348" t="s">
        <v>4</v>
      </c>
      <c r="B1348" s="4" t="s">
        <v>5</v>
      </c>
      <c r="C1348" s="4" t="s">
        <v>10</v>
      </c>
      <c r="D1348" s="4" t="s">
        <v>14</v>
      </c>
      <c r="E1348" s="4" t="s">
        <v>6</v>
      </c>
      <c r="F1348" s="4" t="s">
        <v>24</v>
      </c>
      <c r="G1348" s="4" t="s">
        <v>24</v>
      </c>
      <c r="H1348" s="4" t="s">
        <v>24</v>
      </c>
    </row>
    <row r="1349" spans="1:8">
      <c r="A1349" t="n">
        <v>15694</v>
      </c>
      <c r="B1349" s="44" t="n">
        <v>48</v>
      </c>
      <c r="C1349" s="7" t="n">
        <v>1</v>
      </c>
      <c r="D1349" s="7" t="n">
        <v>0</v>
      </c>
      <c r="E1349" s="7" t="s">
        <v>150</v>
      </c>
      <c r="F1349" s="7" t="n">
        <v>-1</v>
      </c>
      <c r="G1349" s="7" t="n">
        <v>1</v>
      </c>
      <c r="H1349" s="7" t="n">
        <v>1.40129846432482e-45</v>
      </c>
    </row>
    <row r="1350" spans="1:8">
      <c r="A1350" t="s">
        <v>4</v>
      </c>
      <c r="B1350" s="4" t="s">
        <v>5</v>
      </c>
      <c r="C1350" s="4" t="s">
        <v>10</v>
      </c>
      <c r="D1350" s="4" t="s">
        <v>14</v>
      </c>
      <c r="E1350" s="4" t="s">
        <v>6</v>
      </c>
      <c r="F1350" s="4" t="s">
        <v>24</v>
      </c>
      <c r="G1350" s="4" t="s">
        <v>24</v>
      </c>
      <c r="H1350" s="4" t="s">
        <v>24</v>
      </c>
    </row>
    <row r="1351" spans="1:8">
      <c r="A1351" t="n">
        <v>15721</v>
      </c>
      <c r="B1351" s="44" t="n">
        <v>48</v>
      </c>
      <c r="C1351" s="7" t="n">
        <v>9</v>
      </c>
      <c r="D1351" s="7" t="n">
        <v>0</v>
      </c>
      <c r="E1351" s="7" t="s">
        <v>145</v>
      </c>
      <c r="F1351" s="7" t="n">
        <v>-1</v>
      </c>
      <c r="G1351" s="7" t="n">
        <v>1</v>
      </c>
      <c r="H1351" s="7" t="n">
        <v>1.40129846432482e-45</v>
      </c>
    </row>
    <row r="1352" spans="1:8">
      <c r="A1352" t="s">
        <v>4</v>
      </c>
      <c r="B1352" s="4" t="s">
        <v>5</v>
      </c>
      <c r="C1352" s="4" t="s">
        <v>14</v>
      </c>
      <c r="D1352" s="4" t="s">
        <v>10</v>
      </c>
    </row>
    <row r="1353" spans="1:8">
      <c r="A1353" t="n">
        <v>15750</v>
      </c>
      <c r="B1353" s="23" t="n">
        <v>58</v>
      </c>
      <c r="C1353" s="7" t="n">
        <v>255</v>
      </c>
      <c r="D1353" s="7" t="n">
        <v>0</v>
      </c>
    </row>
    <row r="1354" spans="1:8">
      <c r="A1354" t="s">
        <v>4</v>
      </c>
      <c r="B1354" s="4" t="s">
        <v>5</v>
      </c>
      <c r="C1354" s="4" t="s">
        <v>10</v>
      </c>
      <c r="D1354" s="4" t="s">
        <v>14</v>
      </c>
      <c r="E1354" s="4" t="s">
        <v>6</v>
      </c>
      <c r="F1354" s="4" t="s">
        <v>24</v>
      </c>
      <c r="G1354" s="4" t="s">
        <v>24</v>
      </c>
      <c r="H1354" s="4" t="s">
        <v>24</v>
      </c>
    </row>
    <row r="1355" spans="1:8">
      <c r="A1355" t="n">
        <v>15754</v>
      </c>
      <c r="B1355" s="44" t="n">
        <v>48</v>
      </c>
      <c r="C1355" s="7" t="n">
        <v>1620</v>
      </c>
      <c r="D1355" s="7" t="n">
        <v>0</v>
      </c>
      <c r="E1355" s="7" t="s">
        <v>152</v>
      </c>
      <c r="F1355" s="7" t="n">
        <v>-1</v>
      </c>
      <c r="G1355" s="7" t="n">
        <v>1</v>
      </c>
      <c r="H1355" s="7" t="n">
        <v>0</v>
      </c>
    </row>
    <row r="1356" spans="1:8">
      <c r="A1356" t="s">
        <v>4</v>
      </c>
      <c r="B1356" s="4" t="s">
        <v>5</v>
      </c>
      <c r="C1356" s="4" t="s">
        <v>10</v>
      </c>
    </row>
    <row r="1357" spans="1:8">
      <c r="A1357" t="n">
        <v>15782</v>
      </c>
      <c r="B1357" s="27" t="n">
        <v>16</v>
      </c>
      <c r="C1357" s="7" t="n">
        <v>300</v>
      </c>
    </row>
    <row r="1358" spans="1:8">
      <c r="A1358" t="s">
        <v>4</v>
      </c>
      <c r="B1358" s="4" t="s">
        <v>5</v>
      </c>
      <c r="C1358" s="4" t="s">
        <v>10</v>
      </c>
      <c r="D1358" s="4" t="s">
        <v>14</v>
      </c>
      <c r="E1358" s="4" t="s">
        <v>6</v>
      </c>
      <c r="F1358" s="4" t="s">
        <v>24</v>
      </c>
      <c r="G1358" s="4" t="s">
        <v>24</v>
      </c>
      <c r="H1358" s="4" t="s">
        <v>24</v>
      </c>
    </row>
    <row r="1359" spans="1:8">
      <c r="A1359" t="n">
        <v>15785</v>
      </c>
      <c r="B1359" s="44" t="n">
        <v>48</v>
      </c>
      <c r="C1359" s="7" t="n">
        <v>1621</v>
      </c>
      <c r="D1359" s="7" t="n">
        <v>0</v>
      </c>
      <c r="E1359" s="7" t="s">
        <v>152</v>
      </c>
      <c r="F1359" s="7" t="n">
        <v>-1</v>
      </c>
      <c r="G1359" s="7" t="n">
        <v>1</v>
      </c>
      <c r="H1359" s="7" t="n">
        <v>0</v>
      </c>
    </row>
    <row r="1360" spans="1:8">
      <c r="A1360" t="s">
        <v>4</v>
      </c>
      <c r="B1360" s="4" t="s">
        <v>5</v>
      </c>
      <c r="C1360" s="4" t="s">
        <v>10</v>
      </c>
    </row>
    <row r="1361" spans="1:8">
      <c r="A1361" t="n">
        <v>15813</v>
      </c>
      <c r="B1361" s="27" t="n">
        <v>16</v>
      </c>
      <c r="C1361" s="7" t="n">
        <v>700</v>
      </c>
    </row>
    <row r="1362" spans="1:8">
      <c r="A1362" t="s">
        <v>4</v>
      </c>
      <c r="B1362" s="4" t="s">
        <v>5</v>
      </c>
      <c r="C1362" s="4" t="s">
        <v>10</v>
      </c>
      <c r="D1362" s="4" t="s">
        <v>14</v>
      </c>
      <c r="E1362" s="4" t="s">
        <v>14</v>
      </c>
      <c r="F1362" s="4" t="s">
        <v>6</v>
      </c>
    </row>
    <row r="1363" spans="1:8">
      <c r="A1363" t="n">
        <v>15816</v>
      </c>
      <c r="B1363" s="45" t="n">
        <v>20</v>
      </c>
      <c r="C1363" s="7" t="n">
        <v>1640</v>
      </c>
      <c r="D1363" s="7" t="n">
        <v>2</v>
      </c>
      <c r="E1363" s="7" t="n">
        <v>11</v>
      </c>
      <c r="F1363" s="7" t="s">
        <v>161</v>
      </c>
    </row>
    <row r="1364" spans="1:8">
      <c r="A1364" t="s">
        <v>4</v>
      </c>
      <c r="B1364" s="4" t="s">
        <v>5</v>
      </c>
      <c r="C1364" s="4" t="s">
        <v>14</v>
      </c>
      <c r="D1364" s="4" t="s">
        <v>14</v>
      </c>
      <c r="E1364" s="4" t="s">
        <v>24</v>
      </c>
      <c r="F1364" s="4" t="s">
        <v>24</v>
      </c>
      <c r="G1364" s="4" t="s">
        <v>24</v>
      </c>
      <c r="H1364" s="4" t="s">
        <v>10</v>
      </c>
    </row>
    <row r="1365" spans="1:8">
      <c r="A1365" t="n">
        <v>15846</v>
      </c>
      <c r="B1365" s="33" t="n">
        <v>45</v>
      </c>
      <c r="C1365" s="7" t="n">
        <v>2</v>
      </c>
      <c r="D1365" s="7" t="n">
        <v>3</v>
      </c>
      <c r="E1365" s="7" t="n">
        <v>-168.619995117188</v>
      </c>
      <c r="F1365" s="7" t="n">
        <v>121.180000305176</v>
      </c>
      <c r="G1365" s="7" t="n">
        <v>23.1599998474121</v>
      </c>
      <c r="H1365" s="7" t="n">
        <v>4000</v>
      </c>
    </row>
    <row r="1366" spans="1:8">
      <c r="A1366" t="s">
        <v>4</v>
      </c>
      <c r="B1366" s="4" t="s">
        <v>5</v>
      </c>
      <c r="C1366" s="4" t="s">
        <v>14</v>
      </c>
      <c r="D1366" s="4" t="s">
        <v>14</v>
      </c>
      <c r="E1366" s="4" t="s">
        <v>24</v>
      </c>
      <c r="F1366" s="4" t="s">
        <v>24</v>
      </c>
      <c r="G1366" s="4" t="s">
        <v>24</v>
      </c>
      <c r="H1366" s="4" t="s">
        <v>10</v>
      </c>
      <c r="I1366" s="4" t="s">
        <v>14</v>
      </c>
    </row>
    <row r="1367" spans="1:8">
      <c r="A1367" t="n">
        <v>15863</v>
      </c>
      <c r="B1367" s="33" t="n">
        <v>45</v>
      </c>
      <c r="C1367" s="7" t="n">
        <v>4</v>
      </c>
      <c r="D1367" s="7" t="n">
        <v>3</v>
      </c>
      <c r="E1367" s="7" t="n">
        <v>340.390014648438</v>
      </c>
      <c r="F1367" s="7" t="n">
        <v>239.699996948242</v>
      </c>
      <c r="G1367" s="7" t="n">
        <v>0</v>
      </c>
      <c r="H1367" s="7" t="n">
        <v>4000</v>
      </c>
      <c r="I1367" s="7" t="n">
        <v>1</v>
      </c>
    </row>
    <row r="1368" spans="1:8">
      <c r="A1368" t="s">
        <v>4</v>
      </c>
      <c r="B1368" s="4" t="s">
        <v>5</v>
      </c>
      <c r="C1368" s="4" t="s">
        <v>14</v>
      </c>
      <c r="D1368" s="4" t="s">
        <v>14</v>
      </c>
      <c r="E1368" s="4" t="s">
        <v>24</v>
      </c>
      <c r="F1368" s="4" t="s">
        <v>10</v>
      </c>
    </row>
    <row r="1369" spans="1:8">
      <c r="A1369" t="n">
        <v>15881</v>
      </c>
      <c r="B1369" s="33" t="n">
        <v>45</v>
      </c>
      <c r="C1369" s="7" t="n">
        <v>5</v>
      </c>
      <c r="D1369" s="7" t="n">
        <v>3</v>
      </c>
      <c r="E1369" s="7" t="n">
        <v>4.30000019073486</v>
      </c>
      <c r="F1369" s="7" t="n">
        <v>4000</v>
      </c>
    </row>
    <row r="1370" spans="1:8">
      <c r="A1370" t="s">
        <v>4</v>
      </c>
      <c r="B1370" s="4" t="s">
        <v>5</v>
      </c>
      <c r="C1370" s="4" t="s">
        <v>14</v>
      </c>
      <c r="D1370" s="4" t="s">
        <v>14</v>
      </c>
      <c r="E1370" s="4" t="s">
        <v>24</v>
      </c>
      <c r="F1370" s="4" t="s">
        <v>10</v>
      </c>
    </row>
    <row r="1371" spans="1:8">
      <c r="A1371" t="n">
        <v>15890</v>
      </c>
      <c r="B1371" s="33" t="n">
        <v>45</v>
      </c>
      <c r="C1371" s="7" t="n">
        <v>11</v>
      </c>
      <c r="D1371" s="7" t="n">
        <v>3</v>
      </c>
      <c r="E1371" s="7" t="n">
        <v>32.7000007629395</v>
      </c>
      <c r="F1371" s="7" t="n">
        <v>4000</v>
      </c>
    </row>
    <row r="1372" spans="1:8">
      <c r="A1372" t="s">
        <v>4</v>
      </c>
      <c r="B1372" s="4" t="s">
        <v>5</v>
      </c>
      <c r="C1372" s="4" t="s">
        <v>14</v>
      </c>
      <c r="D1372" s="4" t="s">
        <v>10</v>
      </c>
    </row>
    <row r="1373" spans="1:8">
      <c r="A1373" t="n">
        <v>15899</v>
      </c>
      <c r="B1373" s="33" t="n">
        <v>45</v>
      </c>
      <c r="C1373" s="7" t="n">
        <v>7</v>
      </c>
      <c r="D1373" s="7" t="n">
        <v>255</v>
      </c>
    </row>
    <row r="1374" spans="1:8">
      <c r="A1374" t="s">
        <v>4</v>
      </c>
      <c r="B1374" s="4" t="s">
        <v>5</v>
      </c>
      <c r="C1374" s="4" t="s">
        <v>14</v>
      </c>
      <c r="D1374" s="4" t="s">
        <v>14</v>
      </c>
      <c r="E1374" s="4" t="s">
        <v>24</v>
      </c>
      <c r="F1374" s="4" t="s">
        <v>24</v>
      </c>
      <c r="G1374" s="4" t="s">
        <v>24</v>
      </c>
      <c r="H1374" s="4" t="s">
        <v>10</v>
      </c>
    </row>
    <row r="1375" spans="1:8">
      <c r="A1375" t="n">
        <v>15903</v>
      </c>
      <c r="B1375" s="33" t="n">
        <v>45</v>
      </c>
      <c r="C1375" s="7" t="n">
        <v>2</v>
      </c>
      <c r="D1375" s="7" t="n">
        <v>3</v>
      </c>
      <c r="E1375" s="7" t="n">
        <v>-169.559997558594</v>
      </c>
      <c r="F1375" s="7" t="n">
        <v>125.779998779297</v>
      </c>
      <c r="G1375" s="7" t="n">
        <v>19.1900005340576</v>
      </c>
      <c r="H1375" s="7" t="n">
        <v>12000</v>
      </c>
    </row>
    <row r="1376" spans="1:8">
      <c r="A1376" t="s">
        <v>4</v>
      </c>
      <c r="B1376" s="4" t="s">
        <v>5</v>
      </c>
      <c r="C1376" s="4" t="s">
        <v>14</v>
      </c>
      <c r="D1376" s="4" t="s">
        <v>14</v>
      </c>
      <c r="E1376" s="4" t="s">
        <v>24</v>
      </c>
      <c r="F1376" s="4" t="s">
        <v>24</v>
      </c>
      <c r="G1376" s="4" t="s">
        <v>24</v>
      </c>
      <c r="H1376" s="4" t="s">
        <v>10</v>
      </c>
      <c r="I1376" s="4" t="s">
        <v>14</v>
      </c>
    </row>
    <row r="1377" spans="1:9">
      <c r="A1377" t="n">
        <v>15920</v>
      </c>
      <c r="B1377" s="33" t="n">
        <v>45</v>
      </c>
      <c r="C1377" s="7" t="n">
        <v>4</v>
      </c>
      <c r="D1377" s="7" t="n">
        <v>3</v>
      </c>
      <c r="E1377" s="7" t="n">
        <v>356</v>
      </c>
      <c r="F1377" s="7" t="n">
        <v>132.720001220703</v>
      </c>
      <c r="G1377" s="7" t="n">
        <v>0</v>
      </c>
      <c r="H1377" s="7" t="n">
        <v>12000</v>
      </c>
      <c r="I1377" s="7" t="n">
        <v>1</v>
      </c>
    </row>
    <row r="1378" spans="1:9">
      <c r="A1378" t="s">
        <v>4</v>
      </c>
      <c r="B1378" s="4" t="s">
        <v>5</v>
      </c>
      <c r="C1378" s="4" t="s">
        <v>14</v>
      </c>
      <c r="D1378" s="4" t="s">
        <v>14</v>
      </c>
      <c r="E1378" s="4" t="s">
        <v>24</v>
      </c>
      <c r="F1378" s="4" t="s">
        <v>10</v>
      </c>
    </row>
    <row r="1379" spans="1:9">
      <c r="A1379" t="n">
        <v>15938</v>
      </c>
      <c r="B1379" s="33" t="n">
        <v>45</v>
      </c>
      <c r="C1379" s="7" t="n">
        <v>5</v>
      </c>
      <c r="D1379" s="7" t="n">
        <v>3</v>
      </c>
      <c r="E1379" s="7" t="n">
        <v>4.30000019073486</v>
      </c>
      <c r="F1379" s="7" t="n">
        <v>12000</v>
      </c>
    </row>
    <row r="1380" spans="1:9">
      <c r="A1380" t="s">
        <v>4</v>
      </c>
      <c r="B1380" s="4" t="s">
        <v>5</v>
      </c>
      <c r="C1380" s="4" t="s">
        <v>14</v>
      </c>
      <c r="D1380" s="4" t="s">
        <v>14</v>
      </c>
      <c r="E1380" s="4" t="s">
        <v>24</v>
      </c>
      <c r="F1380" s="4" t="s">
        <v>10</v>
      </c>
    </row>
    <row r="1381" spans="1:9">
      <c r="A1381" t="n">
        <v>15947</v>
      </c>
      <c r="B1381" s="33" t="n">
        <v>45</v>
      </c>
      <c r="C1381" s="7" t="n">
        <v>11</v>
      </c>
      <c r="D1381" s="7" t="n">
        <v>3</v>
      </c>
      <c r="E1381" s="7" t="n">
        <v>32.7000007629395</v>
      </c>
      <c r="F1381" s="7" t="n">
        <v>12000</v>
      </c>
    </row>
    <row r="1382" spans="1:9">
      <c r="A1382" t="s">
        <v>4</v>
      </c>
      <c r="B1382" s="4" t="s">
        <v>5</v>
      </c>
      <c r="C1382" s="4" t="s">
        <v>10</v>
      </c>
    </row>
    <row r="1383" spans="1:9">
      <c r="A1383" t="n">
        <v>15956</v>
      </c>
      <c r="B1383" s="27" t="n">
        <v>16</v>
      </c>
      <c r="C1383" s="7" t="n">
        <v>4500</v>
      </c>
    </row>
    <row r="1384" spans="1:9">
      <c r="A1384" t="s">
        <v>4</v>
      </c>
      <c r="B1384" s="4" t="s">
        <v>5</v>
      </c>
      <c r="C1384" s="4" t="s">
        <v>14</v>
      </c>
      <c r="D1384" s="4" t="s">
        <v>10</v>
      </c>
      <c r="E1384" s="4" t="s">
        <v>10</v>
      </c>
    </row>
    <row r="1385" spans="1:9">
      <c r="A1385" t="n">
        <v>15959</v>
      </c>
      <c r="B1385" s="11" t="n">
        <v>50</v>
      </c>
      <c r="C1385" s="7" t="n">
        <v>1</v>
      </c>
      <c r="D1385" s="7" t="n">
        <v>4549</v>
      </c>
      <c r="E1385" s="7" t="n">
        <v>10000</v>
      </c>
    </row>
    <row r="1386" spans="1:9">
      <c r="A1386" t="s">
        <v>4</v>
      </c>
      <c r="B1386" s="4" t="s">
        <v>5</v>
      </c>
      <c r="C1386" s="4" t="s">
        <v>14</v>
      </c>
      <c r="D1386" s="4" t="s">
        <v>10</v>
      </c>
    </row>
    <row r="1387" spans="1:9">
      <c r="A1387" t="n">
        <v>15965</v>
      </c>
      <c r="B1387" s="33" t="n">
        <v>45</v>
      </c>
      <c r="C1387" s="7" t="n">
        <v>7</v>
      </c>
      <c r="D1387" s="7" t="n">
        <v>255</v>
      </c>
    </row>
    <row r="1388" spans="1:9">
      <c r="A1388" t="s">
        <v>4</v>
      </c>
      <c r="B1388" s="4" t="s">
        <v>5</v>
      </c>
      <c r="C1388" s="4" t="s">
        <v>14</v>
      </c>
      <c r="D1388" s="4" t="s">
        <v>10</v>
      </c>
      <c r="E1388" s="4" t="s">
        <v>24</v>
      </c>
    </row>
    <row r="1389" spans="1:9">
      <c r="A1389" t="n">
        <v>15969</v>
      </c>
      <c r="B1389" s="23" t="n">
        <v>58</v>
      </c>
      <c r="C1389" s="7" t="n">
        <v>101</v>
      </c>
      <c r="D1389" s="7" t="n">
        <v>500</v>
      </c>
      <c r="E1389" s="7" t="n">
        <v>1</v>
      </c>
    </row>
    <row r="1390" spans="1:9">
      <c r="A1390" t="s">
        <v>4</v>
      </c>
      <c r="B1390" s="4" t="s">
        <v>5</v>
      </c>
      <c r="C1390" s="4" t="s">
        <v>14</v>
      </c>
      <c r="D1390" s="4" t="s">
        <v>10</v>
      </c>
    </row>
    <row r="1391" spans="1:9">
      <c r="A1391" t="n">
        <v>15977</v>
      </c>
      <c r="B1391" s="23" t="n">
        <v>58</v>
      </c>
      <c r="C1391" s="7" t="n">
        <v>254</v>
      </c>
      <c r="D1391" s="7" t="n">
        <v>0</v>
      </c>
    </row>
    <row r="1392" spans="1:9">
      <c r="A1392" t="s">
        <v>4</v>
      </c>
      <c r="B1392" s="4" t="s">
        <v>5</v>
      </c>
      <c r="C1392" s="4" t="s">
        <v>14</v>
      </c>
      <c r="D1392" s="4" t="s">
        <v>14</v>
      </c>
      <c r="E1392" s="4" t="s">
        <v>24</v>
      </c>
      <c r="F1392" s="4" t="s">
        <v>24</v>
      </c>
      <c r="G1392" s="4" t="s">
        <v>24</v>
      </c>
      <c r="H1392" s="4" t="s">
        <v>10</v>
      </c>
    </row>
    <row r="1393" spans="1:9">
      <c r="A1393" t="n">
        <v>15981</v>
      </c>
      <c r="B1393" s="33" t="n">
        <v>45</v>
      </c>
      <c r="C1393" s="7" t="n">
        <v>2</v>
      </c>
      <c r="D1393" s="7" t="n">
        <v>3</v>
      </c>
      <c r="E1393" s="7" t="n">
        <v>-155.339996337891</v>
      </c>
      <c r="F1393" s="7" t="n">
        <v>118.940002441406</v>
      </c>
      <c r="G1393" s="7" t="n">
        <v>37.7599983215332</v>
      </c>
      <c r="H1393" s="7" t="n">
        <v>0</v>
      </c>
    </row>
    <row r="1394" spans="1:9">
      <c r="A1394" t="s">
        <v>4</v>
      </c>
      <c r="B1394" s="4" t="s">
        <v>5</v>
      </c>
      <c r="C1394" s="4" t="s">
        <v>14</v>
      </c>
      <c r="D1394" s="4" t="s">
        <v>14</v>
      </c>
      <c r="E1394" s="4" t="s">
        <v>24</v>
      </c>
      <c r="F1394" s="4" t="s">
        <v>24</v>
      </c>
      <c r="G1394" s="4" t="s">
        <v>24</v>
      </c>
      <c r="H1394" s="4" t="s">
        <v>10</v>
      </c>
      <c r="I1394" s="4" t="s">
        <v>14</v>
      </c>
    </row>
    <row r="1395" spans="1:9">
      <c r="A1395" t="n">
        <v>15998</v>
      </c>
      <c r="B1395" s="33" t="n">
        <v>45</v>
      </c>
      <c r="C1395" s="7" t="n">
        <v>4</v>
      </c>
      <c r="D1395" s="7" t="n">
        <v>3</v>
      </c>
      <c r="E1395" s="7" t="n">
        <v>353.339996337891</v>
      </c>
      <c r="F1395" s="7" t="n">
        <v>120.029998779297</v>
      </c>
      <c r="G1395" s="7" t="n">
        <v>0</v>
      </c>
      <c r="H1395" s="7" t="n">
        <v>0</v>
      </c>
      <c r="I1395" s="7" t="n">
        <v>0</v>
      </c>
    </row>
    <row r="1396" spans="1:9">
      <c r="A1396" t="s">
        <v>4</v>
      </c>
      <c r="B1396" s="4" t="s">
        <v>5</v>
      </c>
      <c r="C1396" s="4" t="s">
        <v>14</v>
      </c>
      <c r="D1396" s="4" t="s">
        <v>14</v>
      </c>
      <c r="E1396" s="4" t="s">
        <v>24</v>
      </c>
      <c r="F1396" s="4" t="s">
        <v>10</v>
      </c>
    </row>
    <row r="1397" spans="1:9">
      <c r="A1397" t="n">
        <v>16016</v>
      </c>
      <c r="B1397" s="33" t="n">
        <v>45</v>
      </c>
      <c r="C1397" s="7" t="n">
        <v>5</v>
      </c>
      <c r="D1397" s="7" t="n">
        <v>3</v>
      </c>
      <c r="E1397" s="7" t="n">
        <v>1.70000004768372</v>
      </c>
      <c r="F1397" s="7" t="n">
        <v>0</v>
      </c>
    </row>
    <row r="1398" spans="1:9">
      <c r="A1398" t="s">
        <v>4</v>
      </c>
      <c r="B1398" s="4" t="s">
        <v>5</v>
      </c>
      <c r="C1398" s="4" t="s">
        <v>14</v>
      </c>
      <c r="D1398" s="4" t="s">
        <v>14</v>
      </c>
      <c r="E1398" s="4" t="s">
        <v>24</v>
      </c>
      <c r="F1398" s="4" t="s">
        <v>10</v>
      </c>
    </row>
    <row r="1399" spans="1:9">
      <c r="A1399" t="n">
        <v>16025</v>
      </c>
      <c r="B1399" s="33" t="n">
        <v>45</v>
      </c>
      <c r="C1399" s="7" t="n">
        <v>11</v>
      </c>
      <c r="D1399" s="7" t="n">
        <v>3</v>
      </c>
      <c r="E1399" s="7" t="n">
        <v>32.7000007629395</v>
      </c>
      <c r="F1399" s="7" t="n">
        <v>0</v>
      </c>
    </row>
    <row r="1400" spans="1:9">
      <c r="A1400" t="s">
        <v>4</v>
      </c>
      <c r="B1400" s="4" t="s">
        <v>5</v>
      </c>
      <c r="C1400" s="4" t="s">
        <v>14</v>
      </c>
      <c r="D1400" s="4" t="s">
        <v>14</v>
      </c>
      <c r="E1400" s="4" t="s">
        <v>24</v>
      </c>
      <c r="F1400" s="4" t="s">
        <v>10</v>
      </c>
    </row>
    <row r="1401" spans="1:9">
      <c r="A1401" t="n">
        <v>16034</v>
      </c>
      <c r="B1401" s="33" t="n">
        <v>45</v>
      </c>
      <c r="C1401" s="7" t="n">
        <v>5</v>
      </c>
      <c r="D1401" s="7" t="n">
        <v>3</v>
      </c>
      <c r="E1401" s="7" t="n">
        <v>2.5</v>
      </c>
      <c r="F1401" s="7" t="n">
        <v>7000</v>
      </c>
    </row>
    <row r="1402" spans="1:9">
      <c r="A1402" t="s">
        <v>4</v>
      </c>
      <c r="B1402" s="4" t="s">
        <v>5</v>
      </c>
      <c r="C1402" s="4" t="s">
        <v>10</v>
      </c>
      <c r="D1402" s="4" t="s">
        <v>24</v>
      </c>
      <c r="E1402" s="4" t="s">
        <v>24</v>
      </c>
      <c r="F1402" s="4" t="s">
        <v>14</v>
      </c>
    </row>
    <row r="1403" spans="1:9">
      <c r="A1403" t="n">
        <v>16043</v>
      </c>
      <c r="B1403" s="50" t="n">
        <v>52</v>
      </c>
      <c r="C1403" s="7" t="n">
        <v>1620</v>
      </c>
      <c r="D1403" s="7" t="n">
        <v>273.299987792969</v>
      </c>
      <c r="E1403" s="7" t="n">
        <v>0</v>
      </c>
      <c r="F1403" s="7" t="n">
        <v>0</v>
      </c>
    </row>
    <row r="1404" spans="1:9">
      <c r="A1404" t="s">
        <v>4</v>
      </c>
      <c r="B1404" s="4" t="s">
        <v>5</v>
      </c>
      <c r="C1404" s="4" t="s">
        <v>10</v>
      </c>
      <c r="D1404" s="4" t="s">
        <v>24</v>
      </c>
      <c r="E1404" s="4" t="s">
        <v>24</v>
      </c>
      <c r="F1404" s="4" t="s">
        <v>14</v>
      </c>
    </row>
    <row r="1405" spans="1:9">
      <c r="A1405" t="n">
        <v>16055</v>
      </c>
      <c r="B1405" s="50" t="n">
        <v>52</v>
      </c>
      <c r="C1405" s="7" t="n">
        <v>1621</v>
      </c>
      <c r="D1405" s="7" t="n">
        <v>289.5</v>
      </c>
      <c r="E1405" s="7" t="n">
        <v>0</v>
      </c>
      <c r="F1405" s="7" t="n">
        <v>0</v>
      </c>
    </row>
    <row r="1406" spans="1:9">
      <c r="A1406" t="s">
        <v>4</v>
      </c>
      <c r="B1406" s="4" t="s">
        <v>5</v>
      </c>
      <c r="C1406" s="4" t="s">
        <v>14</v>
      </c>
      <c r="D1406" s="4" t="s">
        <v>10</v>
      </c>
    </row>
    <row r="1407" spans="1:9">
      <c r="A1407" t="n">
        <v>16067</v>
      </c>
      <c r="B1407" s="23" t="n">
        <v>58</v>
      </c>
      <c r="C1407" s="7" t="n">
        <v>255</v>
      </c>
      <c r="D1407" s="7" t="n">
        <v>0</v>
      </c>
    </row>
    <row r="1408" spans="1:9">
      <c r="A1408" t="s">
        <v>4</v>
      </c>
      <c r="B1408" s="4" t="s">
        <v>5</v>
      </c>
      <c r="C1408" s="4" t="s">
        <v>14</v>
      </c>
      <c r="D1408" s="4" t="s">
        <v>10</v>
      </c>
    </row>
    <row r="1409" spans="1:9">
      <c r="A1409" t="n">
        <v>16071</v>
      </c>
      <c r="B1409" s="33" t="n">
        <v>45</v>
      </c>
      <c r="C1409" s="7" t="n">
        <v>7</v>
      </c>
      <c r="D1409" s="7" t="n">
        <v>255</v>
      </c>
    </row>
    <row r="1410" spans="1:9">
      <c r="A1410" t="s">
        <v>4</v>
      </c>
      <c r="B1410" s="4" t="s">
        <v>5</v>
      </c>
      <c r="C1410" s="4" t="s">
        <v>14</v>
      </c>
      <c r="D1410" s="4" t="s">
        <v>10</v>
      </c>
      <c r="E1410" s="4" t="s">
        <v>24</v>
      </c>
    </row>
    <row r="1411" spans="1:9">
      <c r="A1411" t="n">
        <v>16075</v>
      </c>
      <c r="B1411" s="23" t="n">
        <v>58</v>
      </c>
      <c r="C1411" s="7" t="n">
        <v>101</v>
      </c>
      <c r="D1411" s="7" t="n">
        <v>300</v>
      </c>
      <c r="E1411" s="7" t="n">
        <v>1</v>
      </c>
    </row>
    <row r="1412" spans="1:9">
      <c r="A1412" t="s">
        <v>4</v>
      </c>
      <c r="B1412" s="4" t="s">
        <v>5</v>
      </c>
      <c r="C1412" s="4" t="s">
        <v>14</v>
      </c>
      <c r="D1412" s="4" t="s">
        <v>10</v>
      </c>
    </row>
    <row r="1413" spans="1:9">
      <c r="A1413" t="n">
        <v>16083</v>
      </c>
      <c r="B1413" s="23" t="n">
        <v>58</v>
      </c>
      <c r="C1413" s="7" t="n">
        <v>254</v>
      </c>
      <c r="D1413" s="7" t="n">
        <v>0</v>
      </c>
    </row>
    <row r="1414" spans="1:9">
      <c r="A1414" t="s">
        <v>4</v>
      </c>
      <c r="B1414" s="4" t="s">
        <v>5</v>
      </c>
      <c r="C1414" s="4" t="s">
        <v>14</v>
      </c>
      <c r="D1414" s="4" t="s">
        <v>14</v>
      </c>
      <c r="E1414" s="4" t="s">
        <v>24</v>
      </c>
      <c r="F1414" s="4" t="s">
        <v>24</v>
      </c>
      <c r="G1414" s="4" t="s">
        <v>24</v>
      </c>
      <c r="H1414" s="4" t="s">
        <v>10</v>
      </c>
    </row>
    <row r="1415" spans="1:9">
      <c r="A1415" t="n">
        <v>16087</v>
      </c>
      <c r="B1415" s="33" t="n">
        <v>45</v>
      </c>
      <c r="C1415" s="7" t="n">
        <v>2</v>
      </c>
      <c r="D1415" s="7" t="n">
        <v>3</v>
      </c>
      <c r="E1415" s="7" t="n">
        <v>-156.149993896484</v>
      </c>
      <c r="F1415" s="7" t="n">
        <v>118.970001220703</v>
      </c>
      <c r="G1415" s="7" t="n">
        <v>38.7400016784668</v>
      </c>
      <c r="H1415" s="7" t="n">
        <v>0</v>
      </c>
    </row>
    <row r="1416" spans="1:9">
      <c r="A1416" t="s">
        <v>4</v>
      </c>
      <c r="B1416" s="4" t="s">
        <v>5</v>
      </c>
      <c r="C1416" s="4" t="s">
        <v>14</v>
      </c>
      <c r="D1416" s="4" t="s">
        <v>14</v>
      </c>
      <c r="E1416" s="4" t="s">
        <v>24</v>
      </c>
      <c r="F1416" s="4" t="s">
        <v>24</v>
      </c>
      <c r="G1416" s="4" t="s">
        <v>24</v>
      </c>
      <c r="H1416" s="4" t="s">
        <v>10</v>
      </c>
      <c r="I1416" s="4" t="s">
        <v>14</v>
      </c>
    </row>
    <row r="1417" spans="1:9">
      <c r="A1417" t="n">
        <v>16104</v>
      </c>
      <c r="B1417" s="33" t="n">
        <v>45</v>
      </c>
      <c r="C1417" s="7" t="n">
        <v>4</v>
      </c>
      <c r="D1417" s="7" t="n">
        <v>3</v>
      </c>
      <c r="E1417" s="7" t="n">
        <v>0.529999971389771</v>
      </c>
      <c r="F1417" s="7" t="n">
        <v>297.179992675781</v>
      </c>
      <c r="G1417" s="7" t="n">
        <v>0</v>
      </c>
      <c r="H1417" s="7" t="n">
        <v>0</v>
      </c>
      <c r="I1417" s="7" t="n">
        <v>0</v>
      </c>
    </row>
    <row r="1418" spans="1:9">
      <c r="A1418" t="s">
        <v>4</v>
      </c>
      <c r="B1418" s="4" t="s">
        <v>5</v>
      </c>
      <c r="C1418" s="4" t="s">
        <v>14</v>
      </c>
      <c r="D1418" s="4" t="s">
        <v>14</v>
      </c>
      <c r="E1418" s="4" t="s">
        <v>24</v>
      </c>
      <c r="F1418" s="4" t="s">
        <v>10</v>
      </c>
    </row>
    <row r="1419" spans="1:9">
      <c r="A1419" t="n">
        <v>16122</v>
      </c>
      <c r="B1419" s="33" t="n">
        <v>45</v>
      </c>
      <c r="C1419" s="7" t="n">
        <v>5</v>
      </c>
      <c r="D1419" s="7" t="n">
        <v>3</v>
      </c>
      <c r="E1419" s="7" t="n">
        <v>3.29999995231628</v>
      </c>
      <c r="F1419" s="7" t="n">
        <v>0</v>
      </c>
    </row>
    <row r="1420" spans="1:9">
      <c r="A1420" t="s">
        <v>4</v>
      </c>
      <c r="B1420" s="4" t="s">
        <v>5</v>
      </c>
      <c r="C1420" s="4" t="s">
        <v>14</v>
      </c>
      <c r="D1420" s="4" t="s">
        <v>14</v>
      </c>
      <c r="E1420" s="4" t="s">
        <v>24</v>
      </c>
      <c r="F1420" s="4" t="s">
        <v>10</v>
      </c>
    </row>
    <row r="1421" spans="1:9">
      <c r="A1421" t="n">
        <v>16131</v>
      </c>
      <c r="B1421" s="33" t="n">
        <v>45</v>
      </c>
      <c r="C1421" s="7" t="n">
        <v>11</v>
      </c>
      <c r="D1421" s="7" t="n">
        <v>3</v>
      </c>
      <c r="E1421" s="7" t="n">
        <v>32.0999984741211</v>
      </c>
      <c r="F1421" s="7" t="n">
        <v>0</v>
      </c>
    </row>
    <row r="1422" spans="1:9">
      <c r="A1422" t="s">
        <v>4</v>
      </c>
      <c r="B1422" s="4" t="s">
        <v>5</v>
      </c>
      <c r="C1422" s="4" t="s">
        <v>14</v>
      </c>
      <c r="D1422" s="4" t="s">
        <v>14</v>
      </c>
      <c r="E1422" s="4" t="s">
        <v>24</v>
      </c>
      <c r="F1422" s="4" t="s">
        <v>24</v>
      </c>
      <c r="G1422" s="4" t="s">
        <v>24</v>
      </c>
      <c r="H1422" s="4" t="s">
        <v>10</v>
      </c>
    </row>
    <row r="1423" spans="1:9">
      <c r="A1423" t="n">
        <v>16140</v>
      </c>
      <c r="B1423" s="33" t="n">
        <v>45</v>
      </c>
      <c r="C1423" s="7" t="n">
        <v>2</v>
      </c>
      <c r="D1423" s="7" t="n">
        <v>3</v>
      </c>
      <c r="E1423" s="7" t="n">
        <v>-155.860000610352</v>
      </c>
      <c r="F1423" s="7" t="n">
        <v>118.970001220703</v>
      </c>
      <c r="G1423" s="7" t="n">
        <v>38.689998626709</v>
      </c>
      <c r="H1423" s="7" t="n">
        <v>15000</v>
      </c>
    </row>
    <row r="1424" spans="1:9">
      <c r="A1424" t="s">
        <v>4</v>
      </c>
      <c r="B1424" s="4" t="s">
        <v>5</v>
      </c>
      <c r="C1424" s="4" t="s">
        <v>14</v>
      </c>
      <c r="D1424" s="4" t="s">
        <v>14</v>
      </c>
      <c r="E1424" s="4" t="s">
        <v>24</v>
      </c>
      <c r="F1424" s="4" t="s">
        <v>24</v>
      </c>
      <c r="G1424" s="4" t="s">
        <v>24</v>
      </c>
      <c r="H1424" s="4" t="s">
        <v>10</v>
      </c>
      <c r="I1424" s="4" t="s">
        <v>14</v>
      </c>
    </row>
    <row r="1425" spans="1:9">
      <c r="A1425" t="n">
        <v>16157</v>
      </c>
      <c r="B1425" s="33" t="n">
        <v>45</v>
      </c>
      <c r="C1425" s="7" t="n">
        <v>4</v>
      </c>
      <c r="D1425" s="7" t="n">
        <v>3</v>
      </c>
      <c r="E1425" s="7" t="n">
        <v>0.529999971389771</v>
      </c>
      <c r="F1425" s="7" t="n">
        <v>293.570007324219</v>
      </c>
      <c r="G1425" s="7" t="n">
        <v>0</v>
      </c>
      <c r="H1425" s="7" t="n">
        <v>15000</v>
      </c>
      <c r="I1425" s="7" t="n">
        <v>1</v>
      </c>
    </row>
    <row r="1426" spans="1:9">
      <c r="A1426" t="s">
        <v>4</v>
      </c>
      <c r="B1426" s="4" t="s">
        <v>5</v>
      </c>
      <c r="C1426" s="4" t="s">
        <v>14</v>
      </c>
      <c r="D1426" s="4" t="s">
        <v>14</v>
      </c>
      <c r="E1426" s="4" t="s">
        <v>24</v>
      </c>
      <c r="F1426" s="4" t="s">
        <v>10</v>
      </c>
    </row>
    <row r="1427" spans="1:9">
      <c r="A1427" t="n">
        <v>16175</v>
      </c>
      <c r="B1427" s="33" t="n">
        <v>45</v>
      </c>
      <c r="C1427" s="7" t="n">
        <v>5</v>
      </c>
      <c r="D1427" s="7" t="n">
        <v>3</v>
      </c>
      <c r="E1427" s="7" t="n">
        <v>2.5</v>
      </c>
      <c r="F1427" s="7" t="n">
        <v>15000</v>
      </c>
    </row>
    <row r="1428" spans="1:9">
      <c r="A1428" t="s">
        <v>4</v>
      </c>
      <c r="B1428" s="4" t="s">
        <v>5</v>
      </c>
      <c r="C1428" s="4" t="s">
        <v>14</v>
      </c>
      <c r="D1428" s="4" t="s">
        <v>14</v>
      </c>
      <c r="E1428" s="4" t="s">
        <v>24</v>
      </c>
      <c r="F1428" s="4" t="s">
        <v>10</v>
      </c>
    </row>
    <row r="1429" spans="1:9">
      <c r="A1429" t="n">
        <v>16184</v>
      </c>
      <c r="B1429" s="33" t="n">
        <v>45</v>
      </c>
      <c r="C1429" s="7" t="n">
        <v>11</v>
      </c>
      <c r="D1429" s="7" t="n">
        <v>3</v>
      </c>
      <c r="E1429" s="7" t="n">
        <v>32.0999984741211</v>
      </c>
      <c r="F1429" s="7" t="n">
        <v>15000</v>
      </c>
    </row>
    <row r="1430" spans="1:9">
      <c r="A1430" t="s">
        <v>4</v>
      </c>
      <c r="B1430" s="4" t="s">
        <v>5</v>
      </c>
      <c r="C1430" s="4" t="s">
        <v>14</v>
      </c>
    </row>
    <row r="1431" spans="1:9">
      <c r="A1431" t="n">
        <v>16193</v>
      </c>
      <c r="B1431" s="62" t="n">
        <v>116</v>
      </c>
      <c r="C1431" s="7" t="n">
        <v>0</v>
      </c>
    </row>
    <row r="1432" spans="1:9">
      <c r="A1432" t="s">
        <v>4</v>
      </c>
      <c r="B1432" s="4" t="s">
        <v>5</v>
      </c>
      <c r="C1432" s="4" t="s">
        <v>14</v>
      </c>
      <c r="D1432" s="4" t="s">
        <v>10</v>
      </c>
    </row>
    <row r="1433" spans="1:9">
      <c r="A1433" t="n">
        <v>16195</v>
      </c>
      <c r="B1433" s="62" t="n">
        <v>116</v>
      </c>
      <c r="C1433" s="7" t="n">
        <v>2</v>
      </c>
      <c r="D1433" s="7" t="n">
        <v>1</v>
      </c>
    </row>
    <row r="1434" spans="1:9">
      <c r="A1434" t="s">
        <v>4</v>
      </c>
      <c r="B1434" s="4" t="s">
        <v>5</v>
      </c>
      <c r="C1434" s="4" t="s">
        <v>14</v>
      </c>
      <c r="D1434" s="4" t="s">
        <v>9</v>
      </c>
    </row>
    <row r="1435" spans="1:9">
      <c r="A1435" t="n">
        <v>16199</v>
      </c>
      <c r="B1435" s="62" t="n">
        <v>116</v>
      </c>
      <c r="C1435" s="7" t="n">
        <v>5</v>
      </c>
      <c r="D1435" s="7" t="n">
        <v>1112014848</v>
      </c>
    </row>
    <row r="1436" spans="1:9">
      <c r="A1436" t="s">
        <v>4</v>
      </c>
      <c r="B1436" s="4" t="s">
        <v>5</v>
      </c>
      <c r="C1436" s="4" t="s">
        <v>14</v>
      </c>
      <c r="D1436" s="4" t="s">
        <v>10</v>
      </c>
    </row>
    <row r="1437" spans="1:9">
      <c r="A1437" t="n">
        <v>16205</v>
      </c>
      <c r="B1437" s="62" t="n">
        <v>116</v>
      </c>
      <c r="C1437" s="7" t="n">
        <v>6</v>
      </c>
      <c r="D1437" s="7" t="n">
        <v>1</v>
      </c>
    </row>
    <row r="1438" spans="1:9">
      <c r="A1438" t="s">
        <v>4</v>
      </c>
      <c r="B1438" s="4" t="s">
        <v>5</v>
      </c>
      <c r="C1438" s="4" t="s">
        <v>14</v>
      </c>
      <c r="D1438" s="4" t="s">
        <v>10</v>
      </c>
      <c r="E1438" s="4" t="s">
        <v>10</v>
      </c>
      <c r="F1438" s="4" t="s">
        <v>9</v>
      </c>
    </row>
    <row r="1439" spans="1:9">
      <c r="A1439" t="n">
        <v>16209</v>
      </c>
      <c r="B1439" s="59" t="n">
        <v>84</v>
      </c>
      <c r="C1439" s="7" t="n">
        <v>1</v>
      </c>
      <c r="D1439" s="7" t="n">
        <v>0</v>
      </c>
      <c r="E1439" s="7" t="n">
        <v>0</v>
      </c>
      <c r="F1439" s="7" t="n">
        <v>0</v>
      </c>
    </row>
    <row r="1440" spans="1:9">
      <c r="A1440" t="s">
        <v>4</v>
      </c>
      <c r="B1440" s="4" t="s">
        <v>5</v>
      </c>
      <c r="C1440" s="4" t="s">
        <v>14</v>
      </c>
      <c r="D1440" s="4" t="s">
        <v>10</v>
      </c>
    </row>
    <row r="1441" spans="1:9">
      <c r="A1441" t="n">
        <v>16219</v>
      </c>
      <c r="B1441" s="23" t="n">
        <v>58</v>
      </c>
      <c r="C1441" s="7" t="n">
        <v>255</v>
      </c>
      <c r="D1441" s="7" t="n">
        <v>0</v>
      </c>
    </row>
    <row r="1442" spans="1:9">
      <c r="A1442" t="s">
        <v>4</v>
      </c>
      <c r="B1442" s="4" t="s">
        <v>5</v>
      </c>
      <c r="C1442" s="4" t="s">
        <v>10</v>
      </c>
      <c r="D1442" s="4" t="s">
        <v>14</v>
      </c>
      <c r="E1442" s="4" t="s">
        <v>6</v>
      </c>
      <c r="F1442" s="4" t="s">
        <v>24</v>
      </c>
      <c r="G1442" s="4" t="s">
        <v>24</v>
      </c>
      <c r="H1442" s="4" t="s">
        <v>24</v>
      </c>
    </row>
    <row r="1443" spans="1:9">
      <c r="A1443" t="n">
        <v>16223</v>
      </c>
      <c r="B1443" s="44" t="n">
        <v>48</v>
      </c>
      <c r="C1443" s="7" t="n">
        <v>1620</v>
      </c>
      <c r="D1443" s="7" t="n">
        <v>0</v>
      </c>
      <c r="E1443" s="7" t="s">
        <v>152</v>
      </c>
      <c r="F1443" s="7" t="n">
        <v>-1</v>
      </c>
      <c r="G1443" s="7" t="n">
        <v>1</v>
      </c>
      <c r="H1443" s="7" t="n">
        <v>2.80259692864963e-45</v>
      </c>
    </row>
    <row r="1444" spans="1:9">
      <c r="A1444" t="s">
        <v>4</v>
      </c>
      <c r="B1444" s="4" t="s">
        <v>5</v>
      </c>
      <c r="C1444" s="4" t="s">
        <v>10</v>
      </c>
    </row>
    <row r="1445" spans="1:9">
      <c r="A1445" t="n">
        <v>16251</v>
      </c>
      <c r="B1445" s="27" t="n">
        <v>16</v>
      </c>
      <c r="C1445" s="7" t="n">
        <v>700</v>
      </c>
    </row>
    <row r="1446" spans="1:9">
      <c r="A1446" t="s">
        <v>4</v>
      </c>
      <c r="B1446" s="4" t="s">
        <v>5</v>
      </c>
      <c r="C1446" s="4" t="s">
        <v>10</v>
      </c>
      <c r="D1446" s="4" t="s">
        <v>14</v>
      </c>
      <c r="E1446" s="4" t="s">
        <v>6</v>
      </c>
      <c r="F1446" s="4" t="s">
        <v>24</v>
      </c>
      <c r="G1446" s="4" t="s">
        <v>24</v>
      </c>
      <c r="H1446" s="4" t="s">
        <v>24</v>
      </c>
    </row>
    <row r="1447" spans="1:9">
      <c r="A1447" t="n">
        <v>16254</v>
      </c>
      <c r="B1447" s="44" t="n">
        <v>48</v>
      </c>
      <c r="C1447" s="7" t="n">
        <v>1621</v>
      </c>
      <c r="D1447" s="7" t="n">
        <v>0</v>
      </c>
      <c r="E1447" s="7" t="s">
        <v>152</v>
      </c>
      <c r="F1447" s="7" t="n">
        <v>-1</v>
      </c>
      <c r="G1447" s="7" t="n">
        <v>1</v>
      </c>
      <c r="H1447" s="7" t="n">
        <v>2.80259692864963e-45</v>
      </c>
    </row>
    <row r="1448" spans="1:9">
      <c r="A1448" t="s">
        <v>4</v>
      </c>
      <c r="B1448" s="4" t="s">
        <v>5</v>
      </c>
      <c r="C1448" s="4" t="s">
        <v>10</v>
      </c>
    </row>
    <row r="1449" spans="1:9">
      <c r="A1449" t="n">
        <v>16282</v>
      </c>
      <c r="B1449" s="27" t="n">
        <v>16</v>
      </c>
      <c r="C1449" s="7" t="n">
        <v>1000</v>
      </c>
    </row>
    <row r="1450" spans="1:9">
      <c r="A1450" t="s">
        <v>4</v>
      </c>
      <c r="B1450" s="4" t="s">
        <v>5</v>
      </c>
      <c r="C1450" s="4" t="s">
        <v>10</v>
      </c>
      <c r="D1450" s="4" t="s">
        <v>14</v>
      </c>
      <c r="E1450" s="4" t="s">
        <v>6</v>
      </c>
      <c r="F1450" s="4" t="s">
        <v>24</v>
      </c>
      <c r="G1450" s="4" t="s">
        <v>24</v>
      </c>
      <c r="H1450" s="4" t="s">
        <v>24</v>
      </c>
    </row>
    <row r="1451" spans="1:9">
      <c r="A1451" t="n">
        <v>16285</v>
      </c>
      <c r="B1451" s="44" t="n">
        <v>48</v>
      </c>
      <c r="C1451" s="7" t="n">
        <v>1620</v>
      </c>
      <c r="D1451" s="7" t="n">
        <v>0</v>
      </c>
      <c r="E1451" s="7" t="s">
        <v>154</v>
      </c>
      <c r="F1451" s="7" t="n">
        <v>-1</v>
      </c>
      <c r="G1451" s="7" t="n">
        <v>1</v>
      </c>
      <c r="H1451" s="7" t="n">
        <v>0</v>
      </c>
    </row>
    <row r="1452" spans="1:9">
      <c r="A1452" t="s">
        <v>4</v>
      </c>
      <c r="B1452" s="4" t="s">
        <v>5</v>
      </c>
      <c r="C1452" s="4" t="s">
        <v>14</v>
      </c>
      <c r="D1452" s="4" t="s">
        <v>10</v>
      </c>
      <c r="E1452" s="4" t="s">
        <v>6</v>
      </c>
    </row>
    <row r="1453" spans="1:9">
      <c r="A1453" t="n">
        <v>16315</v>
      </c>
      <c r="B1453" s="26" t="n">
        <v>51</v>
      </c>
      <c r="C1453" s="7" t="n">
        <v>4</v>
      </c>
      <c r="D1453" s="7" t="n">
        <v>1620</v>
      </c>
      <c r="E1453" s="7" t="s">
        <v>162</v>
      </c>
    </row>
    <row r="1454" spans="1:9">
      <c r="A1454" t="s">
        <v>4</v>
      </c>
      <c r="B1454" s="4" t="s">
        <v>5</v>
      </c>
      <c r="C1454" s="4" t="s">
        <v>10</v>
      </c>
    </row>
    <row r="1455" spans="1:9">
      <c r="A1455" t="n">
        <v>16328</v>
      </c>
      <c r="B1455" s="27" t="n">
        <v>16</v>
      </c>
      <c r="C1455" s="7" t="n">
        <v>0</v>
      </c>
    </row>
    <row r="1456" spans="1:9">
      <c r="A1456" t="s">
        <v>4</v>
      </c>
      <c r="B1456" s="4" t="s">
        <v>5</v>
      </c>
      <c r="C1456" s="4" t="s">
        <v>10</v>
      </c>
      <c r="D1456" s="4" t="s">
        <v>45</v>
      </c>
      <c r="E1456" s="4" t="s">
        <v>14</v>
      </c>
      <c r="F1456" s="4" t="s">
        <v>14</v>
      </c>
      <c r="G1456" s="4" t="s">
        <v>45</v>
      </c>
      <c r="H1456" s="4" t="s">
        <v>14</v>
      </c>
      <c r="I1456" s="4" t="s">
        <v>14</v>
      </c>
    </row>
    <row r="1457" spans="1:9">
      <c r="A1457" t="n">
        <v>16331</v>
      </c>
      <c r="B1457" s="28" t="n">
        <v>26</v>
      </c>
      <c r="C1457" s="7" t="n">
        <v>1620</v>
      </c>
      <c r="D1457" s="7" t="s">
        <v>163</v>
      </c>
      <c r="E1457" s="7" t="n">
        <v>2</v>
      </c>
      <c r="F1457" s="7" t="n">
        <v>3</v>
      </c>
      <c r="G1457" s="7" t="s">
        <v>164</v>
      </c>
      <c r="H1457" s="7" t="n">
        <v>2</v>
      </c>
      <c r="I1457" s="7" t="n">
        <v>0</v>
      </c>
    </row>
    <row r="1458" spans="1:9">
      <c r="A1458" t="s">
        <v>4</v>
      </c>
      <c r="B1458" s="4" t="s">
        <v>5</v>
      </c>
    </row>
    <row r="1459" spans="1:9">
      <c r="A1459" t="n">
        <v>16436</v>
      </c>
      <c r="B1459" s="29" t="n">
        <v>28</v>
      </c>
    </row>
    <row r="1460" spans="1:9">
      <c r="A1460" t="s">
        <v>4</v>
      </c>
      <c r="B1460" s="4" t="s">
        <v>5</v>
      </c>
      <c r="C1460" s="4" t="s">
        <v>10</v>
      </c>
      <c r="D1460" s="4" t="s">
        <v>14</v>
      </c>
      <c r="E1460" s="4" t="s">
        <v>6</v>
      </c>
      <c r="F1460" s="4" t="s">
        <v>24</v>
      </c>
      <c r="G1460" s="4" t="s">
        <v>24</v>
      </c>
      <c r="H1460" s="4" t="s">
        <v>24</v>
      </c>
    </row>
    <row r="1461" spans="1:9">
      <c r="A1461" t="n">
        <v>16437</v>
      </c>
      <c r="B1461" s="44" t="n">
        <v>48</v>
      </c>
      <c r="C1461" s="7" t="n">
        <v>1621</v>
      </c>
      <c r="D1461" s="7" t="n">
        <v>0</v>
      </c>
      <c r="E1461" s="7" t="s">
        <v>155</v>
      </c>
      <c r="F1461" s="7" t="n">
        <v>-1</v>
      </c>
      <c r="G1461" s="7" t="n">
        <v>1</v>
      </c>
      <c r="H1461" s="7" t="n">
        <v>0</v>
      </c>
    </row>
    <row r="1462" spans="1:9">
      <c r="A1462" t="s">
        <v>4</v>
      </c>
      <c r="B1462" s="4" t="s">
        <v>5</v>
      </c>
      <c r="C1462" s="4" t="s">
        <v>10</v>
      </c>
      <c r="D1462" s="4" t="s">
        <v>24</v>
      </c>
      <c r="E1462" s="4" t="s">
        <v>24</v>
      </c>
      <c r="F1462" s="4" t="s">
        <v>14</v>
      </c>
    </row>
    <row r="1463" spans="1:9">
      <c r="A1463" t="n">
        <v>16468</v>
      </c>
      <c r="B1463" s="50" t="n">
        <v>52</v>
      </c>
      <c r="C1463" s="7" t="n">
        <v>1621</v>
      </c>
      <c r="D1463" s="7" t="n">
        <v>341.100006103516</v>
      </c>
      <c r="E1463" s="7" t="n">
        <v>10</v>
      </c>
      <c r="F1463" s="7" t="n">
        <v>1</v>
      </c>
    </row>
    <row r="1464" spans="1:9">
      <c r="A1464" t="s">
        <v>4</v>
      </c>
      <c r="B1464" s="4" t="s">
        <v>5</v>
      </c>
      <c r="C1464" s="4" t="s">
        <v>10</v>
      </c>
      <c r="D1464" s="4" t="s">
        <v>10</v>
      </c>
      <c r="E1464" s="4" t="s">
        <v>10</v>
      </c>
    </row>
    <row r="1465" spans="1:9">
      <c r="A1465" t="n">
        <v>16480</v>
      </c>
      <c r="B1465" s="64" t="n">
        <v>61</v>
      </c>
      <c r="C1465" s="7" t="n">
        <v>1621</v>
      </c>
      <c r="D1465" s="7" t="n">
        <v>1620</v>
      </c>
      <c r="E1465" s="7" t="n">
        <v>1000</v>
      </c>
    </row>
    <row r="1466" spans="1:9">
      <c r="A1466" t="s">
        <v>4</v>
      </c>
      <c r="B1466" s="4" t="s">
        <v>5</v>
      </c>
      <c r="C1466" s="4" t="s">
        <v>14</v>
      </c>
      <c r="D1466" s="4" t="s">
        <v>10</v>
      </c>
      <c r="E1466" s="4" t="s">
        <v>6</v>
      </c>
    </row>
    <row r="1467" spans="1:9">
      <c r="A1467" t="n">
        <v>16487</v>
      </c>
      <c r="B1467" s="26" t="n">
        <v>51</v>
      </c>
      <c r="C1467" s="7" t="n">
        <v>4</v>
      </c>
      <c r="D1467" s="7" t="n">
        <v>1621</v>
      </c>
      <c r="E1467" s="7" t="s">
        <v>165</v>
      </c>
    </row>
    <row r="1468" spans="1:9">
      <c r="A1468" t="s">
        <v>4</v>
      </c>
      <c r="B1468" s="4" t="s">
        <v>5</v>
      </c>
      <c r="C1468" s="4" t="s">
        <v>10</v>
      </c>
    </row>
    <row r="1469" spans="1:9">
      <c r="A1469" t="n">
        <v>16500</v>
      </c>
      <c r="B1469" s="27" t="n">
        <v>16</v>
      </c>
      <c r="C1469" s="7" t="n">
        <v>0</v>
      </c>
    </row>
    <row r="1470" spans="1:9">
      <c r="A1470" t="s">
        <v>4</v>
      </c>
      <c r="B1470" s="4" t="s">
        <v>5</v>
      </c>
      <c r="C1470" s="4" t="s">
        <v>10</v>
      </c>
      <c r="D1470" s="4" t="s">
        <v>45</v>
      </c>
      <c r="E1470" s="4" t="s">
        <v>14</v>
      </c>
      <c r="F1470" s="4" t="s">
        <v>14</v>
      </c>
      <c r="G1470" s="4" t="s">
        <v>45</v>
      </c>
      <c r="H1470" s="4" t="s">
        <v>14</v>
      </c>
      <c r="I1470" s="4" t="s">
        <v>14</v>
      </c>
    </row>
    <row r="1471" spans="1:9">
      <c r="A1471" t="n">
        <v>16503</v>
      </c>
      <c r="B1471" s="28" t="n">
        <v>26</v>
      </c>
      <c r="C1471" s="7" t="n">
        <v>1621</v>
      </c>
      <c r="D1471" s="7" t="s">
        <v>166</v>
      </c>
      <c r="E1471" s="7" t="n">
        <v>2</v>
      </c>
      <c r="F1471" s="7" t="n">
        <v>3</v>
      </c>
      <c r="G1471" s="7" t="s">
        <v>167</v>
      </c>
      <c r="H1471" s="7" t="n">
        <v>2</v>
      </c>
      <c r="I1471" s="7" t="n">
        <v>0</v>
      </c>
    </row>
    <row r="1472" spans="1:9">
      <c r="A1472" t="s">
        <v>4</v>
      </c>
      <c r="B1472" s="4" t="s">
        <v>5</v>
      </c>
    </row>
    <row r="1473" spans="1:9">
      <c r="A1473" t="n">
        <v>16714</v>
      </c>
      <c r="B1473" s="29" t="n">
        <v>28</v>
      </c>
    </row>
    <row r="1474" spans="1:9">
      <c r="A1474" t="s">
        <v>4</v>
      </c>
      <c r="B1474" s="4" t="s">
        <v>5</v>
      </c>
      <c r="C1474" s="4" t="s">
        <v>10</v>
      </c>
      <c r="D1474" s="4" t="s">
        <v>14</v>
      </c>
    </row>
    <row r="1475" spans="1:9">
      <c r="A1475" t="n">
        <v>16715</v>
      </c>
      <c r="B1475" s="31" t="n">
        <v>89</v>
      </c>
      <c r="C1475" s="7" t="n">
        <v>65533</v>
      </c>
      <c r="D1475" s="7" t="n">
        <v>1</v>
      </c>
    </row>
    <row r="1476" spans="1:9">
      <c r="A1476" t="s">
        <v>4</v>
      </c>
      <c r="B1476" s="4" t="s">
        <v>5</v>
      </c>
      <c r="C1476" s="4" t="s">
        <v>10</v>
      </c>
      <c r="D1476" s="4" t="s">
        <v>14</v>
      </c>
      <c r="E1476" s="4" t="s">
        <v>6</v>
      </c>
      <c r="F1476" s="4" t="s">
        <v>24</v>
      </c>
      <c r="G1476" s="4" t="s">
        <v>24</v>
      </c>
      <c r="H1476" s="4" t="s">
        <v>24</v>
      </c>
    </row>
    <row r="1477" spans="1:9">
      <c r="A1477" t="n">
        <v>16719</v>
      </c>
      <c r="B1477" s="44" t="n">
        <v>48</v>
      </c>
      <c r="C1477" s="7" t="n">
        <v>1620</v>
      </c>
      <c r="D1477" s="7" t="n">
        <v>0</v>
      </c>
      <c r="E1477" s="7" t="s">
        <v>153</v>
      </c>
      <c r="F1477" s="7" t="n">
        <v>-1</v>
      </c>
      <c r="G1477" s="7" t="n">
        <v>1</v>
      </c>
      <c r="H1477" s="7" t="n">
        <v>0</v>
      </c>
    </row>
    <row r="1478" spans="1:9">
      <c r="A1478" t="s">
        <v>4</v>
      </c>
      <c r="B1478" s="4" t="s">
        <v>5</v>
      </c>
      <c r="C1478" s="4" t="s">
        <v>10</v>
      </c>
      <c r="D1478" s="4" t="s">
        <v>24</v>
      </c>
      <c r="E1478" s="4" t="s">
        <v>24</v>
      </c>
      <c r="F1478" s="4" t="s">
        <v>14</v>
      </c>
    </row>
    <row r="1479" spans="1:9">
      <c r="A1479" t="n">
        <v>16748</v>
      </c>
      <c r="B1479" s="50" t="n">
        <v>52</v>
      </c>
      <c r="C1479" s="7" t="n">
        <v>1620</v>
      </c>
      <c r="D1479" s="7" t="n">
        <v>201.699996948242</v>
      </c>
      <c r="E1479" s="7" t="n">
        <v>10</v>
      </c>
      <c r="F1479" s="7" t="n">
        <v>1</v>
      </c>
    </row>
    <row r="1480" spans="1:9">
      <c r="A1480" t="s">
        <v>4</v>
      </c>
      <c r="B1480" s="4" t="s">
        <v>5</v>
      </c>
      <c r="C1480" s="4" t="s">
        <v>10</v>
      </c>
      <c r="D1480" s="4" t="s">
        <v>10</v>
      </c>
      <c r="E1480" s="4" t="s">
        <v>10</v>
      </c>
    </row>
    <row r="1481" spans="1:9">
      <c r="A1481" t="n">
        <v>16760</v>
      </c>
      <c r="B1481" s="64" t="n">
        <v>61</v>
      </c>
      <c r="C1481" s="7" t="n">
        <v>1620</v>
      </c>
      <c r="D1481" s="7" t="n">
        <v>1621</v>
      </c>
      <c r="E1481" s="7" t="n">
        <v>1000</v>
      </c>
    </row>
    <row r="1482" spans="1:9">
      <c r="A1482" t="s">
        <v>4</v>
      </c>
      <c r="B1482" s="4" t="s">
        <v>5</v>
      </c>
      <c r="C1482" s="4" t="s">
        <v>14</v>
      </c>
      <c r="D1482" s="4" t="s">
        <v>10</v>
      </c>
      <c r="E1482" s="4" t="s">
        <v>6</v>
      </c>
    </row>
    <row r="1483" spans="1:9">
      <c r="A1483" t="n">
        <v>16767</v>
      </c>
      <c r="B1483" s="26" t="n">
        <v>51</v>
      </c>
      <c r="C1483" s="7" t="n">
        <v>4</v>
      </c>
      <c r="D1483" s="7" t="n">
        <v>1620</v>
      </c>
      <c r="E1483" s="7" t="s">
        <v>165</v>
      </c>
    </row>
    <row r="1484" spans="1:9">
      <c r="A1484" t="s">
        <v>4</v>
      </c>
      <c r="B1484" s="4" t="s">
        <v>5</v>
      </c>
      <c r="C1484" s="4" t="s">
        <v>10</v>
      </c>
    </row>
    <row r="1485" spans="1:9">
      <c r="A1485" t="n">
        <v>16780</v>
      </c>
      <c r="B1485" s="27" t="n">
        <v>16</v>
      </c>
      <c r="C1485" s="7" t="n">
        <v>0</v>
      </c>
    </row>
    <row r="1486" spans="1:9">
      <c r="A1486" t="s">
        <v>4</v>
      </c>
      <c r="B1486" s="4" t="s">
        <v>5</v>
      </c>
      <c r="C1486" s="4" t="s">
        <v>10</v>
      </c>
      <c r="D1486" s="4" t="s">
        <v>45</v>
      </c>
      <c r="E1486" s="4" t="s">
        <v>14</v>
      </c>
      <c r="F1486" s="4" t="s">
        <v>14</v>
      </c>
      <c r="G1486" s="4" t="s">
        <v>45</v>
      </c>
      <c r="H1486" s="4" t="s">
        <v>14</v>
      </c>
      <c r="I1486" s="4" t="s">
        <v>14</v>
      </c>
    </row>
    <row r="1487" spans="1:9">
      <c r="A1487" t="n">
        <v>16783</v>
      </c>
      <c r="B1487" s="28" t="n">
        <v>26</v>
      </c>
      <c r="C1487" s="7" t="n">
        <v>1620</v>
      </c>
      <c r="D1487" s="7" t="s">
        <v>168</v>
      </c>
      <c r="E1487" s="7" t="n">
        <v>2</v>
      </c>
      <c r="F1487" s="7" t="n">
        <v>3</v>
      </c>
      <c r="G1487" s="7" t="s">
        <v>169</v>
      </c>
      <c r="H1487" s="7" t="n">
        <v>2</v>
      </c>
      <c r="I1487" s="7" t="n">
        <v>0</v>
      </c>
    </row>
    <row r="1488" spans="1:9">
      <c r="A1488" t="s">
        <v>4</v>
      </c>
      <c r="B1488" s="4" t="s">
        <v>5</v>
      </c>
    </row>
    <row r="1489" spans="1:9">
      <c r="A1489" t="n">
        <v>16942</v>
      </c>
      <c r="B1489" s="29" t="n">
        <v>28</v>
      </c>
    </row>
    <row r="1490" spans="1:9">
      <c r="A1490" t="s">
        <v>4</v>
      </c>
      <c r="B1490" s="4" t="s">
        <v>5</v>
      </c>
      <c r="C1490" s="4" t="s">
        <v>14</v>
      </c>
      <c r="D1490" s="4" t="s">
        <v>10</v>
      </c>
      <c r="E1490" s="4" t="s">
        <v>6</v>
      </c>
    </row>
    <row r="1491" spans="1:9">
      <c r="A1491" t="n">
        <v>16943</v>
      </c>
      <c r="B1491" s="26" t="n">
        <v>51</v>
      </c>
      <c r="C1491" s="7" t="n">
        <v>4</v>
      </c>
      <c r="D1491" s="7" t="n">
        <v>1621</v>
      </c>
      <c r="E1491" s="7" t="s">
        <v>165</v>
      </c>
    </row>
    <row r="1492" spans="1:9">
      <c r="A1492" t="s">
        <v>4</v>
      </c>
      <c r="B1492" s="4" t="s">
        <v>5</v>
      </c>
      <c r="C1492" s="4" t="s">
        <v>10</v>
      </c>
    </row>
    <row r="1493" spans="1:9">
      <c r="A1493" t="n">
        <v>16956</v>
      </c>
      <c r="B1493" s="27" t="n">
        <v>16</v>
      </c>
      <c r="C1493" s="7" t="n">
        <v>0</v>
      </c>
    </row>
    <row r="1494" spans="1:9">
      <c r="A1494" t="s">
        <v>4</v>
      </c>
      <c r="B1494" s="4" t="s">
        <v>5</v>
      </c>
      <c r="C1494" s="4" t="s">
        <v>10</v>
      </c>
      <c r="D1494" s="4" t="s">
        <v>45</v>
      </c>
      <c r="E1494" s="4" t="s">
        <v>14</v>
      </c>
      <c r="F1494" s="4" t="s">
        <v>14</v>
      </c>
      <c r="G1494" s="4" t="s">
        <v>45</v>
      </c>
      <c r="H1494" s="4" t="s">
        <v>14</v>
      </c>
      <c r="I1494" s="4" t="s">
        <v>14</v>
      </c>
      <c r="J1494" s="4" t="s">
        <v>45</v>
      </c>
      <c r="K1494" s="4" t="s">
        <v>14</v>
      </c>
      <c r="L1494" s="4" t="s">
        <v>14</v>
      </c>
    </row>
    <row r="1495" spans="1:9">
      <c r="A1495" t="n">
        <v>16959</v>
      </c>
      <c r="B1495" s="28" t="n">
        <v>26</v>
      </c>
      <c r="C1495" s="7" t="n">
        <v>1621</v>
      </c>
      <c r="D1495" s="7" t="s">
        <v>170</v>
      </c>
      <c r="E1495" s="7" t="n">
        <v>2</v>
      </c>
      <c r="F1495" s="7" t="n">
        <v>3</v>
      </c>
      <c r="G1495" s="7" t="s">
        <v>171</v>
      </c>
      <c r="H1495" s="7" t="n">
        <v>2</v>
      </c>
      <c r="I1495" s="7" t="n">
        <v>3</v>
      </c>
      <c r="J1495" s="7" t="s">
        <v>172</v>
      </c>
      <c r="K1495" s="7" t="n">
        <v>2</v>
      </c>
      <c r="L1495" s="7" t="n">
        <v>0</v>
      </c>
    </row>
    <row r="1496" spans="1:9">
      <c r="A1496" t="s">
        <v>4</v>
      </c>
      <c r="B1496" s="4" t="s">
        <v>5</v>
      </c>
    </row>
    <row r="1497" spans="1:9">
      <c r="A1497" t="n">
        <v>17182</v>
      </c>
      <c r="B1497" s="29" t="n">
        <v>28</v>
      </c>
    </row>
    <row r="1498" spans="1:9">
      <c r="A1498" t="s">
        <v>4</v>
      </c>
      <c r="B1498" s="4" t="s">
        <v>5</v>
      </c>
      <c r="C1498" s="4" t="s">
        <v>14</v>
      </c>
      <c r="D1498" s="4" t="s">
        <v>10</v>
      </c>
      <c r="E1498" s="4" t="s">
        <v>6</v>
      </c>
    </row>
    <row r="1499" spans="1:9">
      <c r="A1499" t="n">
        <v>17183</v>
      </c>
      <c r="B1499" s="26" t="n">
        <v>51</v>
      </c>
      <c r="C1499" s="7" t="n">
        <v>4</v>
      </c>
      <c r="D1499" s="7" t="n">
        <v>1620</v>
      </c>
      <c r="E1499" s="7" t="s">
        <v>173</v>
      </c>
    </row>
    <row r="1500" spans="1:9">
      <c r="A1500" t="s">
        <v>4</v>
      </c>
      <c r="B1500" s="4" t="s">
        <v>5</v>
      </c>
      <c r="C1500" s="4" t="s">
        <v>10</v>
      </c>
    </row>
    <row r="1501" spans="1:9">
      <c r="A1501" t="n">
        <v>17197</v>
      </c>
      <c r="B1501" s="27" t="n">
        <v>16</v>
      </c>
      <c r="C1501" s="7" t="n">
        <v>0</v>
      </c>
    </row>
    <row r="1502" spans="1:9">
      <c r="A1502" t="s">
        <v>4</v>
      </c>
      <c r="B1502" s="4" t="s">
        <v>5</v>
      </c>
      <c r="C1502" s="4" t="s">
        <v>10</v>
      </c>
      <c r="D1502" s="4" t="s">
        <v>45</v>
      </c>
      <c r="E1502" s="4" t="s">
        <v>14</v>
      </c>
      <c r="F1502" s="4" t="s">
        <v>14</v>
      </c>
    </row>
    <row r="1503" spans="1:9">
      <c r="A1503" t="n">
        <v>17200</v>
      </c>
      <c r="B1503" s="28" t="n">
        <v>26</v>
      </c>
      <c r="C1503" s="7" t="n">
        <v>1620</v>
      </c>
      <c r="D1503" s="7" t="s">
        <v>174</v>
      </c>
      <c r="E1503" s="7" t="n">
        <v>2</v>
      </c>
      <c r="F1503" s="7" t="n">
        <v>0</v>
      </c>
    </row>
    <row r="1504" spans="1:9">
      <c r="A1504" t="s">
        <v>4</v>
      </c>
      <c r="B1504" s="4" t="s">
        <v>5</v>
      </c>
    </row>
    <row r="1505" spans="1:12">
      <c r="A1505" t="n">
        <v>17226</v>
      </c>
      <c r="B1505" s="29" t="n">
        <v>28</v>
      </c>
    </row>
    <row r="1506" spans="1:12">
      <c r="A1506" t="s">
        <v>4</v>
      </c>
      <c r="B1506" s="4" t="s">
        <v>5</v>
      </c>
      <c r="C1506" s="4" t="s">
        <v>10</v>
      </c>
      <c r="D1506" s="4" t="s">
        <v>14</v>
      </c>
    </row>
    <row r="1507" spans="1:12">
      <c r="A1507" t="n">
        <v>17227</v>
      </c>
      <c r="B1507" s="31" t="n">
        <v>89</v>
      </c>
      <c r="C1507" s="7" t="n">
        <v>65533</v>
      </c>
      <c r="D1507" s="7" t="n">
        <v>1</v>
      </c>
    </row>
    <row r="1508" spans="1:12">
      <c r="A1508" t="s">
        <v>4</v>
      </c>
      <c r="B1508" s="4" t="s">
        <v>5</v>
      </c>
      <c r="C1508" s="4" t="s">
        <v>10</v>
      </c>
      <c r="D1508" s="4" t="s">
        <v>10</v>
      </c>
      <c r="E1508" s="4" t="s">
        <v>10</v>
      </c>
    </row>
    <row r="1509" spans="1:12">
      <c r="A1509" t="n">
        <v>17231</v>
      </c>
      <c r="B1509" s="64" t="n">
        <v>61</v>
      </c>
      <c r="C1509" s="7" t="n">
        <v>1620</v>
      </c>
      <c r="D1509" s="7" t="n">
        <v>65533</v>
      </c>
      <c r="E1509" s="7" t="n">
        <v>1000</v>
      </c>
    </row>
    <row r="1510" spans="1:12">
      <c r="A1510" t="s">
        <v>4</v>
      </c>
      <c r="B1510" s="4" t="s">
        <v>5</v>
      </c>
      <c r="C1510" s="4" t="s">
        <v>10</v>
      </c>
      <c r="D1510" s="4" t="s">
        <v>10</v>
      </c>
      <c r="E1510" s="4" t="s">
        <v>10</v>
      </c>
    </row>
    <row r="1511" spans="1:12">
      <c r="A1511" t="n">
        <v>17238</v>
      </c>
      <c r="B1511" s="64" t="n">
        <v>61</v>
      </c>
      <c r="C1511" s="7" t="n">
        <v>1621</v>
      </c>
      <c r="D1511" s="7" t="n">
        <v>65533</v>
      </c>
      <c r="E1511" s="7" t="n">
        <v>1000</v>
      </c>
    </row>
    <row r="1512" spans="1:12">
      <c r="A1512" t="s">
        <v>4</v>
      </c>
      <c r="B1512" s="4" t="s">
        <v>5</v>
      </c>
      <c r="C1512" s="4" t="s">
        <v>10</v>
      </c>
      <c r="D1512" s="4" t="s">
        <v>10</v>
      </c>
      <c r="E1512" s="4" t="s">
        <v>24</v>
      </c>
      <c r="F1512" s="4" t="s">
        <v>24</v>
      </c>
      <c r="G1512" s="4" t="s">
        <v>24</v>
      </c>
      <c r="H1512" s="4" t="s">
        <v>24</v>
      </c>
      <c r="I1512" s="4" t="s">
        <v>14</v>
      </c>
      <c r="J1512" s="4" t="s">
        <v>10</v>
      </c>
    </row>
    <row r="1513" spans="1:12">
      <c r="A1513" t="n">
        <v>17245</v>
      </c>
      <c r="B1513" s="48" t="n">
        <v>55</v>
      </c>
      <c r="C1513" s="7" t="n">
        <v>1621</v>
      </c>
      <c r="D1513" s="7" t="n">
        <v>65533</v>
      </c>
      <c r="E1513" s="7" t="n">
        <v>-155.330001831055</v>
      </c>
      <c r="F1513" s="7" t="n">
        <v>117.449996948242</v>
      </c>
      <c r="G1513" s="7" t="n">
        <v>29.0699996948242</v>
      </c>
      <c r="H1513" s="7" t="n">
        <v>1.20000004768372</v>
      </c>
      <c r="I1513" s="7" t="n">
        <v>1</v>
      </c>
      <c r="J1513" s="7" t="n">
        <v>0</v>
      </c>
    </row>
    <row r="1514" spans="1:12">
      <c r="A1514" t="s">
        <v>4</v>
      </c>
      <c r="B1514" s="4" t="s">
        <v>5</v>
      </c>
      <c r="C1514" s="4" t="s">
        <v>10</v>
      </c>
    </row>
    <row r="1515" spans="1:12">
      <c r="A1515" t="n">
        <v>17269</v>
      </c>
      <c r="B1515" s="27" t="n">
        <v>16</v>
      </c>
      <c r="C1515" s="7" t="n">
        <v>500</v>
      </c>
    </row>
    <row r="1516" spans="1:12">
      <c r="A1516" t="s">
        <v>4</v>
      </c>
      <c r="B1516" s="4" t="s">
        <v>5</v>
      </c>
      <c r="C1516" s="4" t="s">
        <v>10</v>
      </c>
      <c r="D1516" s="4" t="s">
        <v>10</v>
      </c>
      <c r="E1516" s="4" t="s">
        <v>24</v>
      </c>
      <c r="F1516" s="4" t="s">
        <v>24</v>
      </c>
      <c r="G1516" s="4" t="s">
        <v>24</v>
      </c>
      <c r="H1516" s="4" t="s">
        <v>24</v>
      </c>
      <c r="I1516" s="4" t="s">
        <v>14</v>
      </c>
      <c r="J1516" s="4" t="s">
        <v>10</v>
      </c>
    </row>
    <row r="1517" spans="1:12">
      <c r="A1517" t="n">
        <v>17272</v>
      </c>
      <c r="B1517" s="48" t="n">
        <v>55</v>
      </c>
      <c r="C1517" s="7" t="n">
        <v>1620</v>
      </c>
      <c r="D1517" s="7" t="n">
        <v>65533</v>
      </c>
      <c r="E1517" s="7" t="n">
        <v>-155.080001831055</v>
      </c>
      <c r="F1517" s="7" t="n">
        <v>117.449996948242</v>
      </c>
      <c r="G1517" s="7" t="n">
        <v>29.8500003814697</v>
      </c>
      <c r="H1517" s="7" t="n">
        <v>1.20000004768372</v>
      </c>
      <c r="I1517" s="7" t="n">
        <v>1</v>
      </c>
      <c r="J1517" s="7" t="n">
        <v>0</v>
      </c>
    </row>
    <row r="1518" spans="1:12">
      <c r="A1518" t="s">
        <v>4</v>
      </c>
      <c r="B1518" s="4" t="s">
        <v>5</v>
      </c>
      <c r="C1518" s="4" t="s">
        <v>10</v>
      </c>
    </row>
    <row r="1519" spans="1:12">
      <c r="A1519" t="n">
        <v>17296</v>
      </c>
      <c r="B1519" s="27" t="n">
        <v>16</v>
      </c>
      <c r="C1519" s="7" t="n">
        <v>2000</v>
      </c>
    </row>
    <row r="1520" spans="1:12">
      <c r="A1520" t="s">
        <v>4</v>
      </c>
      <c r="B1520" s="4" t="s">
        <v>5</v>
      </c>
      <c r="C1520" s="4" t="s">
        <v>14</v>
      </c>
      <c r="D1520" s="4" t="s">
        <v>10</v>
      </c>
      <c r="E1520" s="4" t="s">
        <v>24</v>
      </c>
    </row>
    <row r="1521" spans="1:10">
      <c r="A1521" t="n">
        <v>17299</v>
      </c>
      <c r="B1521" s="23" t="n">
        <v>58</v>
      </c>
      <c r="C1521" s="7" t="n">
        <v>101</v>
      </c>
      <c r="D1521" s="7" t="n">
        <v>500</v>
      </c>
      <c r="E1521" s="7" t="n">
        <v>1</v>
      </c>
    </row>
    <row r="1522" spans="1:10">
      <c r="A1522" t="s">
        <v>4</v>
      </c>
      <c r="B1522" s="4" t="s">
        <v>5</v>
      </c>
      <c r="C1522" s="4" t="s">
        <v>14</v>
      </c>
      <c r="D1522" s="4" t="s">
        <v>10</v>
      </c>
    </row>
    <row r="1523" spans="1:10">
      <c r="A1523" t="n">
        <v>17307</v>
      </c>
      <c r="B1523" s="23" t="n">
        <v>58</v>
      </c>
      <c r="C1523" s="7" t="n">
        <v>254</v>
      </c>
      <c r="D1523" s="7" t="n">
        <v>0</v>
      </c>
    </row>
    <row r="1524" spans="1:10">
      <c r="A1524" t="s">
        <v>4</v>
      </c>
      <c r="B1524" s="4" t="s">
        <v>5</v>
      </c>
      <c r="C1524" s="4" t="s">
        <v>14</v>
      </c>
      <c r="D1524" s="4" t="s">
        <v>14</v>
      </c>
      <c r="E1524" s="4" t="s">
        <v>24</v>
      </c>
      <c r="F1524" s="4" t="s">
        <v>24</v>
      </c>
      <c r="G1524" s="4" t="s">
        <v>24</v>
      </c>
      <c r="H1524" s="4" t="s">
        <v>10</v>
      </c>
    </row>
    <row r="1525" spans="1:10">
      <c r="A1525" t="n">
        <v>17311</v>
      </c>
      <c r="B1525" s="33" t="n">
        <v>45</v>
      </c>
      <c r="C1525" s="7" t="n">
        <v>2</v>
      </c>
      <c r="D1525" s="7" t="n">
        <v>3</v>
      </c>
      <c r="E1525" s="7" t="n">
        <v>-147.570007324219</v>
      </c>
      <c r="F1525" s="7" t="n">
        <v>118.150001525879</v>
      </c>
      <c r="G1525" s="7" t="n">
        <v>65.5999984741211</v>
      </c>
      <c r="H1525" s="7" t="n">
        <v>0</v>
      </c>
    </row>
    <row r="1526" spans="1:10">
      <c r="A1526" t="s">
        <v>4</v>
      </c>
      <c r="B1526" s="4" t="s">
        <v>5</v>
      </c>
      <c r="C1526" s="4" t="s">
        <v>14</v>
      </c>
      <c r="D1526" s="4" t="s">
        <v>14</v>
      </c>
      <c r="E1526" s="4" t="s">
        <v>24</v>
      </c>
      <c r="F1526" s="4" t="s">
        <v>24</v>
      </c>
      <c r="G1526" s="4" t="s">
        <v>24</v>
      </c>
      <c r="H1526" s="4" t="s">
        <v>10</v>
      </c>
      <c r="I1526" s="4" t="s">
        <v>14</v>
      </c>
    </row>
    <row r="1527" spans="1:10">
      <c r="A1527" t="n">
        <v>17328</v>
      </c>
      <c r="B1527" s="33" t="n">
        <v>45</v>
      </c>
      <c r="C1527" s="7" t="n">
        <v>4</v>
      </c>
      <c r="D1527" s="7" t="n">
        <v>3</v>
      </c>
      <c r="E1527" s="7" t="n">
        <v>353.010009765625</v>
      </c>
      <c r="F1527" s="7" t="n">
        <v>344.399993896484</v>
      </c>
      <c r="G1527" s="7" t="n">
        <v>6</v>
      </c>
      <c r="H1527" s="7" t="n">
        <v>0</v>
      </c>
      <c r="I1527" s="7" t="n">
        <v>1</v>
      </c>
    </row>
    <row r="1528" spans="1:10">
      <c r="A1528" t="s">
        <v>4</v>
      </c>
      <c r="B1528" s="4" t="s">
        <v>5</v>
      </c>
      <c r="C1528" s="4" t="s">
        <v>14</v>
      </c>
      <c r="D1528" s="4" t="s">
        <v>14</v>
      </c>
      <c r="E1528" s="4" t="s">
        <v>24</v>
      </c>
      <c r="F1528" s="4" t="s">
        <v>10</v>
      </c>
    </row>
    <row r="1529" spans="1:10">
      <c r="A1529" t="n">
        <v>17346</v>
      </c>
      <c r="B1529" s="33" t="n">
        <v>45</v>
      </c>
      <c r="C1529" s="7" t="n">
        <v>5</v>
      </c>
      <c r="D1529" s="7" t="n">
        <v>3</v>
      </c>
      <c r="E1529" s="7" t="n">
        <v>1.60000002384186</v>
      </c>
      <c r="F1529" s="7" t="n">
        <v>0</v>
      </c>
    </row>
    <row r="1530" spans="1:10">
      <c r="A1530" t="s">
        <v>4</v>
      </c>
      <c r="B1530" s="4" t="s">
        <v>5</v>
      </c>
      <c r="C1530" s="4" t="s">
        <v>14</v>
      </c>
      <c r="D1530" s="4" t="s">
        <v>14</v>
      </c>
      <c r="E1530" s="4" t="s">
        <v>24</v>
      </c>
      <c r="F1530" s="4" t="s">
        <v>10</v>
      </c>
    </row>
    <row r="1531" spans="1:10">
      <c r="A1531" t="n">
        <v>17355</v>
      </c>
      <c r="B1531" s="33" t="n">
        <v>45</v>
      </c>
      <c r="C1531" s="7" t="n">
        <v>5</v>
      </c>
      <c r="D1531" s="7" t="n">
        <v>3</v>
      </c>
      <c r="E1531" s="7" t="n">
        <v>1.79999995231628</v>
      </c>
      <c r="F1531" s="7" t="n">
        <v>3000</v>
      </c>
    </row>
    <row r="1532" spans="1:10">
      <c r="A1532" t="s">
        <v>4</v>
      </c>
      <c r="B1532" s="4" t="s">
        <v>5</v>
      </c>
      <c r="C1532" s="4" t="s">
        <v>14</v>
      </c>
      <c r="D1532" s="4" t="s">
        <v>14</v>
      </c>
      <c r="E1532" s="4" t="s">
        <v>24</v>
      </c>
      <c r="F1532" s="4" t="s">
        <v>10</v>
      </c>
    </row>
    <row r="1533" spans="1:10">
      <c r="A1533" t="n">
        <v>17364</v>
      </c>
      <c r="B1533" s="33" t="n">
        <v>45</v>
      </c>
      <c r="C1533" s="7" t="n">
        <v>11</v>
      </c>
      <c r="D1533" s="7" t="n">
        <v>3</v>
      </c>
      <c r="E1533" s="7" t="n">
        <v>25.2000007629395</v>
      </c>
      <c r="F1533" s="7" t="n">
        <v>0</v>
      </c>
    </row>
    <row r="1534" spans="1:10">
      <c r="A1534" t="s">
        <v>4</v>
      </c>
      <c r="B1534" s="4" t="s">
        <v>5</v>
      </c>
      <c r="C1534" s="4" t="s">
        <v>10</v>
      </c>
      <c r="D1534" s="4" t="s">
        <v>24</v>
      </c>
      <c r="E1534" s="4" t="s">
        <v>24</v>
      </c>
      <c r="F1534" s="4" t="s">
        <v>24</v>
      </c>
      <c r="G1534" s="4" t="s">
        <v>24</v>
      </c>
    </row>
    <row r="1535" spans="1:10">
      <c r="A1535" t="n">
        <v>17373</v>
      </c>
      <c r="B1535" s="40" t="n">
        <v>46</v>
      </c>
      <c r="C1535" s="7" t="n">
        <v>1620</v>
      </c>
      <c r="D1535" s="7" t="n">
        <v>-141.169998168945</v>
      </c>
      <c r="E1535" s="7" t="n">
        <v>117.449996948242</v>
      </c>
      <c r="F1535" s="7" t="n">
        <v>42.6300010681152</v>
      </c>
      <c r="G1535" s="7" t="n">
        <v>150.399993896484</v>
      </c>
    </row>
    <row r="1536" spans="1:10">
      <c r="A1536" t="s">
        <v>4</v>
      </c>
      <c r="B1536" s="4" t="s">
        <v>5</v>
      </c>
      <c r="C1536" s="4" t="s">
        <v>10</v>
      </c>
      <c r="D1536" s="4" t="s">
        <v>24</v>
      </c>
      <c r="E1536" s="4" t="s">
        <v>24</v>
      </c>
      <c r="F1536" s="4" t="s">
        <v>24</v>
      </c>
      <c r="G1536" s="4" t="s">
        <v>24</v>
      </c>
    </row>
    <row r="1537" spans="1:9">
      <c r="A1537" t="n">
        <v>17392</v>
      </c>
      <c r="B1537" s="40" t="n">
        <v>46</v>
      </c>
      <c r="C1537" s="7" t="n">
        <v>1621</v>
      </c>
      <c r="D1537" s="7" t="n">
        <v>-139.899993896484</v>
      </c>
      <c r="E1537" s="7" t="n">
        <v>117.449996948242</v>
      </c>
      <c r="F1537" s="7" t="n">
        <v>42.5999984741211</v>
      </c>
      <c r="G1537" s="7" t="n">
        <v>149.899993896484</v>
      </c>
    </row>
    <row r="1538" spans="1:9">
      <c r="A1538" t="s">
        <v>4</v>
      </c>
      <c r="B1538" s="4" t="s">
        <v>5</v>
      </c>
      <c r="C1538" s="4" t="s">
        <v>10</v>
      </c>
      <c r="D1538" s="4" t="s">
        <v>10</v>
      </c>
      <c r="E1538" s="4" t="s">
        <v>24</v>
      </c>
      <c r="F1538" s="4" t="s">
        <v>24</v>
      </c>
      <c r="G1538" s="4" t="s">
        <v>24</v>
      </c>
      <c r="H1538" s="4" t="s">
        <v>24</v>
      </c>
      <c r="I1538" s="4" t="s">
        <v>14</v>
      </c>
      <c r="J1538" s="4" t="s">
        <v>10</v>
      </c>
    </row>
    <row r="1539" spans="1:9">
      <c r="A1539" t="n">
        <v>17411</v>
      </c>
      <c r="B1539" s="48" t="n">
        <v>55</v>
      </c>
      <c r="C1539" s="7" t="n">
        <v>1620</v>
      </c>
      <c r="D1539" s="7" t="n">
        <v>65533</v>
      </c>
      <c r="E1539" s="7" t="n">
        <v>-146.029998779297</v>
      </c>
      <c r="F1539" s="7" t="n">
        <v>117.449996948242</v>
      </c>
      <c r="G1539" s="7" t="n">
        <v>22.5900001525879</v>
      </c>
      <c r="H1539" s="7" t="n">
        <v>1.20000004768372</v>
      </c>
      <c r="I1539" s="7" t="n">
        <v>1</v>
      </c>
      <c r="J1539" s="7" t="n">
        <v>0</v>
      </c>
    </row>
    <row r="1540" spans="1:9">
      <c r="A1540" t="s">
        <v>4</v>
      </c>
      <c r="B1540" s="4" t="s">
        <v>5</v>
      </c>
      <c r="C1540" s="4" t="s">
        <v>10</v>
      </c>
      <c r="D1540" s="4" t="s">
        <v>10</v>
      </c>
      <c r="E1540" s="4" t="s">
        <v>24</v>
      </c>
      <c r="F1540" s="4" t="s">
        <v>24</v>
      </c>
      <c r="G1540" s="4" t="s">
        <v>24</v>
      </c>
      <c r="H1540" s="4" t="s">
        <v>24</v>
      </c>
      <c r="I1540" s="4" t="s">
        <v>14</v>
      </c>
      <c r="J1540" s="4" t="s">
        <v>10</v>
      </c>
    </row>
    <row r="1541" spans="1:9">
      <c r="A1541" t="n">
        <v>17435</v>
      </c>
      <c r="B1541" s="48" t="n">
        <v>55</v>
      </c>
      <c r="C1541" s="7" t="n">
        <v>1621</v>
      </c>
      <c r="D1541" s="7" t="n">
        <v>65533</v>
      </c>
      <c r="E1541" s="7" t="n">
        <v>-145.050003051758</v>
      </c>
      <c r="F1541" s="7" t="n">
        <v>117.449996948242</v>
      </c>
      <c r="G1541" s="7" t="n">
        <v>22.5699996948242</v>
      </c>
      <c r="H1541" s="7" t="n">
        <v>1.20000004768372</v>
      </c>
      <c r="I1541" s="7" t="n">
        <v>1</v>
      </c>
      <c r="J1541" s="7" t="n">
        <v>0</v>
      </c>
    </row>
    <row r="1542" spans="1:9">
      <c r="A1542" t="s">
        <v>4</v>
      </c>
      <c r="B1542" s="4" t="s">
        <v>5</v>
      </c>
      <c r="C1542" s="4" t="s">
        <v>14</v>
      </c>
    </row>
    <row r="1543" spans="1:9">
      <c r="A1543" t="n">
        <v>17459</v>
      </c>
      <c r="B1543" s="62" t="n">
        <v>116</v>
      </c>
      <c r="C1543" s="7" t="n">
        <v>0</v>
      </c>
    </row>
    <row r="1544" spans="1:9">
      <c r="A1544" t="s">
        <v>4</v>
      </c>
      <c r="B1544" s="4" t="s">
        <v>5</v>
      </c>
      <c r="C1544" s="4" t="s">
        <v>14</v>
      </c>
      <c r="D1544" s="4" t="s">
        <v>10</v>
      </c>
    </row>
    <row r="1545" spans="1:9">
      <c r="A1545" t="n">
        <v>17461</v>
      </c>
      <c r="B1545" s="62" t="n">
        <v>116</v>
      </c>
      <c r="C1545" s="7" t="n">
        <v>2</v>
      </c>
      <c r="D1545" s="7" t="n">
        <v>1</v>
      </c>
    </row>
    <row r="1546" spans="1:9">
      <c r="A1546" t="s">
        <v>4</v>
      </c>
      <c r="B1546" s="4" t="s">
        <v>5</v>
      </c>
      <c r="C1546" s="4" t="s">
        <v>14</v>
      </c>
      <c r="D1546" s="4" t="s">
        <v>9</v>
      </c>
    </row>
    <row r="1547" spans="1:9">
      <c r="A1547" t="n">
        <v>17465</v>
      </c>
      <c r="B1547" s="62" t="n">
        <v>116</v>
      </c>
      <c r="C1547" s="7" t="n">
        <v>5</v>
      </c>
      <c r="D1547" s="7" t="n">
        <v>1125515264</v>
      </c>
    </row>
    <row r="1548" spans="1:9">
      <c r="A1548" t="s">
        <v>4</v>
      </c>
      <c r="B1548" s="4" t="s">
        <v>5</v>
      </c>
      <c r="C1548" s="4" t="s">
        <v>14</v>
      </c>
      <c r="D1548" s="4" t="s">
        <v>10</v>
      </c>
    </row>
    <row r="1549" spans="1:9">
      <c r="A1549" t="n">
        <v>17471</v>
      </c>
      <c r="B1549" s="62" t="n">
        <v>116</v>
      </c>
      <c r="C1549" s="7" t="n">
        <v>6</v>
      </c>
      <c r="D1549" s="7" t="n">
        <v>1</v>
      </c>
    </row>
    <row r="1550" spans="1:9">
      <c r="A1550" t="s">
        <v>4</v>
      </c>
      <c r="B1550" s="4" t="s">
        <v>5</v>
      </c>
      <c r="C1550" s="4" t="s">
        <v>14</v>
      </c>
      <c r="D1550" s="4" t="s">
        <v>10</v>
      </c>
    </row>
    <row r="1551" spans="1:9">
      <c r="A1551" t="n">
        <v>17475</v>
      </c>
      <c r="B1551" s="23" t="n">
        <v>58</v>
      </c>
      <c r="C1551" s="7" t="n">
        <v>255</v>
      </c>
      <c r="D1551" s="7" t="n">
        <v>0</v>
      </c>
    </row>
    <row r="1552" spans="1:9">
      <c r="A1552" t="s">
        <v>4</v>
      </c>
      <c r="B1552" s="4" t="s">
        <v>5</v>
      </c>
      <c r="C1552" s="4" t="s">
        <v>10</v>
      </c>
    </row>
    <row r="1553" spans="1:10">
      <c r="A1553" t="n">
        <v>17479</v>
      </c>
      <c r="B1553" s="27" t="n">
        <v>16</v>
      </c>
      <c r="C1553" s="7" t="n">
        <v>3000</v>
      </c>
    </row>
    <row r="1554" spans="1:10">
      <c r="A1554" t="s">
        <v>4</v>
      </c>
      <c r="B1554" s="4" t="s">
        <v>5</v>
      </c>
      <c r="C1554" s="4" t="s">
        <v>14</v>
      </c>
      <c r="D1554" s="4" t="s">
        <v>10</v>
      </c>
    </row>
    <row r="1555" spans="1:10">
      <c r="A1555" t="n">
        <v>17482</v>
      </c>
      <c r="B1555" s="33" t="n">
        <v>45</v>
      </c>
      <c r="C1555" s="7" t="n">
        <v>7</v>
      </c>
      <c r="D1555" s="7" t="n">
        <v>255</v>
      </c>
    </row>
    <row r="1556" spans="1:10">
      <c r="A1556" t="s">
        <v>4</v>
      </c>
      <c r="B1556" s="4" t="s">
        <v>5</v>
      </c>
      <c r="C1556" s="4" t="s">
        <v>14</v>
      </c>
      <c r="D1556" s="4" t="s">
        <v>14</v>
      </c>
      <c r="E1556" s="4" t="s">
        <v>24</v>
      </c>
      <c r="F1556" s="4" t="s">
        <v>24</v>
      </c>
      <c r="G1556" s="4" t="s">
        <v>24</v>
      </c>
      <c r="H1556" s="4" t="s">
        <v>10</v>
      </c>
    </row>
    <row r="1557" spans="1:10">
      <c r="A1557" t="n">
        <v>17486</v>
      </c>
      <c r="B1557" s="33" t="n">
        <v>45</v>
      </c>
      <c r="C1557" s="7" t="n">
        <v>2</v>
      </c>
      <c r="D1557" s="7" t="n">
        <v>3</v>
      </c>
      <c r="E1557" s="7" t="n">
        <v>-148.089996337891</v>
      </c>
      <c r="F1557" s="7" t="n">
        <v>118.129997253418</v>
      </c>
      <c r="G1557" s="7" t="n">
        <v>65.5199966430664</v>
      </c>
      <c r="H1557" s="7" t="n">
        <v>3000</v>
      </c>
    </row>
    <row r="1558" spans="1:10">
      <c r="A1558" t="s">
        <v>4</v>
      </c>
      <c r="B1558" s="4" t="s">
        <v>5</v>
      </c>
      <c r="C1558" s="4" t="s">
        <v>14</v>
      </c>
      <c r="D1558" s="4" t="s">
        <v>14</v>
      </c>
      <c r="E1558" s="4" t="s">
        <v>24</v>
      </c>
      <c r="F1558" s="4" t="s">
        <v>24</v>
      </c>
      <c r="G1558" s="4" t="s">
        <v>24</v>
      </c>
      <c r="H1558" s="4" t="s">
        <v>10</v>
      </c>
      <c r="I1558" s="4" t="s">
        <v>14</v>
      </c>
    </row>
    <row r="1559" spans="1:10">
      <c r="A1559" t="n">
        <v>17503</v>
      </c>
      <c r="B1559" s="33" t="n">
        <v>45</v>
      </c>
      <c r="C1559" s="7" t="n">
        <v>4</v>
      </c>
      <c r="D1559" s="7" t="n">
        <v>3</v>
      </c>
      <c r="E1559" s="7" t="n">
        <v>8.55000019073486</v>
      </c>
      <c r="F1559" s="7" t="n">
        <v>321.640014648438</v>
      </c>
      <c r="G1559" s="7" t="n">
        <v>6</v>
      </c>
      <c r="H1559" s="7" t="n">
        <v>3000</v>
      </c>
      <c r="I1559" s="7" t="n">
        <v>1</v>
      </c>
    </row>
    <row r="1560" spans="1:10">
      <c r="A1560" t="s">
        <v>4</v>
      </c>
      <c r="B1560" s="4" t="s">
        <v>5</v>
      </c>
      <c r="C1560" s="4" t="s">
        <v>14</v>
      </c>
      <c r="D1560" s="4" t="s">
        <v>14</v>
      </c>
      <c r="E1560" s="4" t="s">
        <v>24</v>
      </c>
      <c r="F1560" s="4" t="s">
        <v>10</v>
      </c>
    </row>
    <row r="1561" spans="1:10">
      <c r="A1561" t="n">
        <v>17521</v>
      </c>
      <c r="B1561" s="33" t="n">
        <v>45</v>
      </c>
      <c r="C1561" s="7" t="n">
        <v>5</v>
      </c>
      <c r="D1561" s="7" t="n">
        <v>3</v>
      </c>
      <c r="E1561" s="7" t="n">
        <v>2.29999995231628</v>
      </c>
      <c r="F1561" s="7" t="n">
        <v>3000</v>
      </c>
    </row>
    <row r="1562" spans="1:10">
      <c r="A1562" t="s">
        <v>4</v>
      </c>
      <c r="B1562" s="4" t="s">
        <v>5</v>
      </c>
      <c r="C1562" s="4" t="s">
        <v>14</v>
      </c>
      <c r="D1562" s="4" t="s">
        <v>14</v>
      </c>
      <c r="E1562" s="4" t="s">
        <v>24</v>
      </c>
      <c r="F1562" s="4" t="s">
        <v>10</v>
      </c>
    </row>
    <row r="1563" spans="1:10">
      <c r="A1563" t="n">
        <v>17530</v>
      </c>
      <c r="B1563" s="33" t="n">
        <v>45</v>
      </c>
      <c r="C1563" s="7" t="n">
        <v>11</v>
      </c>
      <c r="D1563" s="7" t="n">
        <v>3</v>
      </c>
      <c r="E1563" s="7" t="n">
        <v>25.2000007629395</v>
      </c>
      <c r="F1563" s="7" t="n">
        <v>3000</v>
      </c>
    </row>
    <row r="1564" spans="1:10">
      <c r="A1564" t="s">
        <v>4</v>
      </c>
      <c r="B1564" s="4" t="s">
        <v>5</v>
      </c>
      <c r="C1564" s="4" t="s">
        <v>14</v>
      </c>
      <c r="D1564" s="4" t="s">
        <v>10</v>
      </c>
    </row>
    <row r="1565" spans="1:10">
      <c r="A1565" t="n">
        <v>17539</v>
      </c>
      <c r="B1565" s="33" t="n">
        <v>45</v>
      </c>
      <c r="C1565" s="7" t="n">
        <v>7</v>
      </c>
      <c r="D1565" s="7" t="n">
        <v>255</v>
      </c>
    </row>
    <row r="1566" spans="1:10">
      <c r="A1566" t="s">
        <v>4</v>
      </c>
      <c r="B1566" s="4" t="s">
        <v>5</v>
      </c>
      <c r="C1566" s="4" t="s">
        <v>14</v>
      </c>
      <c r="D1566" s="53" t="s">
        <v>129</v>
      </c>
      <c r="E1566" s="4" t="s">
        <v>5</v>
      </c>
      <c r="F1566" s="4" t="s">
        <v>14</v>
      </c>
      <c r="G1566" s="4" t="s">
        <v>10</v>
      </c>
      <c r="H1566" s="53" t="s">
        <v>130</v>
      </c>
      <c r="I1566" s="4" t="s">
        <v>14</v>
      </c>
      <c r="J1566" s="4" t="s">
        <v>26</v>
      </c>
    </row>
    <row r="1567" spans="1:10">
      <c r="A1567" t="n">
        <v>17543</v>
      </c>
      <c r="B1567" s="12" t="n">
        <v>5</v>
      </c>
      <c r="C1567" s="7" t="n">
        <v>28</v>
      </c>
      <c r="D1567" s="53" t="s">
        <v>3</v>
      </c>
      <c r="E1567" s="54" t="n">
        <v>64</v>
      </c>
      <c r="F1567" s="7" t="n">
        <v>5</v>
      </c>
      <c r="G1567" s="7" t="n">
        <v>7</v>
      </c>
      <c r="H1567" s="53" t="s">
        <v>3</v>
      </c>
      <c r="I1567" s="7" t="n">
        <v>1</v>
      </c>
      <c r="J1567" s="13" t="n">
        <f t="normal" ca="1">A1579</f>
        <v>0</v>
      </c>
    </row>
    <row r="1568" spans="1:10">
      <c r="A1568" t="s">
        <v>4</v>
      </c>
      <c r="B1568" s="4" t="s">
        <v>5</v>
      </c>
      <c r="C1568" s="4" t="s">
        <v>14</v>
      </c>
      <c r="D1568" s="4" t="s">
        <v>10</v>
      </c>
      <c r="E1568" s="4" t="s">
        <v>6</v>
      </c>
    </row>
    <row r="1569" spans="1:10">
      <c r="A1569" t="n">
        <v>17554</v>
      </c>
      <c r="B1569" s="26" t="n">
        <v>51</v>
      </c>
      <c r="C1569" s="7" t="n">
        <v>4</v>
      </c>
      <c r="D1569" s="7" t="n">
        <v>7</v>
      </c>
      <c r="E1569" s="7" t="s">
        <v>175</v>
      </c>
    </row>
    <row r="1570" spans="1:10">
      <c r="A1570" t="s">
        <v>4</v>
      </c>
      <c r="B1570" s="4" t="s">
        <v>5</v>
      </c>
      <c r="C1570" s="4" t="s">
        <v>10</v>
      </c>
    </row>
    <row r="1571" spans="1:10">
      <c r="A1571" t="n">
        <v>17567</v>
      </c>
      <c r="B1571" s="27" t="n">
        <v>16</v>
      </c>
      <c r="C1571" s="7" t="n">
        <v>0</v>
      </c>
    </row>
    <row r="1572" spans="1:10">
      <c r="A1572" t="s">
        <v>4</v>
      </c>
      <c r="B1572" s="4" t="s">
        <v>5</v>
      </c>
      <c r="C1572" s="4" t="s">
        <v>10</v>
      </c>
      <c r="D1572" s="4" t="s">
        <v>45</v>
      </c>
      <c r="E1572" s="4" t="s">
        <v>14</v>
      </c>
      <c r="F1572" s="4" t="s">
        <v>14</v>
      </c>
      <c r="G1572" s="4" t="s">
        <v>45</v>
      </c>
      <c r="H1572" s="4" t="s">
        <v>14</v>
      </c>
      <c r="I1572" s="4" t="s">
        <v>14</v>
      </c>
    </row>
    <row r="1573" spans="1:10">
      <c r="A1573" t="n">
        <v>17570</v>
      </c>
      <c r="B1573" s="28" t="n">
        <v>26</v>
      </c>
      <c r="C1573" s="7" t="n">
        <v>7</v>
      </c>
      <c r="D1573" s="7" t="s">
        <v>176</v>
      </c>
      <c r="E1573" s="7" t="n">
        <v>2</v>
      </c>
      <c r="F1573" s="7" t="n">
        <v>3</v>
      </c>
      <c r="G1573" s="7" t="s">
        <v>177</v>
      </c>
      <c r="H1573" s="7" t="n">
        <v>2</v>
      </c>
      <c r="I1573" s="7" t="n">
        <v>0</v>
      </c>
    </row>
    <row r="1574" spans="1:10">
      <c r="A1574" t="s">
        <v>4</v>
      </c>
      <c r="B1574" s="4" t="s">
        <v>5</v>
      </c>
    </row>
    <row r="1575" spans="1:10">
      <c r="A1575" t="n">
        <v>17678</v>
      </c>
      <c r="B1575" s="29" t="n">
        <v>28</v>
      </c>
    </row>
    <row r="1576" spans="1:10">
      <c r="A1576" t="s">
        <v>4</v>
      </c>
      <c r="B1576" s="4" t="s">
        <v>5</v>
      </c>
      <c r="C1576" s="4" t="s">
        <v>26</v>
      </c>
    </row>
    <row r="1577" spans="1:10">
      <c r="A1577" t="n">
        <v>17679</v>
      </c>
      <c r="B1577" s="16" t="n">
        <v>3</v>
      </c>
      <c r="C1577" s="13" t="n">
        <f t="normal" ca="1">A1587</f>
        <v>0</v>
      </c>
    </row>
    <row r="1578" spans="1:10">
      <c r="A1578" t="s">
        <v>4</v>
      </c>
      <c r="B1578" s="4" t="s">
        <v>5</v>
      </c>
      <c r="C1578" s="4" t="s">
        <v>14</v>
      </c>
      <c r="D1578" s="4" t="s">
        <v>10</v>
      </c>
      <c r="E1578" s="4" t="s">
        <v>6</v>
      </c>
    </row>
    <row r="1579" spans="1:10">
      <c r="A1579" t="n">
        <v>17684</v>
      </c>
      <c r="B1579" s="26" t="n">
        <v>51</v>
      </c>
      <c r="C1579" s="7" t="n">
        <v>4</v>
      </c>
      <c r="D1579" s="7" t="n">
        <v>9</v>
      </c>
      <c r="E1579" s="7" t="s">
        <v>165</v>
      </c>
    </row>
    <row r="1580" spans="1:10">
      <c r="A1580" t="s">
        <v>4</v>
      </c>
      <c r="B1580" s="4" t="s">
        <v>5</v>
      </c>
      <c r="C1580" s="4" t="s">
        <v>10</v>
      </c>
    </row>
    <row r="1581" spans="1:10">
      <c r="A1581" t="n">
        <v>17697</v>
      </c>
      <c r="B1581" s="27" t="n">
        <v>16</v>
      </c>
      <c r="C1581" s="7" t="n">
        <v>0</v>
      </c>
    </row>
    <row r="1582" spans="1:10">
      <c r="A1582" t="s">
        <v>4</v>
      </c>
      <c r="B1582" s="4" t="s">
        <v>5</v>
      </c>
      <c r="C1582" s="4" t="s">
        <v>10</v>
      </c>
      <c r="D1582" s="4" t="s">
        <v>45</v>
      </c>
      <c r="E1582" s="4" t="s">
        <v>14</v>
      </c>
      <c r="F1582" s="4" t="s">
        <v>14</v>
      </c>
      <c r="G1582" s="4" t="s">
        <v>45</v>
      </c>
      <c r="H1582" s="4" t="s">
        <v>14</v>
      </c>
      <c r="I1582" s="4" t="s">
        <v>14</v>
      </c>
    </row>
    <row r="1583" spans="1:10">
      <c r="A1583" t="n">
        <v>17700</v>
      </c>
      <c r="B1583" s="28" t="n">
        <v>26</v>
      </c>
      <c r="C1583" s="7" t="n">
        <v>9</v>
      </c>
      <c r="D1583" s="7" t="s">
        <v>178</v>
      </c>
      <c r="E1583" s="7" t="n">
        <v>2</v>
      </c>
      <c r="F1583" s="7" t="n">
        <v>3</v>
      </c>
      <c r="G1583" s="7" t="s">
        <v>179</v>
      </c>
      <c r="H1583" s="7" t="n">
        <v>2</v>
      </c>
      <c r="I1583" s="7" t="n">
        <v>0</v>
      </c>
    </row>
    <row r="1584" spans="1:10">
      <c r="A1584" t="s">
        <v>4</v>
      </c>
      <c r="B1584" s="4" t="s">
        <v>5</v>
      </c>
    </row>
    <row r="1585" spans="1:9">
      <c r="A1585" t="n">
        <v>17819</v>
      </c>
      <c r="B1585" s="29" t="n">
        <v>28</v>
      </c>
    </row>
    <row r="1586" spans="1:9">
      <c r="A1586" t="s">
        <v>4</v>
      </c>
      <c r="B1586" s="4" t="s">
        <v>5</v>
      </c>
      <c r="C1586" s="4" t="s">
        <v>10</v>
      </c>
      <c r="D1586" s="4" t="s">
        <v>14</v>
      </c>
    </row>
    <row r="1587" spans="1:9">
      <c r="A1587" t="n">
        <v>17820</v>
      </c>
      <c r="B1587" s="31" t="n">
        <v>89</v>
      </c>
      <c r="C1587" s="7" t="n">
        <v>65533</v>
      </c>
      <c r="D1587" s="7" t="n">
        <v>1</v>
      </c>
    </row>
    <row r="1588" spans="1:9">
      <c r="A1588" t="s">
        <v>4</v>
      </c>
      <c r="B1588" s="4" t="s">
        <v>5</v>
      </c>
      <c r="C1588" s="4" t="s">
        <v>14</v>
      </c>
      <c r="D1588" s="4" t="s">
        <v>10</v>
      </c>
      <c r="E1588" s="4" t="s">
        <v>24</v>
      </c>
    </row>
    <row r="1589" spans="1:9">
      <c r="A1589" t="n">
        <v>17824</v>
      </c>
      <c r="B1589" s="23" t="n">
        <v>58</v>
      </c>
      <c r="C1589" s="7" t="n">
        <v>101</v>
      </c>
      <c r="D1589" s="7" t="n">
        <v>500</v>
      </c>
      <c r="E1589" s="7" t="n">
        <v>1</v>
      </c>
    </row>
    <row r="1590" spans="1:9">
      <c r="A1590" t="s">
        <v>4</v>
      </c>
      <c r="B1590" s="4" t="s">
        <v>5</v>
      </c>
      <c r="C1590" s="4" t="s">
        <v>14</v>
      </c>
      <c r="D1590" s="4" t="s">
        <v>10</v>
      </c>
    </row>
    <row r="1591" spans="1:9">
      <c r="A1591" t="n">
        <v>17832</v>
      </c>
      <c r="B1591" s="23" t="n">
        <v>58</v>
      </c>
      <c r="C1591" s="7" t="n">
        <v>254</v>
      </c>
      <c r="D1591" s="7" t="n">
        <v>0</v>
      </c>
    </row>
    <row r="1592" spans="1:9">
      <c r="A1592" t="s">
        <v>4</v>
      </c>
      <c r="B1592" s="4" t="s">
        <v>5</v>
      </c>
      <c r="C1592" s="4" t="s">
        <v>14</v>
      </c>
      <c r="D1592" s="4" t="s">
        <v>14</v>
      </c>
      <c r="E1592" s="4" t="s">
        <v>24</v>
      </c>
      <c r="F1592" s="4" t="s">
        <v>24</v>
      </c>
      <c r="G1592" s="4" t="s">
        <v>24</v>
      </c>
      <c r="H1592" s="4" t="s">
        <v>10</v>
      </c>
    </row>
    <row r="1593" spans="1:9">
      <c r="A1593" t="n">
        <v>17836</v>
      </c>
      <c r="B1593" s="33" t="n">
        <v>45</v>
      </c>
      <c r="C1593" s="7" t="n">
        <v>2</v>
      </c>
      <c r="D1593" s="7" t="n">
        <v>3</v>
      </c>
      <c r="E1593" s="7" t="n">
        <v>-149.509994506836</v>
      </c>
      <c r="F1593" s="7" t="n">
        <v>117.599998474121</v>
      </c>
      <c r="G1593" s="7" t="n">
        <v>65.7300033569336</v>
      </c>
      <c r="H1593" s="7" t="n">
        <v>0</v>
      </c>
    </row>
    <row r="1594" spans="1:9">
      <c r="A1594" t="s">
        <v>4</v>
      </c>
      <c r="B1594" s="4" t="s">
        <v>5</v>
      </c>
      <c r="C1594" s="4" t="s">
        <v>14</v>
      </c>
      <c r="D1594" s="4" t="s">
        <v>14</v>
      </c>
      <c r="E1594" s="4" t="s">
        <v>24</v>
      </c>
      <c r="F1594" s="4" t="s">
        <v>24</v>
      </c>
      <c r="G1594" s="4" t="s">
        <v>24</v>
      </c>
      <c r="H1594" s="4" t="s">
        <v>10</v>
      </c>
      <c r="I1594" s="4" t="s">
        <v>14</v>
      </c>
    </row>
    <row r="1595" spans="1:9">
      <c r="A1595" t="n">
        <v>17853</v>
      </c>
      <c r="B1595" s="33" t="n">
        <v>45</v>
      </c>
      <c r="C1595" s="7" t="n">
        <v>4</v>
      </c>
      <c r="D1595" s="7" t="n">
        <v>3</v>
      </c>
      <c r="E1595" s="7" t="n">
        <v>16.4300003051758</v>
      </c>
      <c r="F1595" s="7" t="n">
        <v>69.5500030517578</v>
      </c>
      <c r="G1595" s="7" t="n">
        <v>12</v>
      </c>
      <c r="H1595" s="7" t="n">
        <v>0</v>
      </c>
      <c r="I1595" s="7" t="n">
        <v>0</v>
      </c>
    </row>
    <row r="1596" spans="1:9">
      <c r="A1596" t="s">
        <v>4</v>
      </c>
      <c r="B1596" s="4" t="s">
        <v>5</v>
      </c>
      <c r="C1596" s="4" t="s">
        <v>14</v>
      </c>
      <c r="D1596" s="4" t="s">
        <v>14</v>
      </c>
      <c r="E1596" s="4" t="s">
        <v>24</v>
      </c>
      <c r="F1596" s="4" t="s">
        <v>10</v>
      </c>
    </row>
    <row r="1597" spans="1:9">
      <c r="A1597" t="n">
        <v>17871</v>
      </c>
      <c r="B1597" s="33" t="n">
        <v>45</v>
      </c>
      <c r="C1597" s="7" t="n">
        <v>5</v>
      </c>
      <c r="D1597" s="7" t="n">
        <v>3</v>
      </c>
      <c r="E1597" s="7" t="n">
        <v>4.09999990463257</v>
      </c>
      <c r="F1597" s="7" t="n">
        <v>0</v>
      </c>
    </row>
    <row r="1598" spans="1:9">
      <c r="A1598" t="s">
        <v>4</v>
      </c>
      <c r="B1598" s="4" t="s">
        <v>5</v>
      </c>
      <c r="C1598" s="4" t="s">
        <v>14</v>
      </c>
      <c r="D1598" s="4" t="s">
        <v>14</v>
      </c>
      <c r="E1598" s="4" t="s">
        <v>24</v>
      </c>
      <c r="F1598" s="4" t="s">
        <v>10</v>
      </c>
    </row>
    <row r="1599" spans="1:9">
      <c r="A1599" t="n">
        <v>17880</v>
      </c>
      <c r="B1599" s="33" t="n">
        <v>45</v>
      </c>
      <c r="C1599" s="7" t="n">
        <v>11</v>
      </c>
      <c r="D1599" s="7" t="n">
        <v>3</v>
      </c>
      <c r="E1599" s="7" t="n">
        <v>25.7999992370605</v>
      </c>
      <c r="F1599" s="7" t="n">
        <v>0</v>
      </c>
    </row>
    <row r="1600" spans="1:9">
      <c r="A1600" t="s">
        <v>4</v>
      </c>
      <c r="B1600" s="4" t="s">
        <v>5</v>
      </c>
      <c r="C1600" s="4" t="s">
        <v>14</v>
      </c>
      <c r="D1600" s="4" t="s">
        <v>10</v>
      </c>
    </row>
    <row r="1601" spans="1:9">
      <c r="A1601" t="n">
        <v>17889</v>
      </c>
      <c r="B1601" s="23" t="n">
        <v>58</v>
      </c>
      <c r="C1601" s="7" t="n">
        <v>255</v>
      </c>
      <c r="D1601" s="7" t="n">
        <v>0</v>
      </c>
    </row>
    <row r="1602" spans="1:9">
      <c r="A1602" t="s">
        <v>4</v>
      </c>
      <c r="B1602" s="4" t="s">
        <v>5</v>
      </c>
      <c r="C1602" s="4" t="s">
        <v>14</v>
      </c>
      <c r="D1602" s="53" t="s">
        <v>129</v>
      </c>
      <c r="E1602" s="4" t="s">
        <v>5</v>
      </c>
      <c r="F1602" s="4" t="s">
        <v>14</v>
      </c>
      <c r="G1602" s="4" t="s">
        <v>10</v>
      </c>
      <c r="H1602" s="53" t="s">
        <v>130</v>
      </c>
      <c r="I1602" s="4" t="s">
        <v>14</v>
      </c>
      <c r="J1602" s="4" t="s">
        <v>26</v>
      </c>
    </row>
    <row r="1603" spans="1:9">
      <c r="A1603" t="n">
        <v>17893</v>
      </c>
      <c r="B1603" s="12" t="n">
        <v>5</v>
      </c>
      <c r="C1603" s="7" t="n">
        <v>28</v>
      </c>
      <c r="D1603" s="53" t="s">
        <v>3</v>
      </c>
      <c r="E1603" s="54" t="n">
        <v>64</v>
      </c>
      <c r="F1603" s="7" t="n">
        <v>5</v>
      </c>
      <c r="G1603" s="7" t="n">
        <v>16</v>
      </c>
      <c r="H1603" s="53" t="s">
        <v>3</v>
      </c>
      <c r="I1603" s="7" t="n">
        <v>1</v>
      </c>
      <c r="J1603" s="13" t="n">
        <f t="normal" ca="1">A1617</f>
        <v>0</v>
      </c>
    </row>
    <row r="1604" spans="1:9">
      <c r="A1604" t="s">
        <v>4</v>
      </c>
      <c r="B1604" s="4" t="s">
        <v>5</v>
      </c>
      <c r="C1604" s="4" t="s">
        <v>14</v>
      </c>
      <c r="D1604" s="4" t="s">
        <v>10</v>
      </c>
      <c r="E1604" s="4" t="s">
        <v>6</v>
      </c>
    </row>
    <row r="1605" spans="1:9">
      <c r="A1605" t="n">
        <v>17904</v>
      </c>
      <c r="B1605" s="26" t="n">
        <v>51</v>
      </c>
      <c r="C1605" s="7" t="n">
        <v>4</v>
      </c>
      <c r="D1605" s="7" t="n">
        <v>16</v>
      </c>
      <c r="E1605" s="7" t="s">
        <v>180</v>
      </c>
    </row>
    <row r="1606" spans="1:9">
      <c r="A1606" t="s">
        <v>4</v>
      </c>
      <c r="B1606" s="4" t="s">
        <v>5</v>
      </c>
      <c r="C1606" s="4" t="s">
        <v>10</v>
      </c>
    </row>
    <row r="1607" spans="1:9">
      <c r="A1607" t="n">
        <v>17918</v>
      </c>
      <c r="B1607" s="27" t="n">
        <v>16</v>
      </c>
      <c r="C1607" s="7" t="n">
        <v>0</v>
      </c>
    </row>
    <row r="1608" spans="1:9">
      <c r="A1608" t="s">
        <v>4</v>
      </c>
      <c r="B1608" s="4" t="s">
        <v>5</v>
      </c>
      <c r="C1608" s="4" t="s">
        <v>10</v>
      </c>
      <c r="D1608" s="4" t="s">
        <v>45</v>
      </c>
      <c r="E1608" s="4" t="s">
        <v>14</v>
      </c>
      <c r="F1608" s="4" t="s">
        <v>14</v>
      </c>
      <c r="G1608" s="4" t="s">
        <v>45</v>
      </c>
      <c r="H1608" s="4" t="s">
        <v>14</v>
      </c>
      <c r="I1608" s="4" t="s">
        <v>14</v>
      </c>
    </row>
    <row r="1609" spans="1:9">
      <c r="A1609" t="n">
        <v>17921</v>
      </c>
      <c r="B1609" s="28" t="n">
        <v>26</v>
      </c>
      <c r="C1609" s="7" t="n">
        <v>16</v>
      </c>
      <c r="D1609" s="7" t="s">
        <v>181</v>
      </c>
      <c r="E1609" s="7" t="n">
        <v>2</v>
      </c>
      <c r="F1609" s="7" t="n">
        <v>3</v>
      </c>
      <c r="G1609" s="7" t="s">
        <v>182</v>
      </c>
      <c r="H1609" s="7" t="n">
        <v>2</v>
      </c>
      <c r="I1609" s="7" t="n">
        <v>0</v>
      </c>
    </row>
    <row r="1610" spans="1:9">
      <c r="A1610" t="s">
        <v>4</v>
      </c>
      <c r="B1610" s="4" t="s">
        <v>5</v>
      </c>
    </row>
    <row r="1611" spans="1:9">
      <c r="A1611" t="n">
        <v>18044</v>
      </c>
      <c r="B1611" s="29" t="n">
        <v>28</v>
      </c>
    </row>
    <row r="1612" spans="1:9">
      <c r="A1612" t="s">
        <v>4</v>
      </c>
      <c r="B1612" s="4" t="s">
        <v>5</v>
      </c>
      <c r="C1612" s="4" t="s">
        <v>10</v>
      </c>
      <c r="D1612" s="4" t="s">
        <v>14</v>
      </c>
    </row>
    <row r="1613" spans="1:9">
      <c r="A1613" t="n">
        <v>18045</v>
      </c>
      <c r="B1613" s="31" t="n">
        <v>89</v>
      </c>
      <c r="C1613" s="7" t="n">
        <v>65533</v>
      </c>
      <c r="D1613" s="7" t="n">
        <v>1</v>
      </c>
    </row>
    <row r="1614" spans="1:9">
      <c r="A1614" t="s">
        <v>4</v>
      </c>
      <c r="B1614" s="4" t="s">
        <v>5</v>
      </c>
      <c r="C1614" s="4" t="s">
        <v>26</v>
      </c>
    </row>
    <row r="1615" spans="1:9">
      <c r="A1615" t="n">
        <v>18049</v>
      </c>
      <c r="B1615" s="16" t="n">
        <v>3</v>
      </c>
      <c r="C1615" s="13" t="n">
        <f t="normal" ca="1">A1629</f>
        <v>0</v>
      </c>
    </row>
    <row r="1616" spans="1:9">
      <c r="A1616" t="s">
        <v>4</v>
      </c>
      <c r="B1616" s="4" t="s">
        <v>5</v>
      </c>
      <c r="C1616" s="4" t="s">
        <v>14</v>
      </c>
      <c r="D1616" s="53" t="s">
        <v>129</v>
      </c>
      <c r="E1616" s="4" t="s">
        <v>5</v>
      </c>
      <c r="F1616" s="4" t="s">
        <v>14</v>
      </c>
      <c r="G1616" s="4" t="s">
        <v>10</v>
      </c>
      <c r="H1616" s="53" t="s">
        <v>130</v>
      </c>
      <c r="I1616" s="4" t="s">
        <v>14</v>
      </c>
      <c r="J1616" s="4" t="s">
        <v>26</v>
      </c>
    </row>
    <row r="1617" spans="1:10">
      <c r="A1617" t="n">
        <v>18054</v>
      </c>
      <c r="B1617" s="12" t="n">
        <v>5</v>
      </c>
      <c r="C1617" s="7" t="n">
        <v>28</v>
      </c>
      <c r="D1617" s="53" t="s">
        <v>3</v>
      </c>
      <c r="E1617" s="54" t="n">
        <v>64</v>
      </c>
      <c r="F1617" s="7" t="n">
        <v>5</v>
      </c>
      <c r="G1617" s="7" t="n">
        <v>15</v>
      </c>
      <c r="H1617" s="53" t="s">
        <v>3</v>
      </c>
      <c r="I1617" s="7" t="n">
        <v>1</v>
      </c>
      <c r="J1617" s="13" t="n">
        <f t="normal" ca="1">A1629</f>
        <v>0</v>
      </c>
    </row>
    <row r="1618" spans="1:10">
      <c r="A1618" t="s">
        <v>4</v>
      </c>
      <c r="B1618" s="4" t="s">
        <v>5</v>
      </c>
      <c r="C1618" s="4" t="s">
        <v>14</v>
      </c>
      <c r="D1618" s="4" t="s">
        <v>10</v>
      </c>
      <c r="E1618" s="4" t="s">
        <v>6</v>
      </c>
    </row>
    <row r="1619" spans="1:10">
      <c r="A1619" t="n">
        <v>18065</v>
      </c>
      <c r="B1619" s="26" t="n">
        <v>51</v>
      </c>
      <c r="C1619" s="7" t="n">
        <v>4</v>
      </c>
      <c r="D1619" s="7" t="n">
        <v>15</v>
      </c>
      <c r="E1619" s="7" t="s">
        <v>183</v>
      </c>
    </row>
    <row r="1620" spans="1:10">
      <c r="A1620" t="s">
        <v>4</v>
      </c>
      <c r="B1620" s="4" t="s">
        <v>5</v>
      </c>
      <c r="C1620" s="4" t="s">
        <v>10</v>
      </c>
    </row>
    <row r="1621" spans="1:10">
      <c r="A1621" t="n">
        <v>18079</v>
      </c>
      <c r="B1621" s="27" t="n">
        <v>16</v>
      </c>
      <c r="C1621" s="7" t="n">
        <v>0</v>
      </c>
    </row>
    <row r="1622" spans="1:10">
      <c r="A1622" t="s">
        <v>4</v>
      </c>
      <c r="B1622" s="4" t="s">
        <v>5</v>
      </c>
      <c r="C1622" s="4" t="s">
        <v>10</v>
      </c>
      <c r="D1622" s="4" t="s">
        <v>45</v>
      </c>
      <c r="E1622" s="4" t="s">
        <v>14</v>
      </c>
      <c r="F1622" s="4" t="s">
        <v>14</v>
      </c>
      <c r="G1622" s="4" t="s">
        <v>45</v>
      </c>
      <c r="H1622" s="4" t="s">
        <v>14</v>
      </c>
      <c r="I1622" s="4" t="s">
        <v>14</v>
      </c>
    </row>
    <row r="1623" spans="1:10">
      <c r="A1623" t="n">
        <v>18082</v>
      </c>
      <c r="B1623" s="28" t="n">
        <v>26</v>
      </c>
      <c r="C1623" s="7" t="n">
        <v>15</v>
      </c>
      <c r="D1623" s="7" t="s">
        <v>184</v>
      </c>
      <c r="E1623" s="7" t="n">
        <v>2</v>
      </c>
      <c r="F1623" s="7" t="n">
        <v>3</v>
      </c>
      <c r="G1623" s="7" t="s">
        <v>185</v>
      </c>
      <c r="H1623" s="7" t="n">
        <v>2</v>
      </c>
      <c r="I1623" s="7" t="n">
        <v>0</v>
      </c>
    </row>
    <row r="1624" spans="1:10">
      <c r="A1624" t="s">
        <v>4</v>
      </c>
      <c r="B1624" s="4" t="s">
        <v>5</v>
      </c>
    </row>
    <row r="1625" spans="1:10">
      <c r="A1625" t="n">
        <v>18230</v>
      </c>
      <c r="B1625" s="29" t="n">
        <v>28</v>
      </c>
    </row>
    <row r="1626" spans="1:10">
      <c r="A1626" t="s">
        <v>4</v>
      </c>
      <c r="B1626" s="4" t="s">
        <v>5</v>
      </c>
      <c r="C1626" s="4" t="s">
        <v>10</v>
      </c>
      <c r="D1626" s="4" t="s">
        <v>14</v>
      </c>
    </row>
    <row r="1627" spans="1:10">
      <c r="A1627" t="n">
        <v>18231</v>
      </c>
      <c r="B1627" s="31" t="n">
        <v>89</v>
      </c>
      <c r="C1627" s="7" t="n">
        <v>65533</v>
      </c>
      <c r="D1627" s="7" t="n">
        <v>1</v>
      </c>
    </row>
    <row r="1628" spans="1:10">
      <c r="A1628" t="s">
        <v>4</v>
      </c>
      <c r="B1628" s="4" t="s">
        <v>5</v>
      </c>
      <c r="C1628" s="4" t="s">
        <v>14</v>
      </c>
      <c r="D1628" s="4" t="s">
        <v>10</v>
      </c>
      <c r="E1628" s="4" t="s">
        <v>6</v>
      </c>
      <c r="F1628" s="4" t="s">
        <v>6</v>
      </c>
      <c r="G1628" s="4" t="s">
        <v>6</v>
      </c>
      <c r="H1628" s="4" t="s">
        <v>6</v>
      </c>
    </row>
    <row r="1629" spans="1:10">
      <c r="A1629" t="n">
        <v>18235</v>
      </c>
      <c r="B1629" s="26" t="n">
        <v>51</v>
      </c>
      <c r="C1629" s="7" t="n">
        <v>3</v>
      </c>
      <c r="D1629" s="7" t="n">
        <v>61488</v>
      </c>
      <c r="E1629" s="7" t="s">
        <v>186</v>
      </c>
      <c r="F1629" s="7" t="s">
        <v>157</v>
      </c>
      <c r="G1629" s="7" t="s">
        <v>158</v>
      </c>
      <c r="H1629" s="7" t="s">
        <v>159</v>
      </c>
    </row>
    <row r="1630" spans="1:10">
      <c r="A1630" t="s">
        <v>4</v>
      </c>
      <c r="B1630" s="4" t="s">
        <v>5</v>
      </c>
      <c r="C1630" s="4" t="s">
        <v>10</v>
      </c>
      <c r="D1630" s="4" t="s">
        <v>10</v>
      </c>
      <c r="E1630" s="4" t="s">
        <v>10</v>
      </c>
    </row>
    <row r="1631" spans="1:10">
      <c r="A1631" t="n">
        <v>18264</v>
      </c>
      <c r="B1631" s="64" t="n">
        <v>61</v>
      </c>
      <c r="C1631" s="7" t="n">
        <v>61488</v>
      </c>
      <c r="D1631" s="7" t="n">
        <v>0</v>
      </c>
      <c r="E1631" s="7" t="n">
        <v>1000</v>
      </c>
    </row>
    <row r="1632" spans="1:10">
      <c r="A1632" t="s">
        <v>4</v>
      </c>
      <c r="B1632" s="4" t="s">
        <v>5</v>
      </c>
      <c r="C1632" s="4" t="s">
        <v>10</v>
      </c>
    </row>
    <row r="1633" spans="1:10">
      <c r="A1633" t="n">
        <v>18271</v>
      </c>
      <c r="B1633" s="27" t="n">
        <v>16</v>
      </c>
      <c r="C1633" s="7" t="n">
        <v>500</v>
      </c>
    </row>
    <row r="1634" spans="1:10">
      <c r="A1634" t="s">
        <v>4</v>
      </c>
      <c r="B1634" s="4" t="s">
        <v>5</v>
      </c>
      <c r="C1634" s="4" t="s">
        <v>14</v>
      </c>
      <c r="D1634" s="4" t="s">
        <v>10</v>
      </c>
      <c r="E1634" s="4" t="s">
        <v>6</v>
      </c>
      <c r="F1634" s="4" t="s">
        <v>6</v>
      </c>
      <c r="G1634" s="4" t="s">
        <v>6</v>
      </c>
      <c r="H1634" s="4" t="s">
        <v>6</v>
      </c>
    </row>
    <row r="1635" spans="1:10">
      <c r="A1635" t="n">
        <v>18274</v>
      </c>
      <c r="B1635" s="26" t="n">
        <v>51</v>
      </c>
      <c r="C1635" s="7" t="n">
        <v>3</v>
      </c>
      <c r="D1635" s="7" t="n">
        <v>61488</v>
      </c>
      <c r="E1635" s="7" t="s">
        <v>187</v>
      </c>
      <c r="F1635" s="7" t="s">
        <v>157</v>
      </c>
      <c r="G1635" s="7" t="s">
        <v>158</v>
      </c>
      <c r="H1635" s="7" t="s">
        <v>159</v>
      </c>
    </row>
    <row r="1636" spans="1:10">
      <c r="A1636" t="s">
        <v>4</v>
      </c>
      <c r="B1636" s="4" t="s">
        <v>5</v>
      </c>
      <c r="C1636" s="4" t="s">
        <v>10</v>
      </c>
      <c r="D1636" s="4" t="s">
        <v>14</v>
      </c>
      <c r="E1636" s="4" t="s">
        <v>14</v>
      </c>
      <c r="F1636" s="4" t="s">
        <v>6</v>
      </c>
    </row>
    <row r="1637" spans="1:10">
      <c r="A1637" t="n">
        <v>18295</v>
      </c>
      <c r="B1637" s="45" t="n">
        <v>20</v>
      </c>
      <c r="C1637" s="7" t="n">
        <v>61488</v>
      </c>
      <c r="D1637" s="7" t="n">
        <v>2</v>
      </c>
      <c r="E1637" s="7" t="n">
        <v>10</v>
      </c>
      <c r="F1637" s="7" t="s">
        <v>188</v>
      </c>
    </row>
    <row r="1638" spans="1:10">
      <c r="A1638" t="s">
        <v>4</v>
      </c>
      <c r="B1638" s="4" t="s">
        <v>5</v>
      </c>
      <c r="C1638" s="4" t="s">
        <v>10</v>
      </c>
    </row>
    <row r="1639" spans="1:10">
      <c r="A1639" t="n">
        <v>18316</v>
      </c>
      <c r="B1639" s="27" t="n">
        <v>16</v>
      </c>
      <c r="C1639" s="7" t="n">
        <v>500</v>
      </c>
    </row>
    <row r="1640" spans="1:10">
      <c r="A1640" t="s">
        <v>4</v>
      </c>
      <c r="B1640" s="4" t="s">
        <v>5</v>
      </c>
      <c r="C1640" s="4" t="s">
        <v>14</v>
      </c>
      <c r="D1640" s="4" t="s">
        <v>10</v>
      </c>
      <c r="E1640" s="4" t="s">
        <v>6</v>
      </c>
      <c r="F1640" s="4" t="s">
        <v>6</v>
      </c>
      <c r="G1640" s="4" t="s">
        <v>6</v>
      </c>
      <c r="H1640" s="4" t="s">
        <v>6</v>
      </c>
    </row>
    <row r="1641" spans="1:10">
      <c r="A1641" t="n">
        <v>18319</v>
      </c>
      <c r="B1641" s="26" t="n">
        <v>51</v>
      </c>
      <c r="C1641" s="7" t="n">
        <v>3</v>
      </c>
      <c r="D1641" s="7" t="n">
        <v>61488</v>
      </c>
      <c r="E1641" s="7" t="s">
        <v>186</v>
      </c>
      <c r="F1641" s="7" t="s">
        <v>157</v>
      </c>
      <c r="G1641" s="7" t="s">
        <v>158</v>
      </c>
      <c r="H1641" s="7" t="s">
        <v>159</v>
      </c>
    </row>
    <row r="1642" spans="1:10">
      <c r="A1642" t="s">
        <v>4</v>
      </c>
      <c r="B1642" s="4" t="s">
        <v>5</v>
      </c>
      <c r="C1642" s="4" t="s">
        <v>10</v>
      </c>
    </row>
    <row r="1643" spans="1:10">
      <c r="A1643" t="n">
        <v>18348</v>
      </c>
      <c r="B1643" s="27" t="n">
        <v>16</v>
      </c>
      <c r="C1643" s="7" t="n">
        <v>500</v>
      </c>
    </row>
    <row r="1644" spans="1:10">
      <c r="A1644" t="s">
        <v>4</v>
      </c>
      <c r="B1644" s="4" t="s">
        <v>5</v>
      </c>
      <c r="C1644" s="4" t="s">
        <v>14</v>
      </c>
      <c r="D1644" s="4" t="s">
        <v>10</v>
      </c>
      <c r="E1644" s="4" t="s">
        <v>24</v>
      </c>
    </row>
    <row r="1645" spans="1:10">
      <c r="A1645" t="n">
        <v>18351</v>
      </c>
      <c r="B1645" s="23" t="n">
        <v>58</v>
      </c>
      <c r="C1645" s="7" t="n">
        <v>101</v>
      </c>
      <c r="D1645" s="7" t="n">
        <v>300</v>
      </c>
      <c r="E1645" s="7" t="n">
        <v>1</v>
      </c>
    </row>
    <row r="1646" spans="1:10">
      <c r="A1646" t="s">
        <v>4</v>
      </c>
      <c r="B1646" s="4" t="s">
        <v>5</v>
      </c>
      <c r="C1646" s="4" t="s">
        <v>14</v>
      </c>
      <c r="D1646" s="4" t="s">
        <v>10</v>
      </c>
    </row>
    <row r="1647" spans="1:10">
      <c r="A1647" t="n">
        <v>18359</v>
      </c>
      <c r="B1647" s="23" t="n">
        <v>58</v>
      </c>
      <c r="C1647" s="7" t="n">
        <v>254</v>
      </c>
      <c r="D1647" s="7" t="n">
        <v>0</v>
      </c>
    </row>
    <row r="1648" spans="1:10">
      <c r="A1648" t="s">
        <v>4</v>
      </c>
      <c r="B1648" s="4" t="s">
        <v>5</v>
      </c>
      <c r="C1648" s="4" t="s">
        <v>10</v>
      </c>
    </row>
    <row r="1649" spans="1:8">
      <c r="A1649" t="n">
        <v>18363</v>
      </c>
      <c r="B1649" s="27" t="n">
        <v>16</v>
      </c>
      <c r="C1649" s="7" t="n">
        <v>0</v>
      </c>
    </row>
    <row r="1650" spans="1:8">
      <c r="A1650" t="s">
        <v>4</v>
      </c>
      <c r="B1650" s="4" t="s">
        <v>5</v>
      </c>
      <c r="C1650" s="4" t="s">
        <v>14</v>
      </c>
      <c r="D1650" s="4" t="s">
        <v>14</v>
      </c>
      <c r="E1650" s="4" t="s">
        <v>24</v>
      </c>
      <c r="F1650" s="4" t="s">
        <v>24</v>
      </c>
      <c r="G1650" s="4" t="s">
        <v>24</v>
      </c>
      <c r="H1650" s="4" t="s">
        <v>10</v>
      </c>
    </row>
    <row r="1651" spans="1:8">
      <c r="A1651" t="n">
        <v>18366</v>
      </c>
      <c r="B1651" s="33" t="n">
        <v>45</v>
      </c>
      <c r="C1651" s="7" t="n">
        <v>2</v>
      </c>
      <c r="D1651" s="7" t="n">
        <v>3</v>
      </c>
      <c r="E1651" s="7" t="n">
        <v>-172.800003051758</v>
      </c>
      <c r="F1651" s="7" t="n">
        <v>109.620002746582</v>
      </c>
      <c r="G1651" s="7" t="n">
        <v>65.0899963378906</v>
      </c>
      <c r="H1651" s="7" t="n">
        <v>0</v>
      </c>
    </row>
    <row r="1652" spans="1:8">
      <c r="A1652" t="s">
        <v>4</v>
      </c>
      <c r="B1652" s="4" t="s">
        <v>5</v>
      </c>
      <c r="C1652" s="4" t="s">
        <v>14</v>
      </c>
      <c r="D1652" s="4" t="s">
        <v>14</v>
      </c>
      <c r="E1652" s="4" t="s">
        <v>24</v>
      </c>
      <c r="F1652" s="4" t="s">
        <v>24</v>
      </c>
      <c r="G1652" s="4" t="s">
        <v>24</v>
      </c>
      <c r="H1652" s="4" t="s">
        <v>10</v>
      </c>
      <c r="I1652" s="4" t="s">
        <v>14</v>
      </c>
    </row>
    <row r="1653" spans="1:8">
      <c r="A1653" t="n">
        <v>18383</v>
      </c>
      <c r="B1653" s="33" t="n">
        <v>45</v>
      </c>
      <c r="C1653" s="7" t="n">
        <v>4</v>
      </c>
      <c r="D1653" s="7" t="n">
        <v>3</v>
      </c>
      <c r="E1653" s="7" t="n">
        <v>6.30000019073486</v>
      </c>
      <c r="F1653" s="7" t="n">
        <v>20.6900005340576</v>
      </c>
      <c r="G1653" s="7" t="n">
        <v>358</v>
      </c>
      <c r="H1653" s="7" t="n">
        <v>0</v>
      </c>
      <c r="I1653" s="7" t="n">
        <v>0</v>
      </c>
    </row>
    <row r="1654" spans="1:8">
      <c r="A1654" t="s">
        <v>4</v>
      </c>
      <c r="B1654" s="4" t="s">
        <v>5</v>
      </c>
      <c r="C1654" s="4" t="s">
        <v>14</v>
      </c>
      <c r="D1654" s="4" t="s">
        <v>14</v>
      </c>
      <c r="E1654" s="4" t="s">
        <v>24</v>
      </c>
      <c r="F1654" s="4" t="s">
        <v>10</v>
      </c>
    </row>
    <row r="1655" spans="1:8">
      <c r="A1655" t="n">
        <v>18401</v>
      </c>
      <c r="B1655" s="33" t="n">
        <v>45</v>
      </c>
      <c r="C1655" s="7" t="n">
        <v>5</v>
      </c>
      <c r="D1655" s="7" t="n">
        <v>3</v>
      </c>
      <c r="E1655" s="7" t="n">
        <v>2.59999990463257</v>
      </c>
      <c r="F1655" s="7" t="n">
        <v>0</v>
      </c>
    </row>
    <row r="1656" spans="1:8">
      <c r="A1656" t="s">
        <v>4</v>
      </c>
      <c r="B1656" s="4" t="s">
        <v>5</v>
      </c>
      <c r="C1656" s="4" t="s">
        <v>14</v>
      </c>
      <c r="D1656" s="4" t="s">
        <v>14</v>
      </c>
      <c r="E1656" s="4" t="s">
        <v>24</v>
      </c>
      <c r="F1656" s="4" t="s">
        <v>10</v>
      </c>
    </row>
    <row r="1657" spans="1:8">
      <c r="A1657" t="n">
        <v>18410</v>
      </c>
      <c r="B1657" s="33" t="n">
        <v>45</v>
      </c>
      <c r="C1657" s="7" t="n">
        <v>11</v>
      </c>
      <c r="D1657" s="7" t="n">
        <v>3</v>
      </c>
      <c r="E1657" s="7" t="n">
        <v>22.8999996185303</v>
      </c>
      <c r="F1657" s="7" t="n">
        <v>0</v>
      </c>
    </row>
    <row r="1658" spans="1:8">
      <c r="A1658" t="s">
        <v>4</v>
      </c>
      <c r="B1658" s="4" t="s">
        <v>5</v>
      </c>
      <c r="C1658" s="4" t="s">
        <v>14</v>
      </c>
      <c r="D1658" s="4" t="s">
        <v>14</v>
      </c>
      <c r="E1658" s="4" t="s">
        <v>24</v>
      </c>
      <c r="F1658" s="4" t="s">
        <v>24</v>
      </c>
      <c r="G1658" s="4" t="s">
        <v>24</v>
      </c>
      <c r="H1658" s="4" t="s">
        <v>10</v>
      </c>
    </row>
    <row r="1659" spans="1:8">
      <c r="A1659" t="n">
        <v>18419</v>
      </c>
      <c r="B1659" s="33" t="n">
        <v>45</v>
      </c>
      <c r="C1659" s="7" t="n">
        <v>2</v>
      </c>
      <c r="D1659" s="7" t="n">
        <v>3</v>
      </c>
      <c r="E1659" s="7" t="n">
        <v>-172.860000610352</v>
      </c>
      <c r="F1659" s="7" t="n">
        <v>109.690002441406</v>
      </c>
      <c r="G1659" s="7" t="n">
        <v>64.7300033569336</v>
      </c>
      <c r="H1659" s="7" t="n">
        <v>6000</v>
      </c>
    </row>
    <row r="1660" spans="1:8">
      <c r="A1660" t="s">
        <v>4</v>
      </c>
      <c r="B1660" s="4" t="s">
        <v>5</v>
      </c>
      <c r="C1660" s="4" t="s">
        <v>14</v>
      </c>
      <c r="D1660" s="4" t="s">
        <v>14</v>
      </c>
      <c r="E1660" s="4" t="s">
        <v>24</v>
      </c>
      <c r="F1660" s="4" t="s">
        <v>24</v>
      </c>
      <c r="G1660" s="4" t="s">
        <v>24</v>
      </c>
      <c r="H1660" s="4" t="s">
        <v>10</v>
      </c>
      <c r="I1660" s="4" t="s">
        <v>14</v>
      </c>
    </row>
    <row r="1661" spans="1:8">
      <c r="A1661" t="n">
        <v>18436</v>
      </c>
      <c r="B1661" s="33" t="n">
        <v>45</v>
      </c>
      <c r="C1661" s="7" t="n">
        <v>4</v>
      </c>
      <c r="D1661" s="7" t="n">
        <v>3</v>
      </c>
      <c r="E1661" s="7" t="n">
        <v>5.86999988555908</v>
      </c>
      <c r="F1661" s="7" t="n">
        <v>17.0900001525879</v>
      </c>
      <c r="G1661" s="7" t="n">
        <v>6</v>
      </c>
      <c r="H1661" s="7" t="n">
        <v>6000</v>
      </c>
      <c r="I1661" s="7" t="n">
        <v>1</v>
      </c>
    </row>
    <row r="1662" spans="1:8">
      <c r="A1662" t="s">
        <v>4</v>
      </c>
      <c r="B1662" s="4" t="s">
        <v>5</v>
      </c>
      <c r="C1662" s="4" t="s">
        <v>14</v>
      </c>
      <c r="D1662" s="4" t="s">
        <v>14</v>
      </c>
      <c r="E1662" s="4" t="s">
        <v>24</v>
      </c>
      <c r="F1662" s="4" t="s">
        <v>10</v>
      </c>
    </row>
    <row r="1663" spans="1:8">
      <c r="A1663" t="n">
        <v>18454</v>
      </c>
      <c r="B1663" s="33" t="n">
        <v>45</v>
      </c>
      <c r="C1663" s="7" t="n">
        <v>5</v>
      </c>
      <c r="D1663" s="7" t="n">
        <v>3</v>
      </c>
      <c r="E1663" s="7" t="n">
        <v>1.89999997615814</v>
      </c>
      <c r="F1663" s="7" t="n">
        <v>6000</v>
      </c>
    </row>
    <row r="1664" spans="1:8">
      <c r="A1664" t="s">
        <v>4</v>
      </c>
      <c r="B1664" s="4" t="s">
        <v>5</v>
      </c>
      <c r="C1664" s="4" t="s">
        <v>14</v>
      </c>
      <c r="D1664" s="4" t="s">
        <v>14</v>
      </c>
      <c r="E1664" s="4" t="s">
        <v>24</v>
      </c>
      <c r="F1664" s="4" t="s">
        <v>10</v>
      </c>
    </row>
    <row r="1665" spans="1:9">
      <c r="A1665" t="n">
        <v>18463</v>
      </c>
      <c r="B1665" s="33" t="n">
        <v>45</v>
      </c>
      <c r="C1665" s="7" t="n">
        <v>11</v>
      </c>
      <c r="D1665" s="7" t="n">
        <v>3</v>
      </c>
      <c r="E1665" s="7" t="n">
        <v>28.6000003814697</v>
      </c>
      <c r="F1665" s="7" t="n">
        <v>6000</v>
      </c>
    </row>
    <row r="1666" spans="1:9">
      <c r="A1666" t="s">
        <v>4</v>
      </c>
      <c r="B1666" s="4" t="s">
        <v>5</v>
      </c>
      <c r="C1666" s="4" t="s">
        <v>14</v>
      </c>
    </row>
    <row r="1667" spans="1:9">
      <c r="A1667" t="n">
        <v>18472</v>
      </c>
      <c r="B1667" s="62" t="n">
        <v>116</v>
      </c>
      <c r="C1667" s="7" t="n">
        <v>0</v>
      </c>
    </row>
    <row r="1668" spans="1:9">
      <c r="A1668" t="s">
        <v>4</v>
      </c>
      <c r="B1668" s="4" t="s">
        <v>5</v>
      </c>
      <c r="C1668" s="4" t="s">
        <v>14</v>
      </c>
      <c r="D1668" s="4" t="s">
        <v>10</v>
      </c>
    </row>
    <row r="1669" spans="1:9">
      <c r="A1669" t="n">
        <v>18474</v>
      </c>
      <c r="B1669" s="62" t="n">
        <v>116</v>
      </c>
      <c r="C1669" s="7" t="n">
        <v>2</v>
      </c>
      <c r="D1669" s="7" t="n">
        <v>1</v>
      </c>
    </row>
    <row r="1670" spans="1:9">
      <c r="A1670" t="s">
        <v>4</v>
      </c>
      <c r="B1670" s="4" t="s">
        <v>5</v>
      </c>
      <c r="C1670" s="4" t="s">
        <v>14</v>
      </c>
      <c r="D1670" s="4" t="s">
        <v>9</v>
      </c>
    </row>
    <row r="1671" spans="1:9">
      <c r="A1671" t="n">
        <v>18478</v>
      </c>
      <c r="B1671" s="62" t="n">
        <v>116</v>
      </c>
      <c r="C1671" s="7" t="n">
        <v>5</v>
      </c>
      <c r="D1671" s="7" t="n">
        <v>1097859072</v>
      </c>
    </row>
    <row r="1672" spans="1:9">
      <c r="A1672" t="s">
        <v>4</v>
      </c>
      <c r="B1672" s="4" t="s">
        <v>5</v>
      </c>
      <c r="C1672" s="4" t="s">
        <v>14</v>
      </c>
      <c r="D1672" s="4" t="s">
        <v>10</v>
      </c>
    </row>
    <row r="1673" spans="1:9">
      <c r="A1673" t="n">
        <v>18484</v>
      </c>
      <c r="B1673" s="62" t="n">
        <v>116</v>
      </c>
      <c r="C1673" s="7" t="n">
        <v>6</v>
      </c>
      <c r="D1673" s="7" t="n">
        <v>1</v>
      </c>
    </row>
    <row r="1674" spans="1:9">
      <c r="A1674" t="s">
        <v>4</v>
      </c>
      <c r="B1674" s="4" t="s">
        <v>5</v>
      </c>
      <c r="C1674" s="4" t="s">
        <v>14</v>
      </c>
      <c r="D1674" s="4" t="s">
        <v>10</v>
      </c>
    </row>
    <row r="1675" spans="1:9">
      <c r="A1675" t="n">
        <v>18488</v>
      </c>
      <c r="B1675" s="23" t="n">
        <v>58</v>
      </c>
      <c r="C1675" s="7" t="n">
        <v>255</v>
      </c>
      <c r="D1675" s="7" t="n">
        <v>0</v>
      </c>
    </row>
    <row r="1676" spans="1:9">
      <c r="A1676" t="s">
        <v>4</v>
      </c>
      <c r="B1676" s="4" t="s">
        <v>5</v>
      </c>
      <c r="C1676" s="4" t="s">
        <v>10</v>
      </c>
    </row>
    <row r="1677" spans="1:9">
      <c r="A1677" t="n">
        <v>18492</v>
      </c>
      <c r="B1677" s="27" t="n">
        <v>16</v>
      </c>
      <c r="C1677" s="7" t="n">
        <v>300</v>
      </c>
    </row>
    <row r="1678" spans="1:9">
      <c r="A1678" t="s">
        <v>4</v>
      </c>
      <c r="B1678" s="4" t="s">
        <v>5</v>
      </c>
      <c r="C1678" s="4" t="s">
        <v>14</v>
      </c>
      <c r="D1678" s="4" t="s">
        <v>10</v>
      </c>
      <c r="E1678" s="4" t="s">
        <v>6</v>
      </c>
      <c r="F1678" s="4" t="s">
        <v>6</v>
      </c>
      <c r="G1678" s="4" t="s">
        <v>6</v>
      </c>
      <c r="H1678" s="4" t="s">
        <v>6</v>
      </c>
    </row>
    <row r="1679" spans="1:9">
      <c r="A1679" t="n">
        <v>18495</v>
      </c>
      <c r="B1679" s="26" t="n">
        <v>51</v>
      </c>
      <c r="C1679" s="7" t="n">
        <v>3</v>
      </c>
      <c r="D1679" s="7" t="n">
        <v>0</v>
      </c>
      <c r="E1679" s="7" t="s">
        <v>187</v>
      </c>
      <c r="F1679" s="7" t="s">
        <v>157</v>
      </c>
      <c r="G1679" s="7" t="s">
        <v>158</v>
      </c>
      <c r="H1679" s="7" t="s">
        <v>159</v>
      </c>
    </row>
    <row r="1680" spans="1:9">
      <c r="A1680" t="s">
        <v>4</v>
      </c>
      <c r="B1680" s="4" t="s">
        <v>5</v>
      </c>
      <c r="C1680" s="4" t="s">
        <v>10</v>
      </c>
      <c r="D1680" s="4" t="s">
        <v>14</v>
      </c>
      <c r="E1680" s="4" t="s">
        <v>14</v>
      </c>
      <c r="F1680" s="4" t="s">
        <v>6</v>
      </c>
    </row>
    <row r="1681" spans="1:8">
      <c r="A1681" t="n">
        <v>18516</v>
      </c>
      <c r="B1681" s="45" t="n">
        <v>20</v>
      </c>
      <c r="C1681" s="7" t="n">
        <v>0</v>
      </c>
      <c r="D1681" s="7" t="n">
        <v>2</v>
      </c>
      <c r="E1681" s="7" t="n">
        <v>10</v>
      </c>
      <c r="F1681" s="7" t="s">
        <v>188</v>
      </c>
    </row>
    <row r="1682" spans="1:8">
      <c r="A1682" t="s">
        <v>4</v>
      </c>
      <c r="B1682" s="4" t="s">
        <v>5</v>
      </c>
      <c r="C1682" s="4" t="s">
        <v>10</v>
      </c>
    </row>
    <row r="1683" spans="1:8">
      <c r="A1683" t="n">
        <v>18537</v>
      </c>
      <c r="B1683" s="27" t="n">
        <v>16</v>
      </c>
      <c r="C1683" s="7" t="n">
        <v>500</v>
      </c>
    </row>
    <row r="1684" spans="1:8">
      <c r="A1684" t="s">
        <v>4</v>
      </c>
      <c r="B1684" s="4" t="s">
        <v>5</v>
      </c>
      <c r="C1684" s="4" t="s">
        <v>14</v>
      </c>
      <c r="D1684" s="4" t="s">
        <v>10</v>
      </c>
      <c r="E1684" s="4" t="s">
        <v>6</v>
      </c>
      <c r="F1684" s="4" t="s">
        <v>6</v>
      </c>
      <c r="G1684" s="4" t="s">
        <v>6</v>
      </c>
      <c r="H1684" s="4" t="s">
        <v>6</v>
      </c>
    </row>
    <row r="1685" spans="1:8">
      <c r="A1685" t="n">
        <v>18540</v>
      </c>
      <c r="B1685" s="26" t="n">
        <v>51</v>
      </c>
      <c r="C1685" s="7" t="n">
        <v>3</v>
      </c>
      <c r="D1685" s="7" t="n">
        <v>0</v>
      </c>
      <c r="E1685" s="7" t="s">
        <v>159</v>
      </c>
      <c r="F1685" s="7" t="s">
        <v>157</v>
      </c>
      <c r="G1685" s="7" t="s">
        <v>158</v>
      </c>
      <c r="H1685" s="7" t="s">
        <v>159</v>
      </c>
    </row>
    <row r="1686" spans="1:8">
      <c r="A1686" t="s">
        <v>4</v>
      </c>
      <c r="B1686" s="4" t="s">
        <v>5</v>
      </c>
      <c r="C1686" s="4" t="s">
        <v>10</v>
      </c>
    </row>
    <row r="1687" spans="1:8">
      <c r="A1687" t="n">
        <v>18561</v>
      </c>
      <c r="B1687" s="27" t="n">
        <v>16</v>
      </c>
      <c r="C1687" s="7" t="n">
        <v>500</v>
      </c>
    </row>
    <row r="1688" spans="1:8">
      <c r="A1688" t="s">
        <v>4</v>
      </c>
      <c r="B1688" s="4" t="s">
        <v>5</v>
      </c>
      <c r="C1688" s="4" t="s">
        <v>14</v>
      </c>
      <c r="D1688" s="4" t="s">
        <v>10</v>
      </c>
      <c r="E1688" s="4" t="s">
        <v>6</v>
      </c>
      <c r="F1688" s="4" t="s">
        <v>6</v>
      </c>
      <c r="G1688" s="4" t="s">
        <v>6</v>
      </c>
      <c r="H1688" s="4" t="s">
        <v>6</v>
      </c>
    </row>
    <row r="1689" spans="1:8">
      <c r="A1689" t="n">
        <v>18564</v>
      </c>
      <c r="B1689" s="26" t="n">
        <v>51</v>
      </c>
      <c r="C1689" s="7" t="n">
        <v>3</v>
      </c>
      <c r="D1689" s="7" t="n">
        <v>0</v>
      </c>
      <c r="E1689" s="7" t="s">
        <v>189</v>
      </c>
      <c r="F1689" s="7" t="s">
        <v>157</v>
      </c>
      <c r="G1689" s="7" t="s">
        <v>158</v>
      </c>
      <c r="H1689" s="7" t="s">
        <v>159</v>
      </c>
    </row>
    <row r="1690" spans="1:8">
      <c r="A1690" t="s">
        <v>4</v>
      </c>
      <c r="B1690" s="4" t="s">
        <v>5</v>
      </c>
      <c r="C1690" s="4" t="s">
        <v>10</v>
      </c>
      <c r="D1690" s="4" t="s">
        <v>10</v>
      </c>
      <c r="E1690" s="4" t="s">
        <v>10</v>
      </c>
    </row>
    <row r="1691" spans="1:8">
      <c r="A1691" t="n">
        <v>18585</v>
      </c>
      <c r="B1691" s="64" t="n">
        <v>61</v>
      </c>
      <c r="C1691" s="7" t="n">
        <v>0</v>
      </c>
      <c r="D1691" s="7" t="n">
        <v>8</v>
      </c>
      <c r="E1691" s="7" t="n">
        <v>1000</v>
      </c>
    </row>
    <row r="1692" spans="1:8">
      <c r="A1692" t="s">
        <v>4</v>
      </c>
      <c r="B1692" s="4" t="s">
        <v>5</v>
      </c>
      <c r="C1692" s="4" t="s">
        <v>14</v>
      </c>
      <c r="D1692" s="4" t="s">
        <v>10</v>
      </c>
      <c r="E1692" s="4" t="s">
        <v>14</v>
      </c>
    </row>
    <row r="1693" spans="1:8">
      <c r="A1693" t="n">
        <v>18592</v>
      </c>
      <c r="B1693" s="15" t="n">
        <v>49</v>
      </c>
      <c r="C1693" s="7" t="n">
        <v>1</v>
      </c>
      <c r="D1693" s="7" t="n">
        <v>4000</v>
      </c>
      <c r="E1693" s="7" t="n">
        <v>0</v>
      </c>
    </row>
    <row r="1694" spans="1:8">
      <c r="A1694" t="s">
        <v>4</v>
      </c>
      <c r="B1694" s="4" t="s">
        <v>5</v>
      </c>
      <c r="C1694" s="4" t="s">
        <v>10</v>
      </c>
    </row>
    <row r="1695" spans="1:8">
      <c r="A1695" t="n">
        <v>18597</v>
      </c>
      <c r="B1695" s="27" t="n">
        <v>16</v>
      </c>
      <c r="C1695" s="7" t="n">
        <v>1000</v>
      </c>
    </row>
    <row r="1696" spans="1:8">
      <c r="A1696" t="s">
        <v>4</v>
      </c>
      <c r="B1696" s="4" t="s">
        <v>5</v>
      </c>
      <c r="C1696" s="4" t="s">
        <v>14</v>
      </c>
      <c r="D1696" s="4" t="s">
        <v>14</v>
      </c>
      <c r="E1696" s="4" t="s">
        <v>14</v>
      </c>
      <c r="F1696" s="4" t="s">
        <v>14</v>
      </c>
    </row>
    <row r="1697" spans="1:8">
      <c r="A1697" t="n">
        <v>18600</v>
      </c>
      <c r="B1697" s="8" t="n">
        <v>14</v>
      </c>
      <c r="C1697" s="7" t="n">
        <v>0</v>
      </c>
      <c r="D1697" s="7" t="n">
        <v>1</v>
      </c>
      <c r="E1697" s="7" t="n">
        <v>0</v>
      </c>
      <c r="F1697" s="7" t="n">
        <v>0</v>
      </c>
    </row>
    <row r="1698" spans="1:8">
      <c r="A1698" t="s">
        <v>4</v>
      </c>
      <c r="B1698" s="4" t="s">
        <v>5</v>
      </c>
      <c r="C1698" s="4" t="s">
        <v>14</v>
      </c>
      <c r="D1698" s="4" t="s">
        <v>10</v>
      </c>
      <c r="E1698" s="4" t="s">
        <v>6</v>
      </c>
    </row>
    <row r="1699" spans="1:8">
      <c r="A1699" t="n">
        <v>18605</v>
      </c>
      <c r="B1699" s="26" t="n">
        <v>51</v>
      </c>
      <c r="C1699" s="7" t="n">
        <v>4</v>
      </c>
      <c r="D1699" s="7" t="n">
        <v>0</v>
      </c>
      <c r="E1699" s="7" t="s">
        <v>190</v>
      </c>
    </row>
    <row r="1700" spans="1:8">
      <c r="A1700" t="s">
        <v>4</v>
      </c>
      <c r="B1700" s="4" t="s">
        <v>5</v>
      </c>
      <c r="C1700" s="4" t="s">
        <v>10</v>
      </c>
    </row>
    <row r="1701" spans="1:8">
      <c r="A1701" t="n">
        <v>18619</v>
      </c>
      <c r="B1701" s="27" t="n">
        <v>16</v>
      </c>
      <c r="C1701" s="7" t="n">
        <v>0</v>
      </c>
    </row>
    <row r="1702" spans="1:8">
      <c r="A1702" t="s">
        <v>4</v>
      </c>
      <c r="B1702" s="4" t="s">
        <v>5</v>
      </c>
      <c r="C1702" s="4" t="s">
        <v>10</v>
      </c>
      <c r="D1702" s="4" t="s">
        <v>45</v>
      </c>
      <c r="E1702" s="4" t="s">
        <v>14</v>
      </c>
      <c r="F1702" s="4" t="s">
        <v>14</v>
      </c>
      <c r="G1702" s="4" t="s">
        <v>45</v>
      </c>
      <c r="H1702" s="4" t="s">
        <v>14</v>
      </c>
      <c r="I1702" s="4" t="s">
        <v>14</v>
      </c>
    </row>
    <row r="1703" spans="1:8">
      <c r="A1703" t="n">
        <v>18622</v>
      </c>
      <c r="B1703" s="28" t="n">
        <v>26</v>
      </c>
      <c r="C1703" s="7" t="n">
        <v>0</v>
      </c>
      <c r="D1703" s="7" t="s">
        <v>191</v>
      </c>
      <c r="E1703" s="7" t="n">
        <v>2</v>
      </c>
      <c r="F1703" s="7" t="n">
        <v>3</v>
      </c>
      <c r="G1703" s="7" t="s">
        <v>192</v>
      </c>
      <c r="H1703" s="7" t="n">
        <v>2</v>
      </c>
      <c r="I1703" s="7" t="n">
        <v>0</v>
      </c>
    </row>
    <row r="1704" spans="1:8">
      <c r="A1704" t="s">
        <v>4</v>
      </c>
      <c r="B1704" s="4" t="s">
        <v>5</v>
      </c>
    </row>
    <row r="1705" spans="1:8">
      <c r="A1705" t="n">
        <v>18739</v>
      </c>
      <c r="B1705" s="29" t="n">
        <v>28</v>
      </c>
    </row>
    <row r="1706" spans="1:8">
      <c r="A1706" t="s">
        <v>4</v>
      </c>
      <c r="B1706" s="4" t="s">
        <v>5</v>
      </c>
      <c r="C1706" s="4" t="s">
        <v>9</v>
      </c>
    </row>
    <row r="1707" spans="1:8">
      <c r="A1707" t="n">
        <v>18740</v>
      </c>
      <c r="B1707" s="30" t="n">
        <v>15</v>
      </c>
      <c r="C1707" s="7" t="n">
        <v>256</v>
      </c>
    </row>
    <row r="1708" spans="1:8">
      <c r="A1708" t="s">
        <v>4</v>
      </c>
      <c r="B1708" s="4" t="s">
        <v>5</v>
      </c>
      <c r="C1708" s="4" t="s">
        <v>10</v>
      </c>
    </row>
    <row r="1709" spans="1:8">
      <c r="A1709" t="n">
        <v>18745</v>
      </c>
      <c r="B1709" s="27" t="n">
        <v>16</v>
      </c>
      <c r="C1709" s="7" t="n">
        <v>500</v>
      </c>
    </row>
    <row r="1710" spans="1:8">
      <c r="A1710" t="s">
        <v>4</v>
      </c>
      <c r="B1710" s="4" t="s">
        <v>5</v>
      </c>
      <c r="C1710" s="4" t="s">
        <v>14</v>
      </c>
      <c r="D1710" s="4" t="s">
        <v>10</v>
      </c>
      <c r="E1710" s="4" t="s">
        <v>10</v>
      </c>
      <c r="F1710" s="4" t="s">
        <v>14</v>
      </c>
    </row>
    <row r="1711" spans="1:8">
      <c r="A1711" t="n">
        <v>18748</v>
      </c>
      <c r="B1711" s="25" t="n">
        <v>25</v>
      </c>
      <c r="C1711" s="7" t="n">
        <v>1</v>
      </c>
      <c r="D1711" s="7" t="n">
        <v>700</v>
      </c>
      <c r="E1711" s="7" t="n">
        <v>70</v>
      </c>
      <c r="F1711" s="7" t="n">
        <v>5</v>
      </c>
    </row>
    <row r="1712" spans="1:8">
      <c r="A1712" t="s">
        <v>4</v>
      </c>
      <c r="B1712" s="4" t="s">
        <v>5</v>
      </c>
      <c r="C1712" s="4" t="s">
        <v>6</v>
      </c>
      <c r="D1712" s="4" t="s">
        <v>10</v>
      </c>
    </row>
    <row r="1713" spans="1:9">
      <c r="A1713" t="n">
        <v>18755</v>
      </c>
      <c r="B1713" s="65" t="n">
        <v>29</v>
      </c>
      <c r="C1713" s="7" t="s">
        <v>193</v>
      </c>
      <c r="D1713" s="7" t="n">
        <v>65533</v>
      </c>
    </row>
    <row r="1714" spans="1:9">
      <c r="A1714" t="s">
        <v>4</v>
      </c>
      <c r="B1714" s="4" t="s">
        <v>5</v>
      </c>
      <c r="C1714" s="4" t="s">
        <v>14</v>
      </c>
      <c r="D1714" s="4" t="s">
        <v>24</v>
      </c>
      <c r="E1714" s="4" t="s">
        <v>24</v>
      </c>
      <c r="F1714" s="4" t="s">
        <v>24</v>
      </c>
    </row>
    <row r="1715" spans="1:9">
      <c r="A1715" t="n">
        <v>18767</v>
      </c>
      <c r="B1715" s="33" t="n">
        <v>45</v>
      </c>
      <c r="C1715" s="7" t="n">
        <v>9</v>
      </c>
      <c r="D1715" s="7" t="n">
        <v>0.00999999977648258</v>
      </c>
      <c r="E1715" s="7" t="n">
        <v>0.00999999977648258</v>
      </c>
      <c r="F1715" s="7" t="n">
        <v>0.5</v>
      </c>
    </row>
    <row r="1716" spans="1:9">
      <c r="A1716" t="s">
        <v>4</v>
      </c>
      <c r="B1716" s="4" t="s">
        <v>5</v>
      </c>
      <c r="C1716" s="4" t="s">
        <v>14</v>
      </c>
      <c r="D1716" s="4" t="s">
        <v>10</v>
      </c>
      <c r="E1716" s="4" t="s">
        <v>6</v>
      </c>
    </row>
    <row r="1717" spans="1:9">
      <c r="A1717" t="n">
        <v>18781</v>
      </c>
      <c r="B1717" s="26" t="n">
        <v>51</v>
      </c>
      <c r="C1717" s="7" t="n">
        <v>4</v>
      </c>
      <c r="D1717" s="7" t="n">
        <v>0</v>
      </c>
      <c r="E1717" s="7" t="s">
        <v>194</v>
      </c>
    </row>
    <row r="1718" spans="1:9">
      <c r="A1718" t="s">
        <v>4</v>
      </c>
      <c r="B1718" s="4" t="s">
        <v>5</v>
      </c>
      <c r="C1718" s="4" t="s">
        <v>10</v>
      </c>
    </row>
    <row r="1719" spans="1:9">
      <c r="A1719" t="n">
        <v>18791</v>
      </c>
      <c r="B1719" s="27" t="n">
        <v>16</v>
      </c>
      <c r="C1719" s="7" t="n">
        <v>0</v>
      </c>
    </row>
    <row r="1720" spans="1:9">
      <c r="A1720" t="s">
        <v>4</v>
      </c>
      <c r="B1720" s="4" t="s">
        <v>5</v>
      </c>
      <c r="C1720" s="4" t="s">
        <v>10</v>
      </c>
      <c r="D1720" s="4" t="s">
        <v>45</v>
      </c>
      <c r="E1720" s="4" t="s">
        <v>14</v>
      </c>
      <c r="F1720" s="4" t="s">
        <v>14</v>
      </c>
    </row>
    <row r="1721" spans="1:9">
      <c r="A1721" t="n">
        <v>18794</v>
      </c>
      <c r="B1721" s="28" t="n">
        <v>26</v>
      </c>
      <c r="C1721" s="7" t="n">
        <v>0</v>
      </c>
      <c r="D1721" s="7" t="s">
        <v>195</v>
      </c>
      <c r="E1721" s="7" t="n">
        <v>2</v>
      </c>
      <c r="F1721" s="7" t="n">
        <v>0</v>
      </c>
    </row>
    <row r="1722" spans="1:9">
      <c r="A1722" t="s">
        <v>4</v>
      </c>
      <c r="B1722" s="4" t="s">
        <v>5</v>
      </c>
    </row>
    <row r="1723" spans="1:9">
      <c r="A1723" t="n">
        <v>18811</v>
      </c>
      <c r="B1723" s="29" t="n">
        <v>28</v>
      </c>
    </row>
    <row r="1724" spans="1:9">
      <c r="A1724" t="s">
        <v>4</v>
      </c>
      <c r="B1724" s="4" t="s">
        <v>5</v>
      </c>
      <c r="C1724" s="4" t="s">
        <v>10</v>
      </c>
      <c r="D1724" s="4" t="s">
        <v>14</v>
      </c>
    </row>
    <row r="1725" spans="1:9">
      <c r="A1725" t="n">
        <v>18812</v>
      </c>
      <c r="B1725" s="31" t="n">
        <v>89</v>
      </c>
      <c r="C1725" s="7" t="n">
        <v>65533</v>
      </c>
      <c r="D1725" s="7" t="n">
        <v>1</v>
      </c>
    </row>
    <row r="1726" spans="1:9">
      <c r="A1726" t="s">
        <v>4</v>
      </c>
      <c r="B1726" s="4" t="s">
        <v>5</v>
      </c>
      <c r="C1726" s="4" t="s">
        <v>6</v>
      </c>
      <c r="D1726" s="4" t="s">
        <v>10</v>
      </c>
    </row>
    <row r="1727" spans="1:9">
      <c r="A1727" t="n">
        <v>18816</v>
      </c>
      <c r="B1727" s="65" t="n">
        <v>29</v>
      </c>
      <c r="C1727" s="7" t="s">
        <v>13</v>
      </c>
      <c r="D1727" s="7" t="n">
        <v>65533</v>
      </c>
    </row>
    <row r="1728" spans="1:9">
      <c r="A1728" t="s">
        <v>4</v>
      </c>
      <c r="B1728" s="4" t="s">
        <v>5</v>
      </c>
      <c r="C1728" s="4" t="s">
        <v>14</v>
      </c>
      <c r="D1728" s="4" t="s">
        <v>10</v>
      </c>
      <c r="E1728" s="4" t="s">
        <v>10</v>
      </c>
      <c r="F1728" s="4" t="s">
        <v>14</v>
      </c>
    </row>
    <row r="1729" spans="1:6">
      <c r="A1729" t="n">
        <v>18820</v>
      </c>
      <c r="B1729" s="25" t="n">
        <v>25</v>
      </c>
      <c r="C1729" s="7" t="n">
        <v>1</v>
      </c>
      <c r="D1729" s="7" t="n">
        <v>65535</v>
      </c>
      <c r="E1729" s="7" t="n">
        <v>65535</v>
      </c>
      <c r="F1729" s="7" t="n">
        <v>0</v>
      </c>
    </row>
    <row r="1730" spans="1:6">
      <c r="A1730" t="s">
        <v>4</v>
      </c>
      <c r="B1730" s="4" t="s">
        <v>5</v>
      </c>
      <c r="C1730" s="4" t="s">
        <v>14</v>
      </c>
      <c r="D1730" s="4" t="s">
        <v>10</v>
      </c>
      <c r="E1730" s="4" t="s">
        <v>24</v>
      </c>
    </row>
    <row r="1731" spans="1:6">
      <c r="A1731" t="n">
        <v>18827</v>
      </c>
      <c r="B1731" s="23" t="n">
        <v>58</v>
      </c>
      <c r="C1731" s="7" t="n">
        <v>0</v>
      </c>
      <c r="D1731" s="7" t="n">
        <v>1000</v>
      </c>
      <c r="E1731" s="7" t="n">
        <v>1</v>
      </c>
    </row>
    <row r="1732" spans="1:6">
      <c r="A1732" t="s">
        <v>4</v>
      </c>
      <c r="B1732" s="4" t="s">
        <v>5</v>
      </c>
      <c r="C1732" s="4" t="s">
        <v>14</v>
      </c>
      <c r="D1732" s="4" t="s">
        <v>10</v>
      </c>
    </row>
    <row r="1733" spans="1:6">
      <c r="A1733" t="n">
        <v>18835</v>
      </c>
      <c r="B1733" s="23" t="n">
        <v>58</v>
      </c>
      <c r="C1733" s="7" t="n">
        <v>255</v>
      </c>
      <c r="D1733" s="7" t="n">
        <v>0</v>
      </c>
    </row>
    <row r="1734" spans="1:6">
      <c r="A1734" t="s">
        <v>4</v>
      </c>
      <c r="B1734" s="4" t="s">
        <v>5</v>
      </c>
      <c r="C1734" s="4" t="s">
        <v>10</v>
      </c>
      <c r="D1734" s="4" t="s">
        <v>9</v>
      </c>
    </row>
    <row r="1735" spans="1:6">
      <c r="A1735" t="n">
        <v>18839</v>
      </c>
      <c r="B1735" s="41" t="n">
        <v>43</v>
      </c>
      <c r="C1735" s="7" t="n">
        <v>1620</v>
      </c>
      <c r="D1735" s="7" t="n">
        <v>128</v>
      </c>
    </row>
    <row r="1736" spans="1:6">
      <c r="A1736" t="s">
        <v>4</v>
      </c>
      <c r="B1736" s="4" t="s">
        <v>5</v>
      </c>
      <c r="C1736" s="4" t="s">
        <v>10</v>
      </c>
      <c r="D1736" s="4" t="s">
        <v>9</v>
      </c>
    </row>
    <row r="1737" spans="1:6">
      <c r="A1737" t="n">
        <v>18846</v>
      </c>
      <c r="B1737" s="41" t="n">
        <v>43</v>
      </c>
      <c r="C1737" s="7" t="n">
        <v>1621</v>
      </c>
      <c r="D1737" s="7" t="n">
        <v>128</v>
      </c>
    </row>
    <row r="1738" spans="1:6">
      <c r="A1738" t="s">
        <v>4</v>
      </c>
      <c r="B1738" s="4" t="s">
        <v>5</v>
      </c>
      <c r="C1738" s="4" t="s">
        <v>14</v>
      </c>
      <c r="D1738" s="4" t="s">
        <v>14</v>
      </c>
      <c r="E1738" s="4" t="s">
        <v>24</v>
      </c>
      <c r="F1738" s="4" t="s">
        <v>24</v>
      </c>
      <c r="G1738" s="4" t="s">
        <v>24</v>
      </c>
      <c r="H1738" s="4" t="s">
        <v>10</v>
      </c>
    </row>
    <row r="1739" spans="1:6">
      <c r="A1739" t="n">
        <v>18853</v>
      </c>
      <c r="B1739" s="33" t="n">
        <v>45</v>
      </c>
      <c r="C1739" s="7" t="n">
        <v>2</v>
      </c>
      <c r="D1739" s="7" t="n">
        <v>3</v>
      </c>
      <c r="E1739" s="7" t="n">
        <v>-161.220001220703</v>
      </c>
      <c r="F1739" s="7" t="n">
        <v>113.940002441406</v>
      </c>
      <c r="G1739" s="7" t="n">
        <v>68.3000030517578</v>
      </c>
      <c r="H1739" s="7" t="n">
        <v>0</v>
      </c>
    </row>
    <row r="1740" spans="1:6">
      <c r="A1740" t="s">
        <v>4</v>
      </c>
      <c r="B1740" s="4" t="s">
        <v>5</v>
      </c>
      <c r="C1740" s="4" t="s">
        <v>14</v>
      </c>
      <c r="D1740" s="4" t="s">
        <v>14</v>
      </c>
      <c r="E1740" s="4" t="s">
        <v>24</v>
      </c>
      <c r="F1740" s="4" t="s">
        <v>24</v>
      </c>
      <c r="G1740" s="4" t="s">
        <v>24</v>
      </c>
      <c r="H1740" s="4" t="s">
        <v>10</v>
      </c>
      <c r="I1740" s="4" t="s">
        <v>14</v>
      </c>
    </row>
    <row r="1741" spans="1:6">
      <c r="A1741" t="n">
        <v>18870</v>
      </c>
      <c r="B1741" s="33" t="n">
        <v>45</v>
      </c>
      <c r="C1741" s="7" t="n">
        <v>4</v>
      </c>
      <c r="D1741" s="7" t="n">
        <v>3</v>
      </c>
      <c r="E1741" s="7" t="n">
        <v>13.6599998474121</v>
      </c>
      <c r="F1741" s="7" t="n">
        <v>50.060001373291</v>
      </c>
      <c r="G1741" s="7" t="n">
        <v>350</v>
      </c>
      <c r="H1741" s="7" t="n">
        <v>0</v>
      </c>
      <c r="I1741" s="7" t="n">
        <v>0</v>
      </c>
    </row>
    <row r="1742" spans="1:6">
      <c r="A1742" t="s">
        <v>4</v>
      </c>
      <c r="B1742" s="4" t="s">
        <v>5</v>
      </c>
      <c r="C1742" s="4" t="s">
        <v>14</v>
      </c>
      <c r="D1742" s="4" t="s">
        <v>14</v>
      </c>
      <c r="E1742" s="4" t="s">
        <v>24</v>
      </c>
      <c r="F1742" s="4" t="s">
        <v>10</v>
      </c>
    </row>
    <row r="1743" spans="1:6">
      <c r="A1743" t="n">
        <v>18888</v>
      </c>
      <c r="B1743" s="33" t="n">
        <v>45</v>
      </c>
      <c r="C1743" s="7" t="n">
        <v>5</v>
      </c>
      <c r="D1743" s="7" t="n">
        <v>3</v>
      </c>
      <c r="E1743" s="7" t="n">
        <v>2.90000009536743</v>
      </c>
      <c r="F1743" s="7" t="n">
        <v>0</v>
      </c>
    </row>
    <row r="1744" spans="1:6">
      <c r="A1744" t="s">
        <v>4</v>
      </c>
      <c r="B1744" s="4" t="s">
        <v>5</v>
      </c>
      <c r="C1744" s="4" t="s">
        <v>14</v>
      </c>
      <c r="D1744" s="4" t="s">
        <v>14</v>
      </c>
      <c r="E1744" s="4" t="s">
        <v>24</v>
      </c>
      <c r="F1744" s="4" t="s">
        <v>10</v>
      </c>
    </row>
    <row r="1745" spans="1:9">
      <c r="A1745" t="n">
        <v>18897</v>
      </c>
      <c r="B1745" s="33" t="n">
        <v>45</v>
      </c>
      <c r="C1745" s="7" t="n">
        <v>11</v>
      </c>
      <c r="D1745" s="7" t="n">
        <v>3</v>
      </c>
      <c r="E1745" s="7" t="n">
        <v>37.2000007629395</v>
      </c>
      <c r="F1745" s="7" t="n">
        <v>0</v>
      </c>
    </row>
    <row r="1746" spans="1:9">
      <c r="A1746" t="s">
        <v>4</v>
      </c>
      <c r="B1746" s="4" t="s">
        <v>5</v>
      </c>
      <c r="C1746" s="4" t="s">
        <v>14</v>
      </c>
    </row>
    <row r="1747" spans="1:9">
      <c r="A1747" t="n">
        <v>18906</v>
      </c>
      <c r="B1747" s="62" t="n">
        <v>116</v>
      </c>
      <c r="C1747" s="7" t="n">
        <v>0</v>
      </c>
    </row>
    <row r="1748" spans="1:9">
      <c r="A1748" t="s">
        <v>4</v>
      </c>
      <c r="B1748" s="4" t="s">
        <v>5</v>
      </c>
      <c r="C1748" s="4" t="s">
        <v>14</v>
      </c>
      <c r="D1748" s="4" t="s">
        <v>10</v>
      </c>
    </row>
    <row r="1749" spans="1:9">
      <c r="A1749" t="n">
        <v>18908</v>
      </c>
      <c r="B1749" s="62" t="n">
        <v>116</v>
      </c>
      <c r="C1749" s="7" t="n">
        <v>2</v>
      </c>
      <c r="D1749" s="7" t="n">
        <v>1</v>
      </c>
    </row>
    <row r="1750" spans="1:9">
      <c r="A1750" t="s">
        <v>4</v>
      </c>
      <c r="B1750" s="4" t="s">
        <v>5</v>
      </c>
      <c r="C1750" s="4" t="s">
        <v>14</v>
      </c>
      <c r="D1750" s="4" t="s">
        <v>9</v>
      </c>
    </row>
    <row r="1751" spans="1:9">
      <c r="A1751" t="n">
        <v>18912</v>
      </c>
      <c r="B1751" s="62" t="n">
        <v>116</v>
      </c>
      <c r="C1751" s="7" t="n">
        <v>5</v>
      </c>
      <c r="D1751" s="7" t="n">
        <v>1112014848</v>
      </c>
    </row>
    <row r="1752" spans="1:9">
      <c r="A1752" t="s">
        <v>4</v>
      </c>
      <c r="B1752" s="4" t="s">
        <v>5</v>
      </c>
      <c r="C1752" s="4" t="s">
        <v>14</v>
      </c>
      <c r="D1752" s="4" t="s">
        <v>10</v>
      </c>
    </row>
    <row r="1753" spans="1:9">
      <c r="A1753" t="n">
        <v>18918</v>
      </c>
      <c r="B1753" s="62" t="n">
        <v>116</v>
      </c>
      <c r="C1753" s="7" t="n">
        <v>6</v>
      </c>
      <c r="D1753" s="7" t="n">
        <v>1</v>
      </c>
    </row>
    <row r="1754" spans="1:9">
      <c r="A1754" t="s">
        <v>4</v>
      </c>
      <c r="B1754" s="4" t="s">
        <v>5</v>
      </c>
      <c r="C1754" s="4" t="s">
        <v>10</v>
      </c>
      <c r="D1754" s="4" t="s">
        <v>24</v>
      </c>
      <c r="E1754" s="4" t="s">
        <v>24</v>
      </c>
      <c r="F1754" s="4" t="s">
        <v>24</v>
      </c>
      <c r="G1754" s="4" t="s">
        <v>10</v>
      </c>
      <c r="H1754" s="4" t="s">
        <v>10</v>
      </c>
    </row>
    <row r="1755" spans="1:9">
      <c r="A1755" t="n">
        <v>18922</v>
      </c>
      <c r="B1755" s="52" t="n">
        <v>60</v>
      </c>
      <c r="C1755" s="7" t="n">
        <v>61488</v>
      </c>
      <c r="D1755" s="7" t="n">
        <v>0</v>
      </c>
      <c r="E1755" s="7" t="n">
        <v>0</v>
      </c>
      <c r="F1755" s="7" t="n">
        <v>0</v>
      </c>
      <c r="G1755" s="7" t="n">
        <v>0</v>
      </c>
      <c r="H1755" s="7" t="n">
        <v>0</v>
      </c>
    </row>
    <row r="1756" spans="1:9">
      <c r="A1756" t="s">
        <v>4</v>
      </c>
      <c r="B1756" s="4" t="s">
        <v>5</v>
      </c>
      <c r="C1756" s="4" t="s">
        <v>10</v>
      </c>
      <c r="D1756" s="4" t="s">
        <v>10</v>
      </c>
      <c r="E1756" s="4" t="s">
        <v>10</v>
      </c>
    </row>
    <row r="1757" spans="1:9">
      <c r="A1757" t="n">
        <v>18941</v>
      </c>
      <c r="B1757" s="64" t="n">
        <v>61</v>
      </c>
      <c r="C1757" s="7" t="n">
        <v>0</v>
      </c>
      <c r="D1757" s="7" t="n">
        <v>65533</v>
      </c>
      <c r="E1757" s="7" t="n">
        <v>1000</v>
      </c>
    </row>
    <row r="1758" spans="1:9">
      <c r="A1758" t="s">
        <v>4</v>
      </c>
      <c r="B1758" s="4" t="s">
        <v>5</v>
      </c>
      <c r="C1758" s="4" t="s">
        <v>10</v>
      </c>
      <c r="D1758" s="4" t="s">
        <v>10</v>
      </c>
      <c r="E1758" s="4" t="s">
        <v>10</v>
      </c>
    </row>
    <row r="1759" spans="1:9">
      <c r="A1759" t="n">
        <v>18948</v>
      </c>
      <c r="B1759" s="64" t="n">
        <v>61</v>
      </c>
      <c r="C1759" s="7" t="n">
        <v>8</v>
      </c>
      <c r="D1759" s="7" t="n">
        <v>65533</v>
      </c>
      <c r="E1759" s="7" t="n">
        <v>1000</v>
      </c>
    </row>
    <row r="1760" spans="1:9">
      <c r="A1760" t="s">
        <v>4</v>
      </c>
      <c r="B1760" s="4" t="s">
        <v>5</v>
      </c>
      <c r="C1760" s="4" t="s">
        <v>10</v>
      </c>
      <c r="D1760" s="4" t="s">
        <v>10</v>
      </c>
      <c r="E1760" s="4" t="s">
        <v>10</v>
      </c>
    </row>
    <row r="1761" spans="1:8">
      <c r="A1761" t="n">
        <v>18955</v>
      </c>
      <c r="B1761" s="64" t="n">
        <v>61</v>
      </c>
      <c r="C1761" s="7" t="n">
        <v>1</v>
      </c>
      <c r="D1761" s="7" t="n">
        <v>65533</v>
      </c>
      <c r="E1761" s="7" t="n">
        <v>1000</v>
      </c>
    </row>
    <row r="1762" spans="1:8">
      <c r="A1762" t="s">
        <v>4</v>
      </c>
      <c r="B1762" s="4" t="s">
        <v>5</v>
      </c>
      <c r="C1762" s="4" t="s">
        <v>10</v>
      </c>
      <c r="D1762" s="4" t="s">
        <v>10</v>
      </c>
      <c r="E1762" s="4" t="s">
        <v>10</v>
      </c>
    </row>
    <row r="1763" spans="1:8">
      <c r="A1763" t="n">
        <v>18962</v>
      </c>
      <c r="B1763" s="64" t="n">
        <v>61</v>
      </c>
      <c r="C1763" s="7" t="n">
        <v>9</v>
      </c>
      <c r="D1763" s="7" t="n">
        <v>65533</v>
      </c>
      <c r="E1763" s="7" t="n">
        <v>1000</v>
      </c>
    </row>
    <row r="1764" spans="1:8">
      <c r="A1764" t="s">
        <v>4</v>
      </c>
      <c r="B1764" s="4" t="s">
        <v>5</v>
      </c>
      <c r="C1764" s="4" t="s">
        <v>10</v>
      </c>
      <c r="D1764" s="4" t="s">
        <v>10</v>
      </c>
      <c r="E1764" s="4" t="s">
        <v>10</v>
      </c>
    </row>
    <row r="1765" spans="1:8">
      <c r="A1765" t="n">
        <v>18969</v>
      </c>
      <c r="B1765" s="64" t="n">
        <v>61</v>
      </c>
      <c r="C1765" s="7" t="n">
        <v>61489</v>
      </c>
      <c r="D1765" s="7" t="n">
        <v>65533</v>
      </c>
      <c r="E1765" s="7" t="n">
        <v>1000</v>
      </c>
    </row>
    <row r="1766" spans="1:8">
      <c r="A1766" t="s">
        <v>4</v>
      </c>
      <c r="B1766" s="4" t="s">
        <v>5</v>
      </c>
      <c r="C1766" s="4" t="s">
        <v>10</v>
      </c>
      <c r="D1766" s="4" t="s">
        <v>10</v>
      </c>
      <c r="E1766" s="4" t="s">
        <v>10</v>
      </c>
    </row>
    <row r="1767" spans="1:8">
      <c r="A1767" t="n">
        <v>18976</v>
      </c>
      <c r="B1767" s="64" t="n">
        <v>61</v>
      </c>
      <c r="C1767" s="7" t="n">
        <v>61490</v>
      </c>
      <c r="D1767" s="7" t="n">
        <v>65533</v>
      </c>
      <c r="E1767" s="7" t="n">
        <v>1000</v>
      </c>
    </row>
    <row r="1768" spans="1:8">
      <c r="A1768" t="s">
        <v>4</v>
      </c>
      <c r="B1768" s="4" t="s">
        <v>5</v>
      </c>
      <c r="C1768" s="4" t="s">
        <v>10</v>
      </c>
      <c r="D1768" s="4" t="s">
        <v>10</v>
      </c>
      <c r="E1768" s="4" t="s">
        <v>10</v>
      </c>
    </row>
    <row r="1769" spans="1:8">
      <c r="A1769" t="n">
        <v>18983</v>
      </c>
      <c r="B1769" s="64" t="n">
        <v>61</v>
      </c>
      <c r="C1769" s="7" t="n">
        <v>61488</v>
      </c>
      <c r="D1769" s="7" t="n">
        <v>65533</v>
      </c>
      <c r="E1769" s="7" t="n">
        <v>1000</v>
      </c>
    </row>
    <row r="1770" spans="1:8">
      <c r="A1770" t="s">
        <v>4</v>
      </c>
      <c r="B1770" s="4" t="s">
        <v>5</v>
      </c>
      <c r="C1770" s="4" t="s">
        <v>10</v>
      </c>
      <c r="D1770" s="4" t="s">
        <v>10</v>
      </c>
      <c r="E1770" s="4" t="s">
        <v>10</v>
      </c>
    </row>
    <row r="1771" spans="1:8">
      <c r="A1771" t="n">
        <v>18990</v>
      </c>
      <c r="B1771" s="64" t="n">
        <v>61</v>
      </c>
      <c r="C1771" s="7" t="n">
        <v>7032</v>
      </c>
      <c r="D1771" s="7" t="n">
        <v>65533</v>
      </c>
      <c r="E1771" s="7" t="n">
        <v>1000</v>
      </c>
    </row>
    <row r="1772" spans="1:8">
      <c r="A1772" t="s">
        <v>4</v>
      </c>
      <c r="B1772" s="4" t="s">
        <v>5</v>
      </c>
      <c r="C1772" s="4" t="s">
        <v>10</v>
      </c>
      <c r="D1772" s="4" t="s">
        <v>24</v>
      </c>
      <c r="E1772" s="4" t="s">
        <v>24</v>
      </c>
      <c r="F1772" s="4" t="s">
        <v>24</v>
      </c>
      <c r="G1772" s="4" t="s">
        <v>24</v>
      </c>
    </row>
    <row r="1773" spans="1:8">
      <c r="A1773" t="n">
        <v>18997</v>
      </c>
      <c r="B1773" s="40" t="n">
        <v>46</v>
      </c>
      <c r="C1773" s="7" t="n">
        <v>0</v>
      </c>
      <c r="D1773" s="7" t="n">
        <v>-163.089996337891</v>
      </c>
      <c r="E1773" s="7" t="n">
        <v>112.389999389648</v>
      </c>
      <c r="F1773" s="7" t="n">
        <v>66.6699981689453</v>
      </c>
      <c r="G1773" s="7" t="n">
        <v>81.3000030517578</v>
      </c>
    </row>
    <row r="1774" spans="1:8">
      <c r="A1774" t="s">
        <v>4</v>
      </c>
      <c r="B1774" s="4" t="s">
        <v>5</v>
      </c>
      <c r="C1774" s="4" t="s">
        <v>10</v>
      </c>
      <c r="D1774" s="4" t="s">
        <v>24</v>
      </c>
      <c r="E1774" s="4" t="s">
        <v>24</v>
      </c>
      <c r="F1774" s="4" t="s">
        <v>24</v>
      </c>
      <c r="G1774" s="4" t="s">
        <v>24</v>
      </c>
    </row>
    <row r="1775" spans="1:8">
      <c r="A1775" t="n">
        <v>19016</v>
      </c>
      <c r="B1775" s="40" t="n">
        <v>46</v>
      </c>
      <c r="C1775" s="7" t="n">
        <v>8</v>
      </c>
      <c r="D1775" s="7" t="n">
        <v>-164.399993896484</v>
      </c>
      <c r="E1775" s="7" t="n">
        <v>111.919998168945</v>
      </c>
      <c r="F1775" s="7" t="n">
        <v>67.6100006103516</v>
      </c>
      <c r="G1775" s="7" t="n">
        <v>90</v>
      </c>
    </row>
    <row r="1776" spans="1:8">
      <c r="A1776" t="s">
        <v>4</v>
      </c>
      <c r="B1776" s="4" t="s">
        <v>5</v>
      </c>
      <c r="C1776" s="4" t="s">
        <v>10</v>
      </c>
      <c r="D1776" s="4" t="s">
        <v>24</v>
      </c>
      <c r="E1776" s="4" t="s">
        <v>24</v>
      </c>
      <c r="F1776" s="4" t="s">
        <v>24</v>
      </c>
      <c r="G1776" s="4" t="s">
        <v>24</v>
      </c>
    </row>
    <row r="1777" spans="1:7">
      <c r="A1777" t="n">
        <v>19035</v>
      </c>
      <c r="B1777" s="40" t="n">
        <v>46</v>
      </c>
      <c r="C1777" s="7" t="n">
        <v>1</v>
      </c>
      <c r="D1777" s="7" t="n">
        <v>-165.919998168945</v>
      </c>
      <c r="E1777" s="7" t="n">
        <v>111.370002746582</v>
      </c>
      <c r="F1777" s="7" t="n">
        <v>68.120002746582</v>
      </c>
      <c r="G1777" s="7" t="n">
        <v>87</v>
      </c>
    </row>
    <row r="1778" spans="1:7">
      <c r="A1778" t="s">
        <v>4</v>
      </c>
      <c r="B1778" s="4" t="s">
        <v>5</v>
      </c>
      <c r="C1778" s="4" t="s">
        <v>10</v>
      </c>
      <c r="D1778" s="4" t="s">
        <v>24</v>
      </c>
      <c r="E1778" s="4" t="s">
        <v>24</v>
      </c>
      <c r="F1778" s="4" t="s">
        <v>24</v>
      </c>
      <c r="G1778" s="4" t="s">
        <v>24</v>
      </c>
    </row>
    <row r="1779" spans="1:7">
      <c r="A1779" t="n">
        <v>19054</v>
      </c>
      <c r="B1779" s="40" t="n">
        <v>46</v>
      </c>
      <c r="C1779" s="7" t="n">
        <v>7032</v>
      </c>
      <c r="D1779" s="7" t="n">
        <v>-168.240005493164</v>
      </c>
      <c r="E1779" s="7" t="n">
        <v>110.529998779297</v>
      </c>
      <c r="F1779" s="7" t="n">
        <v>66.4199981689453</v>
      </c>
      <c r="G1779" s="7" t="n">
        <v>78.5</v>
      </c>
    </row>
    <row r="1780" spans="1:7">
      <c r="A1780" t="s">
        <v>4</v>
      </c>
      <c r="B1780" s="4" t="s">
        <v>5</v>
      </c>
      <c r="C1780" s="4" t="s">
        <v>14</v>
      </c>
      <c r="D1780" s="53" t="s">
        <v>129</v>
      </c>
      <c r="E1780" s="4" t="s">
        <v>5</v>
      </c>
      <c r="F1780" s="4" t="s">
        <v>14</v>
      </c>
      <c r="G1780" s="4" t="s">
        <v>10</v>
      </c>
      <c r="H1780" s="53" t="s">
        <v>130</v>
      </c>
      <c r="I1780" s="4" t="s">
        <v>14</v>
      </c>
      <c r="J1780" s="4" t="s">
        <v>26</v>
      </c>
    </row>
    <row r="1781" spans="1:7">
      <c r="A1781" t="n">
        <v>19073</v>
      </c>
      <c r="B1781" s="12" t="n">
        <v>5</v>
      </c>
      <c r="C1781" s="7" t="n">
        <v>28</v>
      </c>
      <c r="D1781" s="53" t="s">
        <v>3</v>
      </c>
      <c r="E1781" s="54" t="n">
        <v>64</v>
      </c>
      <c r="F1781" s="7" t="n">
        <v>5</v>
      </c>
      <c r="G1781" s="7" t="n">
        <v>7</v>
      </c>
      <c r="H1781" s="53" t="s">
        <v>3</v>
      </c>
      <c r="I1781" s="7" t="n">
        <v>1</v>
      </c>
      <c r="J1781" s="13" t="n">
        <f t="normal" ca="1">A1803</f>
        <v>0</v>
      </c>
    </row>
    <row r="1782" spans="1:7">
      <c r="A1782" t="s">
        <v>4</v>
      </c>
      <c r="B1782" s="4" t="s">
        <v>5</v>
      </c>
      <c r="C1782" s="4" t="s">
        <v>10</v>
      </c>
      <c r="D1782" s="4" t="s">
        <v>24</v>
      </c>
      <c r="E1782" s="4" t="s">
        <v>24</v>
      </c>
      <c r="F1782" s="4" t="s">
        <v>24</v>
      </c>
      <c r="G1782" s="4" t="s">
        <v>10</v>
      </c>
      <c r="H1782" s="4" t="s">
        <v>10</v>
      </c>
    </row>
    <row r="1783" spans="1:7">
      <c r="A1783" t="n">
        <v>19084</v>
      </c>
      <c r="B1783" s="52" t="n">
        <v>60</v>
      </c>
      <c r="C1783" s="7" t="n">
        <v>9</v>
      </c>
      <c r="D1783" s="7" t="n">
        <v>0</v>
      </c>
      <c r="E1783" s="7" t="n">
        <v>0</v>
      </c>
      <c r="F1783" s="7" t="n">
        <v>0</v>
      </c>
      <c r="G1783" s="7" t="n">
        <v>0</v>
      </c>
      <c r="H1783" s="7" t="n">
        <v>0</v>
      </c>
    </row>
    <row r="1784" spans="1:7">
      <c r="A1784" t="s">
        <v>4</v>
      </c>
      <c r="B1784" s="4" t="s">
        <v>5</v>
      </c>
      <c r="C1784" s="4" t="s">
        <v>10</v>
      </c>
      <c r="D1784" s="4" t="s">
        <v>24</v>
      </c>
      <c r="E1784" s="4" t="s">
        <v>24</v>
      </c>
      <c r="F1784" s="4" t="s">
        <v>24</v>
      </c>
      <c r="G1784" s="4" t="s">
        <v>24</v>
      </c>
    </row>
    <row r="1785" spans="1:7">
      <c r="A1785" t="n">
        <v>19103</v>
      </c>
      <c r="B1785" s="40" t="n">
        <v>46</v>
      </c>
      <c r="C1785" s="7" t="n">
        <v>9</v>
      </c>
      <c r="D1785" s="7" t="n">
        <v>-165.199996948242</v>
      </c>
      <c r="E1785" s="7" t="n">
        <v>111.629997253418</v>
      </c>
      <c r="F1785" s="7" t="n">
        <v>66.629997253418</v>
      </c>
      <c r="G1785" s="7" t="n">
        <v>75.5999984741211</v>
      </c>
    </row>
    <row r="1786" spans="1:7">
      <c r="A1786" t="s">
        <v>4</v>
      </c>
      <c r="B1786" s="4" t="s">
        <v>5</v>
      </c>
      <c r="C1786" s="4" t="s">
        <v>14</v>
      </c>
      <c r="D1786" s="53" t="s">
        <v>129</v>
      </c>
      <c r="E1786" s="4" t="s">
        <v>5</v>
      </c>
      <c r="F1786" s="4" t="s">
        <v>14</v>
      </c>
      <c r="G1786" s="4" t="s">
        <v>10</v>
      </c>
      <c r="H1786" s="53" t="s">
        <v>130</v>
      </c>
      <c r="I1786" s="4" t="s">
        <v>14</v>
      </c>
      <c r="J1786" s="4" t="s">
        <v>26</v>
      </c>
    </row>
    <row r="1787" spans="1:7">
      <c r="A1787" t="n">
        <v>19122</v>
      </c>
      <c r="B1787" s="12" t="n">
        <v>5</v>
      </c>
      <c r="C1787" s="7" t="n">
        <v>28</v>
      </c>
      <c r="D1787" s="53" t="s">
        <v>3</v>
      </c>
      <c r="E1787" s="54" t="n">
        <v>64</v>
      </c>
      <c r="F1787" s="7" t="n">
        <v>5</v>
      </c>
      <c r="G1787" s="7" t="n">
        <v>2</v>
      </c>
      <c r="H1787" s="53" t="s">
        <v>3</v>
      </c>
      <c r="I1787" s="7" t="n">
        <v>1</v>
      </c>
      <c r="J1787" s="13" t="n">
        <f t="normal" ca="1">A1795</f>
        <v>0</v>
      </c>
    </row>
    <row r="1788" spans="1:7">
      <c r="A1788" t="s">
        <v>4</v>
      </c>
      <c r="B1788" s="4" t="s">
        <v>5</v>
      </c>
      <c r="C1788" s="4" t="s">
        <v>10</v>
      </c>
      <c r="D1788" s="4" t="s">
        <v>10</v>
      </c>
      <c r="E1788" s="4" t="s">
        <v>10</v>
      </c>
    </row>
    <row r="1789" spans="1:7">
      <c r="A1789" t="n">
        <v>19133</v>
      </c>
      <c r="B1789" s="64" t="n">
        <v>61</v>
      </c>
      <c r="C1789" s="7" t="n">
        <v>2</v>
      </c>
      <c r="D1789" s="7" t="n">
        <v>0</v>
      </c>
      <c r="E1789" s="7" t="n">
        <v>1000</v>
      </c>
    </row>
    <row r="1790" spans="1:7">
      <c r="A1790" t="s">
        <v>4</v>
      </c>
      <c r="B1790" s="4" t="s">
        <v>5</v>
      </c>
      <c r="C1790" s="4" t="s">
        <v>10</v>
      </c>
      <c r="D1790" s="4" t="s">
        <v>24</v>
      </c>
      <c r="E1790" s="4" t="s">
        <v>24</v>
      </c>
      <c r="F1790" s="4" t="s">
        <v>24</v>
      </c>
      <c r="G1790" s="4" t="s">
        <v>24</v>
      </c>
    </row>
    <row r="1791" spans="1:7">
      <c r="A1791" t="n">
        <v>19140</v>
      </c>
      <c r="B1791" s="40" t="n">
        <v>46</v>
      </c>
      <c r="C1791" s="7" t="n">
        <v>2</v>
      </c>
      <c r="D1791" s="7" t="n">
        <v>-166.929992675781</v>
      </c>
      <c r="E1791" s="7" t="n">
        <v>111</v>
      </c>
      <c r="F1791" s="7" t="n">
        <v>66.5999984741211</v>
      </c>
      <c r="G1791" s="7" t="n">
        <v>81.3000030517578</v>
      </c>
    </row>
    <row r="1792" spans="1:7">
      <c r="A1792" t="s">
        <v>4</v>
      </c>
      <c r="B1792" s="4" t="s">
        <v>5</v>
      </c>
      <c r="C1792" s="4" t="s">
        <v>26</v>
      </c>
    </row>
    <row r="1793" spans="1:10">
      <c r="A1793" t="n">
        <v>19159</v>
      </c>
      <c r="B1793" s="16" t="n">
        <v>3</v>
      </c>
      <c r="C1793" s="13" t="n">
        <f t="normal" ca="1">A1801</f>
        <v>0</v>
      </c>
    </row>
    <row r="1794" spans="1:10">
      <c r="A1794" t="s">
        <v>4</v>
      </c>
      <c r="B1794" s="4" t="s">
        <v>5</v>
      </c>
      <c r="C1794" s="4" t="s">
        <v>14</v>
      </c>
      <c r="D1794" s="53" t="s">
        <v>129</v>
      </c>
      <c r="E1794" s="4" t="s">
        <v>5</v>
      </c>
      <c r="F1794" s="4" t="s">
        <v>14</v>
      </c>
      <c r="G1794" s="4" t="s">
        <v>10</v>
      </c>
      <c r="H1794" s="53" t="s">
        <v>130</v>
      </c>
      <c r="I1794" s="4" t="s">
        <v>14</v>
      </c>
      <c r="J1794" s="4" t="s">
        <v>26</v>
      </c>
    </row>
    <row r="1795" spans="1:10">
      <c r="A1795" t="n">
        <v>19164</v>
      </c>
      <c r="B1795" s="12" t="n">
        <v>5</v>
      </c>
      <c r="C1795" s="7" t="n">
        <v>28</v>
      </c>
      <c r="D1795" s="53" t="s">
        <v>3</v>
      </c>
      <c r="E1795" s="54" t="n">
        <v>64</v>
      </c>
      <c r="F1795" s="7" t="n">
        <v>5</v>
      </c>
      <c r="G1795" s="7" t="n">
        <v>4</v>
      </c>
      <c r="H1795" s="53" t="s">
        <v>3</v>
      </c>
      <c r="I1795" s="7" t="n">
        <v>1</v>
      </c>
      <c r="J1795" s="13" t="n">
        <f t="normal" ca="1">A1801</f>
        <v>0</v>
      </c>
    </row>
    <row r="1796" spans="1:10">
      <c r="A1796" t="s">
        <v>4</v>
      </c>
      <c r="B1796" s="4" t="s">
        <v>5</v>
      </c>
      <c r="C1796" s="4" t="s">
        <v>10</v>
      </c>
      <c r="D1796" s="4" t="s">
        <v>10</v>
      </c>
      <c r="E1796" s="4" t="s">
        <v>10</v>
      </c>
    </row>
    <row r="1797" spans="1:10">
      <c r="A1797" t="n">
        <v>19175</v>
      </c>
      <c r="B1797" s="64" t="n">
        <v>61</v>
      </c>
      <c r="C1797" s="7" t="n">
        <v>4</v>
      </c>
      <c r="D1797" s="7" t="n">
        <v>0</v>
      </c>
      <c r="E1797" s="7" t="n">
        <v>1000</v>
      </c>
    </row>
    <row r="1798" spans="1:10">
      <c r="A1798" t="s">
        <v>4</v>
      </c>
      <c r="B1798" s="4" t="s">
        <v>5</v>
      </c>
      <c r="C1798" s="4" t="s">
        <v>10</v>
      </c>
      <c r="D1798" s="4" t="s">
        <v>24</v>
      </c>
      <c r="E1798" s="4" t="s">
        <v>24</v>
      </c>
      <c r="F1798" s="4" t="s">
        <v>24</v>
      </c>
      <c r="G1798" s="4" t="s">
        <v>24</v>
      </c>
    </row>
    <row r="1799" spans="1:10">
      <c r="A1799" t="n">
        <v>19182</v>
      </c>
      <c r="B1799" s="40" t="n">
        <v>46</v>
      </c>
      <c r="C1799" s="7" t="n">
        <v>4</v>
      </c>
      <c r="D1799" s="7" t="n">
        <v>-166.929992675781</v>
      </c>
      <c r="E1799" s="7" t="n">
        <v>111</v>
      </c>
      <c r="F1799" s="7" t="n">
        <v>66.5999984741211</v>
      </c>
      <c r="G1799" s="7" t="n">
        <v>81.3000030517578</v>
      </c>
    </row>
    <row r="1800" spans="1:10">
      <c r="A1800" t="s">
        <v>4</v>
      </c>
      <c r="B1800" s="4" t="s">
        <v>5</v>
      </c>
      <c r="C1800" s="4" t="s">
        <v>26</v>
      </c>
    </row>
    <row r="1801" spans="1:10">
      <c r="A1801" t="n">
        <v>19201</v>
      </c>
      <c r="B1801" s="16" t="n">
        <v>3</v>
      </c>
      <c r="C1801" s="13" t="n">
        <f t="normal" ca="1">A1809</f>
        <v>0</v>
      </c>
    </row>
    <row r="1802" spans="1:10">
      <c r="A1802" t="s">
        <v>4</v>
      </c>
      <c r="B1802" s="4" t="s">
        <v>5</v>
      </c>
      <c r="C1802" s="4" t="s">
        <v>10</v>
      </c>
      <c r="D1802" s="4" t="s">
        <v>24</v>
      </c>
      <c r="E1802" s="4" t="s">
        <v>24</v>
      </c>
      <c r="F1802" s="4" t="s">
        <v>24</v>
      </c>
      <c r="G1802" s="4" t="s">
        <v>10</v>
      </c>
      <c r="H1802" s="4" t="s">
        <v>10</v>
      </c>
    </row>
    <row r="1803" spans="1:10">
      <c r="A1803" t="n">
        <v>19206</v>
      </c>
      <c r="B1803" s="52" t="n">
        <v>60</v>
      </c>
      <c r="C1803" s="7" t="n">
        <v>9</v>
      </c>
      <c r="D1803" s="7" t="n">
        <v>0</v>
      </c>
      <c r="E1803" s="7" t="n">
        <v>0</v>
      </c>
      <c r="F1803" s="7" t="n">
        <v>0</v>
      </c>
      <c r="G1803" s="7" t="n">
        <v>0</v>
      </c>
      <c r="H1803" s="7" t="n">
        <v>0</v>
      </c>
    </row>
    <row r="1804" spans="1:10">
      <c r="A1804" t="s">
        <v>4</v>
      </c>
      <c r="B1804" s="4" t="s">
        <v>5</v>
      </c>
      <c r="C1804" s="4" t="s">
        <v>10</v>
      </c>
      <c r="D1804" s="4" t="s">
        <v>24</v>
      </c>
      <c r="E1804" s="4" t="s">
        <v>24</v>
      </c>
      <c r="F1804" s="4" t="s">
        <v>24</v>
      </c>
      <c r="G1804" s="4" t="s">
        <v>24</v>
      </c>
    </row>
    <row r="1805" spans="1:10">
      <c r="A1805" t="n">
        <v>19225</v>
      </c>
      <c r="B1805" s="40" t="n">
        <v>46</v>
      </c>
      <c r="C1805" s="7" t="n">
        <v>61489</v>
      </c>
      <c r="D1805" s="7" t="n">
        <v>-165.199996948242</v>
      </c>
      <c r="E1805" s="7" t="n">
        <v>111.629997253418</v>
      </c>
      <c r="F1805" s="7" t="n">
        <v>66.629997253418</v>
      </c>
      <c r="G1805" s="7" t="n">
        <v>75.5999984741211</v>
      </c>
    </row>
    <row r="1806" spans="1:10">
      <c r="A1806" t="s">
        <v>4</v>
      </c>
      <c r="B1806" s="4" t="s">
        <v>5</v>
      </c>
      <c r="C1806" s="4" t="s">
        <v>10</v>
      </c>
      <c r="D1806" s="4" t="s">
        <v>24</v>
      </c>
      <c r="E1806" s="4" t="s">
        <v>24</v>
      </c>
      <c r="F1806" s="4" t="s">
        <v>24</v>
      </c>
      <c r="G1806" s="4" t="s">
        <v>24</v>
      </c>
    </row>
    <row r="1807" spans="1:10">
      <c r="A1807" t="n">
        <v>19244</v>
      </c>
      <c r="B1807" s="40" t="n">
        <v>46</v>
      </c>
      <c r="C1807" s="7" t="n">
        <v>61490</v>
      </c>
      <c r="D1807" s="7" t="n">
        <v>-166.929992675781</v>
      </c>
      <c r="E1807" s="7" t="n">
        <v>111</v>
      </c>
      <c r="F1807" s="7" t="n">
        <v>66.5999984741211</v>
      </c>
      <c r="G1807" s="7" t="n">
        <v>81.3000030517578</v>
      </c>
    </row>
    <row r="1808" spans="1:10">
      <c r="A1808" t="s">
        <v>4</v>
      </c>
      <c r="B1808" s="4" t="s">
        <v>5</v>
      </c>
      <c r="C1808" s="4" t="s">
        <v>10</v>
      </c>
      <c r="D1808" s="4" t="s">
        <v>14</v>
      </c>
      <c r="E1808" s="4" t="s">
        <v>6</v>
      </c>
      <c r="F1808" s="4" t="s">
        <v>24</v>
      </c>
      <c r="G1808" s="4" t="s">
        <v>24</v>
      </c>
      <c r="H1808" s="4" t="s">
        <v>24</v>
      </c>
    </row>
    <row r="1809" spans="1:10">
      <c r="A1809" t="n">
        <v>19263</v>
      </c>
      <c r="B1809" s="44" t="n">
        <v>48</v>
      </c>
      <c r="C1809" s="7" t="n">
        <v>0</v>
      </c>
      <c r="D1809" s="7" t="n">
        <v>0</v>
      </c>
      <c r="E1809" s="7" t="s">
        <v>196</v>
      </c>
      <c r="F1809" s="7" t="n">
        <v>-1</v>
      </c>
      <c r="G1809" s="7" t="n">
        <v>1</v>
      </c>
      <c r="H1809" s="7" t="n">
        <v>1.40129846432482e-45</v>
      </c>
    </row>
    <row r="1810" spans="1:10">
      <c r="A1810" t="s">
        <v>4</v>
      </c>
      <c r="B1810" s="4" t="s">
        <v>5</v>
      </c>
      <c r="C1810" s="4" t="s">
        <v>10</v>
      </c>
      <c r="D1810" s="4" t="s">
        <v>14</v>
      </c>
      <c r="E1810" s="4" t="s">
        <v>6</v>
      </c>
      <c r="F1810" s="4" t="s">
        <v>24</v>
      </c>
      <c r="G1810" s="4" t="s">
        <v>24</v>
      </c>
      <c r="H1810" s="4" t="s">
        <v>24</v>
      </c>
    </row>
    <row r="1811" spans="1:10">
      <c r="A1811" t="n">
        <v>19296</v>
      </c>
      <c r="B1811" s="44" t="n">
        <v>48</v>
      </c>
      <c r="C1811" s="7" t="n">
        <v>61489</v>
      </c>
      <c r="D1811" s="7" t="n">
        <v>0</v>
      </c>
      <c r="E1811" s="7" t="s">
        <v>196</v>
      </c>
      <c r="F1811" s="7" t="n">
        <v>-1</v>
      </c>
      <c r="G1811" s="7" t="n">
        <v>1</v>
      </c>
      <c r="H1811" s="7" t="n">
        <v>1.40129846432482e-45</v>
      </c>
    </row>
    <row r="1812" spans="1:10">
      <c r="A1812" t="s">
        <v>4</v>
      </c>
      <c r="B1812" s="4" t="s">
        <v>5</v>
      </c>
      <c r="C1812" s="4" t="s">
        <v>10</v>
      </c>
      <c r="D1812" s="4" t="s">
        <v>14</v>
      </c>
      <c r="E1812" s="4" t="s">
        <v>6</v>
      </c>
      <c r="F1812" s="4" t="s">
        <v>24</v>
      </c>
      <c r="G1812" s="4" t="s">
        <v>24</v>
      </c>
      <c r="H1812" s="4" t="s">
        <v>24</v>
      </c>
    </row>
    <row r="1813" spans="1:10">
      <c r="A1813" t="n">
        <v>19329</v>
      </c>
      <c r="B1813" s="44" t="n">
        <v>48</v>
      </c>
      <c r="C1813" s="7" t="n">
        <v>61490</v>
      </c>
      <c r="D1813" s="7" t="n">
        <v>0</v>
      </c>
      <c r="E1813" s="7" t="s">
        <v>196</v>
      </c>
      <c r="F1813" s="7" t="n">
        <v>-1</v>
      </c>
      <c r="G1813" s="7" t="n">
        <v>1</v>
      </c>
      <c r="H1813" s="7" t="n">
        <v>1.40129846432482e-45</v>
      </c>
    </row>
    <row r="1814" spans="1:10">
      <c r="A1814" t="s">
        <v>4</v>
      </c>
      <c r="B1814" s="4" t="s">
        <v>5</v>
      </c>
      <c r="C1814" s="4" t="s">
        <v>10</v>
      </c>
      <c r="D1814" s="4" t="s">
        <v>14</v>
      </c>
      <c r="E1814" s="4" t="s">
        <v>6</v>
      </c>
      <c r="F1814" s="4" t="s">
        <v>24</v>
      </c>
      <c r="G1814" s="4" t="s">
        <v>24</v>
      </c>
      <c r="H1814" s="4" t="s">
        <v>24</v>
      </c>
    </row>
    <row r="1815" spans="1:10">
      <c r="A1815" t="n">
        <v>19362</v>
      </c>
      <c r="B1815" s="44" t="n">
        <v>48</v>
      </c>
      <c r="C1815" s="7" t="n">
        <v>61488</v>
      </c>
      <c r="D1815" s="7" t="n">
        <v>0</v>
      </c>
      <c r="E1815" s="7" t="s">
        <v>196</v>
      </c>
      <c r="F1815" s="7" t="n">
        <v>-1</v>
      </c>
      <c r="G1815" s="7" t="n">
        <v>1</v>
      </c>
      <c r="H1815" s="7" t="n">
        <v>1.40129846432482e-45</v>
      </c>
    </row>
    <row r="1816" spans="1:10">
      <c r="A1816" t="s">
        <v>4</v>
      </c>
      <c r="B1816" s="4" t="s">
        <v>5</v>
      </c>
      <c r="C1816" s="4" t="s">
        <v>10</v>
      </c>
      <c r="D1816" s="4" t="s">
        <v>14</v>
      </c>
      <c r="E1816" s="4" t="s">
        <v>6</v>
      </c>
      <c r="F1816" s="4" t="s">
        <v>24</v>
      </c>
      <c r="G1816" s="4" t="s">
        <v>24</v>
      </c>
      <c r="H1816" s="4" t="s">
        <v>24</v>
      </c>
    </row>
    <row r="1817" spans="1:10">
      <c r="A1817" t="n">
        <v>19395</v>
      </c>
      <c r="B1817" s="44" t="n">
        <v>48</v>
      </c>
      <c r="C1817" s="7" t="n">
        <v>1</v>
      </c>
      <c r="D1817" s="7" t="n">
        <v>0</v>
      </c>
      <c r="E1817" s="7" t="s">
        <v>196</v>
      </c>
      <c r="F1817" s="7" t="n">
        <v>-1</v>
      </c>
      <c r="G1817" s="7" t="n">
        <v>1</v>
      </c>
      <c r="H1817" s="7" t="n">
        <v>1.40129846432482e-45</v>
      </c>
    </row>
    <row r="1818" spans="1:10">
      <c r="A1818" t="s">
        <v>4</v>
      </c>
      <c r="B1818" s="4" t="s">
        <v>5</v>
      </c>
      <c r="C1818" s="4" t="s">
        <v>10</v>
      </c>
      <c r="D1818" s="4" t="s">
        <v>14</v>
      </c>
      <c r="E1818" s="4" t="s">
        <v>6</v>
      </c>
      <c r="F1818" s="4" t="s">
        <v>24</v>
      </c>
      <c r="G1818" s="4" t="s">
        <v>24</v>
      </c>
      <c r="H1818" s="4" t="s">
        <v>24</v>
      </c>
    </row>
    <row r="1819" spans="1:10">
      <c r="A1819" t="n">
        <v>19428</v>
      </c>
      <c r="B1819" s="44" t="n">
        <v>48</v>
      </c>
      <c r="C1819" s="7" t="n">
        <v>8</v>
      </c>
      <c r="D1819" s="7" t="n">
        <v>0</v>
      </c>
      <c r="E1819" s="7" t="s">
        <v>196</v>
      </c>
      <c r="F1819" s="7" t="n">
        <v>-1</v>
      </c>
      <c r="G1819" s="7" t="n">
        <v>1</v>
      </c>
      <c r="H1819" s="7" t="n">
        <v>1.40129846432482e-45</v>
      </c>
    </row>
    <row r="1820" spans="1:10">
      <c r="A1820" t="s">
        <v>4</v>
      </c>
      <c r="B1820" s="4" t="s">
        <v>5</v>
      </c>
      <c r="C1820" s="4" t="s">
        <v>10</v>
      </c>
      <c r="D1820" s="4" t="s">
        <v>14</v>
      </c>
      <c r="E1820" s="4" t="s">
        <v>6</v>
      </c>
      <c r="F1820" s="4" t="s">
        <v>24</v>
      </c>
      <c r="G1820" s="4" t="s">
        <v>24</v>
      </c>
      <c r="H1820" s="4" t="s">
        <v>24</v>
      </c>
    </row>
    <row r="1821" spans="1:10">
      <c r="A1821" t="n">
        <v>19461</v>
      </c>
      <c r="B1821" s="44" t="n">
        <v>48</v>
      </c>
      <c r="C1821" s="7" t="n">
        <v>9</v>
      </c>
      <c r="D1821" s="7" t="n">
        <v>0</v>
      </c>
      <c r="E1821" s="7" t="s">
        <v>196</v>
      </c>
      <c r="F1821" s="7" t="n">
        <v>-1</v>
      </c>
      <c r="G1821" s="7" t="n">
        <v>1</v>
      </c>
      <c r="H1821" s="7" t="n">
        <v>1.40129846432482e-45</v>
      </c>
    </row>
    <row r="1822" spans="1:10">
      <c r="A1822" t="s">
        <v>4</v>
      </c>
      <c r="B1822" s="4" t="s">
        <v>5</v>
      </c>
      <c r="C1822" s="4" t="s">
        <v>10</v>
      </c>
      <c r="D1822" s="4" t="s">
        <v>14</v>
      </c>
      <c r="E1822" s="4" t="s">
        <v>6</v>
      </c>
      <c r="F1822" s="4" t="s">
        <v>24</v>
      </c>
      <c r="G1822" s="4" t="s">
        <v>24</v>
      </c>
      <c r="H1822" s="4" t="s">
        <v>24</v>
      </c>
    </row>
    <row r="1823" spans="1:10">
      <c r="A1823" t="n">
        <v>19494</v>
      </c>
      <c r="B1823" s="44" t="n">
        <v>48</v>
      </c>
      <c r="C1823" s="7" t="n">
        <v>0</v>
      </c>
      <c r="D1823" s="7" t="n">
        <v>0</v>
      </c>
      <c r="E1823" s="7" t="s">
        <v>146</v>
      </c>
      <c r="F1823" s="7" t="n">
        <v>-1</v>
      </c>
      <c r="G1823" s="7" t="n">
        <v>1</v>
      </c>
      <c r="H1823" s="7" t="n">
        <v>1.40129846432482e-45</v>
      </c>
    </row>
    <row r="1824" spans="1:10">
      <c r="A1824" t="s">
        <v>4</v>
      </c>
      <c r="B1824" s="4" t="s">
        <v>5</v>
      </c>
      <c r="C1824" s="4" t="s">
        <v>10</v>
      </c>
      <c r="D1824" s="4" t="s">
        <v>14</v>
      </c>
      <c r="E1824" s="4" t="s">
        <v>6</v>
      </c>
      <c r="F1824" s="4" t="s">
        <v>24</v>
      </c>
      <c r="G1824" s="4" t="s">
        <v>24</v>
      </c>
      <c r="H1824" s="4" t="s">
        <v>24</v>
      </c>
    </row>
    <row r="1825" spans="1:8">
      <c r="A1825" t="n">
        <v>19523</v>
      </c>
      <c r="B1825" s="44" t="n">
        <v>48</v>
      </c>
      <c r="C1825" s="7" t="n">
        <v>61489</v>
      </c>
      <c r="D1825" s="7" t="n">
        <v>0</v>
      </c>
      <c r="E1825" s="7" t="s">
        <v>146</v>
      </c>
      <c r="F1825" s="7" t="n">
        <v>-1</v>
      </c>
      <c r="G1825" s="7" t="n">
        <v>1</v>
      </c>
      <c r="H1825" s="7" t="n">
        <v>1.40129846432482e-45</v>
      </c>
    </row>
    <row r="1826" spans="1:8">
      <c r="A1826" t="s">
        <v>4</v>
      </c>
      <c r="B1826" s="4" t="s">
        <v>5</v>
      </c>
      <c r="C1826" s="4" t="s">
        <v>10</v>
      </c>
      <c r="D1826" s="4" t="s">
        <v>14</v>
      </c>
      <c r="E1826" s="4" t="s">
        <v>6</v>
      </c>
      <c r="F1826" s="4" t="s">
        <v>24</v>
      </c>
      <c r="G1826" s="4" t="s">
        <v>24</v>
      </c>
      <c r="H1826" s="4" t="s">
        <v>24</v>
      </c>
    </row>
    <row r="1827" spans="1:8">
      <c r="A1827" t="n">
        <v>19552</v>
      </c>
      <c r="B1827" s="44" t="n">
        <v>48</v>
      </c>
      <c r="C1827" s="7" t="n">
        <v>61490</v>
      </c>
      <c r="D1827" s="7" t="n">
        <v>0</v>
      </c>
      <c r="E1827" s="7" t="s">
        <v>146</v>
      </c>
      <c r="F1827" s="7" t="n">
        <v>-1</v>
      </c>
      <c r="G1827" s="7" t="n">
        <v>1</v>
      </c>
      <c r="H1827" s="7" t="n">
        <v>1.40129846432482e-45</v>
      </c>
    </row>
    <row r="1828" spans="1:8">
      <c r="A1828" t="s">
        <v>4</v>
      </c>
      <c r="B1828" s="4" t="s">
        <v>5</v>
      </c>
      <c r="C1828" s="4" t="s">
        <v>10</v>
      </c>
      <c r="D1828" s="4" t="s">
        <v>14</v>
      </c>
      <c r="E1828" s="4" t="s">
        <v>6</v>
      </c>
      <c r="F1828" s="4" t="s">
        <v>24</v>
      </c>
      <c r="G1828" s="4" t="s">
        <v>24</v>
      </c>
      <c r="H1828" s="4" t="s">
        <v>24</v>
      </c>
    </row>
    <row r="1829" spans="1:8">
      <c r="A1829" t="n">
        <v>19581</v>
      </c>
      <c r="B1829" s="44" t="n">
        <v>48</v>
      </c>
      <c r="C1829" s="7" t="n">
        <v>61488</v>
      </c>
      <c r="D1829" s="7" t="n">
        <v>0</v>
      </c>
      <c r="E1829" s="7" t="s">
        <v>149</v>
      </c>
      <c r="F1829" s="7" t="n">
        <v>-1</v>
      </c>
      <c r="G1829" s="7" t="n">
        <v>1</v>
      </c>
      <c r="H1829" s="7" t="n">
        <v>1.40129846432482e-45</v>
      </c>
    </row>
    <row r="1830" spans="1:8">
      <c r="A1830" t="s">
        <v>4</v>
      </c>
      <c r="B1830" s="4" t="s">
        <v>5</v>
      </c>
      <c r="C1830" s="4" t="s">
        <v>10</v>
      </c>
      <c r="D1830" s="4" t="s">
        <v>14</v>
      </c>
      <c r="E1830" s="4" t="s">
        <v>6</v>
      </c>
      <c r="F1830" s="4" t="s">
        <v>24</v>
      </c>
      <c r="G1830" s="4" t="s">
        <v>24</v>
      </c>
      <c r="H1830" s="4" t="s">
        <v>24</v>
      </c>
    </row>
    <row r="1831" spans="1:8">
      <c r="A1831" t="n">
        <v>19610</v>
      </c>
      <c r="B1831" s="44" t="n">
        <v>48</v>
      </c>
      <c r="C1831" s="7" t="n">
        <v>1</v>
      </c>
      <c r="D1831" s="7" t="n">
        <v>0</v>
      </c>
      <c r="E1831" s="7" t="s">
        <v>146</v>
      </c>
      <c r="F1831" s="7" t="n">
        <v>-1</v>
      </c>
      <c r="G1831" s="7" t="n">
        <v>1</v>
      </c>
      <c r="H1831" s="7" t="n">
        <v>1.40129846432482e-45</v>
      </c>
    </row>
    <row r="1832" spans="1:8">
      <c r="A1832" t="s">
        <v>4</v>
      </c>
      <c r="B1832" s="4" t="s">
        <v>5</v>
      </c>
      <c r="C1832" s="4" t="s">
        <v>10</v>
      </c>
      <c r="D1832" s="4" t="s">
        <v>14</v>
      </c>
      <c r="E1832" s="4" t="s">
        <v>6</v>
      </c>
      <c r="F1832" s="4" t="s">
        <v>24</v>
      </c>
      <c r="G1832" s="4" t="s">
        <v>24</v>
      </c>
      <c r="H1832" s="4" t="s">
        <v>24</v>
      </c>
    </row>
    <row r="1833" spans="1:8">
      <c r="A1833" t="n">
        <v>19639</v>
      </c>
      <c r="B1833" s="44" t="n">
        <v>48</v>
      </c>
      <c r="C1833" s="7" t="n">
        <v>8</v>
      </c>
      <c r="D1833" s="7" t="n">
        <v>0</v>
      </c>
      <c r="E1833" s="7" t="s">
        <v>146</v>
      </c>
      <c r="F1833" s="7" t="n">
        <v>-1</v>
      </c>
      <c r="G1833" s="7" t="n">
        <v>1</v>
      </c>
      <c r="H1833" s="7" t="n">
        <v>1.40129846432482e-45</v>
      </c>
    </row>
    <row r="1834" spans="1:8">
      <c r="A1834" t="s">
        <v>4</v>
      </c>
      <c r="B1834" s="4" t="s">
        <v>5</v>
      </c>
      <c r="C1834" s="4" t="s">
        <v>10</v>
      </c>
      <c r="D1834" s="4" t="s">
        <v>14</v>
      </c>
      <c r="E1834" s="4" t="s">
        <v>6</v>
      </c>
      <c r="F1834" s="4" t="s">
        <v>24</v>
      </c>
      <c r="G1834" s="4" t="s">
        <v>24</v>
      </c>
      <c r="H1834" s="4" t="s">
        <v>24</v>
      </c>
    </row>
    <row r="1835" spans="1:8">
      <c r="A1835" t="n">
        <v>19668</v>
      </c>
      <c r="B1835" s="44" t="n">
        <v>48</v>
      </c>
      <c r="C1835" s="7" t="n">
        <v>9</v>
      </c>
      <c r="D1835" s="7" t="n">
        <v>0</v>
      </c>
      <c r="E1835" s="7" t="s">
        <v>197</v>
      </c>
      <c r="F1835" s="7" t="n">
        <v>-1</v>
      </c>
      <c r="G1835" s="7" t="n">
        <v>1</v>
      </c>
      <c r="H1835" s="7" t="n">
        <v>1.40129846432482e-45</v>
      </c>
    </row>
    <row r="1836" spans="1:8">
      <c r="A1836" t="s">
        <v>4</v>
      </c>
      <c r="B1836" s="4" t="s">
        <v>5</v>
      </c>
      <c r="C1836" s="4" t="s">
        <v>10</v>
      </c>
      <c r="D1836" s="4" t="s">
        <v>14</v>
      </c>
      <c r="E1836" s="4" t="s">
        <v>6</v>
      </c>
      <c r="F1836" s="4" t="s">
        <v>24</v>
      </c>
      <c r="G1836" s="4" t="s">
        <v>24</v>
      </c>
      <c r="H1836" s="4" t="s">
        <v>24</v>
      </c>
    </row>
    <row r="1837" spans="1:8">
      <c r="A1837" t="n">
        <v>19691</v>
      </c>
      <c r="B1837" s="44" t="n">
        <v>48</v>
      </c>
      <c r="C1837" s="7" t="n">
        <v>7032</v>
      </c>
      <c r="D1837" s="7" t="n">
        <v>0</v>
      </c>
      <c r="E1837" s="7" t="s">
        <v>197</v>
      </c>
      <c r="F1837" s="7" t="n">
        <v>-1</v>
      </c>
      <c r="G1837" s="7" t="n">
        <v>1</v>
      </c>
      <c r="H1837" s="7" t="n">
        <v>1.40129846432482e-45</v>
      </c>
    </row>
    <row r="1838" spans="1:8">
      <c r="A1838" t="s">
        <v>4</v>
      </c>
      <c r="B1838" s="4" t="s">
        <v>5</v>
      </c>
      <c r="C1838" s="4" t="s">
        <v>10</v>
      </c>
      <c r="D1838" s="4" t="s">
        <v>24</v>
      </c>
      <c r="E1838" s="4" t="s">
        <v>24</v>
      </c>
      <c r="F1838" s="4" t="s">
        <v>14</v>
      </c>
    </row>
    <row r="1839" spans="1:8">
      <c r="A1839" t="n">
        <v>19714</v>
      </c>
      <c r="B1839" s="50" t="n">
        <v>52</v>
      </c>
      <c r="C1839" s="7" t="n">
        <v>61488</v>
      </c>
      <c r="D1839" s="7" t="n">
        <v>9.80000019073486</v>
      </c>
      <c r="E1839" s="7" t="n">
        <v>0</v>
      </c>
      <c r="F1839" s="7" t="n">
        <v>0</v>
      </c>
    </row>
    <row r="1840" spans="1:8">
      <c r="A1840" t="s">
        <v>4</v>
      </c>
      <c r="B1840" s="4" t="s">
        <v>5</v>
      </c>
      <c r="C1840" s="4" t="s">
        <v>10</v>
      </c>
      <c r="D1840" s="4" t="s">
        <v>10</v>
      </c>
      <c r="E1840" s="4" t="s">
        <v>10</v>
      </c>
    </row>
    <row r="1841" spans="1:8">
      <c r="A1841" t="n">
        <v>19726</v>
      </c>
      <c r="B1841" s="64" t="n">
        <v>61</v>
      </c>
      <c r="C1841" s="7" t="n">
        <v>61488</v>
      </c>
      <c r="D1841" s="7" t="n">
        <v>0</v>
      </c>
      <c r="E1841" s="7" t="n">
        <v>1000</v>
      </c>
    </row>
    <row r="1842" spans="1:8">
      <c r="A1842" t="s">
        <v>4</v>
      </c>
      <c r="B1842" s="4" t="s">
        <v>5</v>
      </c>
      <c r="C1842" s="4" t="s">
        <v>14</v>
      </c>
      <c r="D1842" s="53" t="s">
        <v>129</v>
      </c>
      <c r="E1842" s="4" t="s">
        <v>5</v>
      </c>
      <c r="F1842" s="4" t="s">
        <v>14</v>
      </c>
      <c r="G1842" s="4" t="s">
        <v>10</v>
      </c>
      <c r="H1842" s="53" t="s">
        <v>130</v>
      </c>
      <c r="I1842" s="4" t="s">
        <v>14</v>
      </c>
      <c r="J1842" s="4" t="s">
        <v>26</v>
      </c>
    </row>
    <row r="1843" spans="1:8">
      <c r="A1843" t="n">
        <v>19733</v>
      </c>
      <c r="B1843" s="12" t="n">
        <v>5</v>
      </c>
      <c r="C1843" s="7" t="n">
        <v>28</v>
      </c>
      <c r="D1843" s="53" t="s">
        <v>3</v>
      </c>
      <c r="E1843" s="54" t="n">
        <v>64</v>
      </c>
      <c r="F1843" s="7" t="n">
        <v>5</v>
      </c>
      <c r="G1843" s="7" t="n">
        <v>7</v>
      </c>
      <c r="H1843" s="53" t="s">
        <v>3</v>
      </c>
      <c r="I1843" s="7" t="n">
        <v>1</v>
      </c>
      <c r="J1843" s="13" t="n">
        <f t="normal" ca="1">A1849</f>
        <v>0</v>
      </c>
    </row>
    <row r="1844" spans="1:8">
      <c r="A1844" t="s">
        <v>4</v>
      </c>
      <c r="B1844" s="4" t="s">
        <v>5</v>
      </c>
      <c r="C1844" s="4" t="s">
        <v>10</v>
      </c>
      <c r="D1844" s="4" t="s">
        <v>14</v>
      </c>
      <c r="E1844" s="4" t="s">
        <v>6</v>
      </c>
      <c r="F1844" s="4" t="s">
        <v>24</v>
      </c>
      <c r="G1844" s="4" t="s">
        <v>24</v>
      </c>
      <c r="H1844" s="4" t="s">
        <v>24</v>
      </c>
    </row>
    <row r="1845" spans="1:8">
      <c r="A1845" t="n">
        <v>19744</v>
      </c>
      <c r="B1845" s="44" t="n">
        <v>48</v>
      </c>
      <c r="C1845" s="7" t="n">
        <v>7</v>
      </c>
      <c r="D1845" s="7" t="n">
        <v>0</v>
      </c>
      <c r="E1845" s="7" t="s">
        <v>149</v>
      </c>
      <c r="F1845" s="7" t="n">
        <v>-1</v>
      </c>
      <c r="G1845" s="7" t="n">
        <v>1</v>
      </c>
      <c r="H1845" s="7" t="n">
        <v>1.40129846432482e-45</v>
      </c>
    </row>
    <row r="1846" spans="1:8">
      <c r="A1846" t="s">
        <v>4</v>
      </c>
      <c r="B1846" s="4" t="s">
        <v>5</v>
      </c>
      <c r="C1846" s="4" t="s">
        <v>26</v>
      </c>
    </row>
    <row r="1847" spans="1:8">
      <c r="A1847" t="n">
        <v>19773</v>
      </c>
      <c r="B1847" s="16" t="n">
        <v>3</v>
      </c>
      <c r="C1847" s="13" t="n">
        <f t="normal" ca="1">A1851</f>
        <v>0</v>
      </c>
    </row>
    <row r="1848" spans="1:8">
      <c r="A1848" t="s">
        <v>4</v>
      </c>
      <c r="B1848" s="4" t="s">
        <v>5</v>
      </c>
      <c r="C1848" s="4" t="s">
        <v>10</v>
      </c>
      <c r="D1848" s="4" t="s">
        <v>14</v>
      </c>
      <c r="E1848" s="4" t="s">
        <v>6</v>
      </c>
      <c r="F1848" s="4" t="s">
        <v>24</v>
      </c>
      <c r="G1848" s="4" t="s">
        <v>24</v>
      </c>
      <c r="H1848" s="4" t="s">
        <v>24</v>
      </c>
    </row>
    <row r="1849" spans="1:8">
      <c r="A1849" t="n">
        <v>19778</v>
      </c>
      <c r="B1849" s="44" t="n">
        <v>48</v>
      </c>
      <c r="C1849" s="7" t="n">
        <v>9</v>
      </c>
      <c r="D1849" s="7" t="n">
        <v>0</v>
      </c>
      <c r="E1849" s="7" t="s">
        <v>198</v>
      </c>
      <c r="F1849" s="7" t="n">
        <v>-1</v>
      </c>
      <c r="G1849" s="7" t="n">
        <v>1</v>
      </c>
      <c r="H1849" s="7" t="n">
        <v>1.40129846432482e-45</v>
      </c>
    </row>
    <row r="1850" spans="1:8">
      <c r="A1850" t="s">
        <v>4</v>
      </c>
      <c r="B1850" s="4" t="s">
        <v>5</v>
      </c>
      <c r="C1850" s="4" t="s">
        <v>10</v>
      </c>
      <c r="D1850" s="4" t="s">
        <v>14</v>
      </c>
      <c r="E1850" s="4" t="s">
        <v>6</v>
      </c>
      <c r="F1850" s="4" t="s">
        <v>24</v>
      </c>
      <c r="G1850" s="4" t="s">
        <v>24</v>
      </c>
      <c r="H1850" s="4" t="s">
        <v>24</v>
      </c>
    </row>
    <row r="1851" spans="1:8">
      <c r="A1851" t="n">
        <v>19805</v>
      </c>
      <c r="B1851" s="44" t="n">
        <v>48</v>
      </c>
      <c r="C1851" s="7" t="n">
        <v>61488</v>
      </c>
      <c r="D1851" s="7" t="n">
        <v>0</v>
      </c>
      <c r="E1851" s="7" t="s">
        <v>149</v>
      </c>
      <c r="F1851" s="7" t="n">
        <v>-1</v>
      </c>
      <c r="G1851" s="7" t="n">
        <v>1</v>
      </c>
      <c r="H1851" s="7" t="n">
        <v>1.40129846432482e-45</v>
      </c>
    </row>
    <row r="1852" spans="1:8">
      <c r="A1852" t="s">
        <v>4</v>
      </c>
      <c r="B1852" s="4" t="s">
        <v>5</v>
      </c>
      <c r="C1852" s="4" t="s">
        <v>14</v>
      </c>
      <c r="D1852" s="4" t="s">
        <v>14</v>
      </c>
    </row>
    <row r="1853" spans="1:8">
      <c r="A1853" t="n">
        <v>19834</v>
      </c>
      <c r="B1853" s="15" t="n">
        <v>49</v>
      </c>
      <c r="C1853" s="7" t="n">
        <v>2</v>
      </c>
      <c r="D1853" s="7" t="n">
        <v>0</v>
      </c>
    </row>
    <row r="1854" spans="1:8">
      <c r="A1854" t="s">
        <v>4</v>
      </c>
      <c r="B1854" s="4" t="s">
        <v>5</v>
      </c>
      <c r="C1854" s="4" t="s">
        <v>14</v>
      </c>
      <c r="D1854" s="4" t="s">
        <v>10</v>
      </c>
      <c r="E1854" s="4" t="s">
        <v>9</v>
      </c>
      <c r="F1854" s="4" t="s">
        <v>10</v>
      </c>
      <c r="G1854" s="4" t="s">
        <v>9</v>
      </c>
      <c r="H1854" s="4" t="s">
        <v>14</v>
      </c>
    </row>
    <row r="1855" spans="1:8">
      <c r="A1855" t="n">
        <v>19837</v>
      </c>
      <c r="B1855" s="15" t="n">
        <v>49</v>
      </c>
      <c r="C1855" s="7" t="n">
        <v>0</v>
      </c>
      <c r="D1855" s="7" t="n">
        <v>563</v>
      </c>
      <c r="E1855" s="7" t="n">
        <v>1065353216</v>
      </c>
      <c r="F1855" s="7" t="n">
        <v>0</v>
      </c>
      <c r="G1855" s="7" t="n">
        <v>0</v>
      </c>
      <c r="H1855" s="7" t="n">
        <v>0</v>
      </c>
    </row>
    <row r="1856" spans="1:8">
      <c r="A1856" t="s">
        <v>4</v>
      </c>
      <c r="B1856" s="4" t="s">
        <v>5</v>
      </c>
      <c r="C1856" s="4" t="s">
        <v>14</v>
      </c>
      <c r="D1856" s="4" t="s">
        <v>10</v>
      </c>
      <c r="E1856" s="4" t="s">
        <v>10</v>
      </c>
    </row>
    <row r="1857" spans="1:10">
      <c r="A1857" t="n">
        <v>19852</v>
      </c>
      <c r="B1857" s="15" t="n">
        <v>49</v>
      </c>
      <c r="C1857" s="7" t="n">
        <v>5</v>
      </c>
      <c r="D1857" s="7" t="n">
        <v>110</v>
      </c>
      <c r="E1857" s="7" t="n">
        <v>563</v>
      </c>
    </row>
    <row r="1858" spans="1:10">
      <c r="A1858" t="s">
        <v>4</v>
      </c>
      <c r="B1858" s="4" t="s">
        <v>5</v>
      </c>
      <c r="C1858" s="4" t="s">
        <v>14</v>
      </c>
      <c r="D1858" s="4" t="s">
        <v>10</v>
      </c>
      <c r="E1858" s="4" t="s">
        <v>6</v>
      </c>
      <c r="F1858" s="4" t="s">
        <v>6</v>
      </c>
      <c r="G1858" s="4" t="s">
        <v>6</v>
      </c>
      <c r="H1858" s="4" t="s">
        <v>6</v>
      </c>
    </row>
    <row r="1859" spans="1:10">
      <c r="A1859" t="n">
        <v>19858</v>
      </c>
      <c r="B1859" s="26" t="n">
        <v>51</v>
      </c>
      <c r="C1859" s="7" t="n">
        <v>3</v>
      </c>
      <c r="D1859" s="7" t="n">
        <v>0</v>
      </c>
      <c r="E1859" s="7" t="s">
        <v>199</v>
      </c>
      <c r="F1859" s="7" t="s">
        <v>157</v>
      </c>
      <c r="G1859" s="7" t="s">
        <v>158</v>
      </c>
      <c r="H1859" s="7" t="s">
        <v>159</v>
      </c>
    </row>
    <row r="1860" spans="1:10">
      <c r="A1860" t="s">
        <v>4</v>
      </c>
      <c r="B1860" s="4" t="s">
        <v>5</v>
      </c>
      <c r="C1860" s="4" t="s">
        <v>10</v>
      </c>
      <c r="D1860" s="4" t="s">
        <v>10</v>
      </c>
      <c r="E1860" s="4" t="s">
        <v>24</v>
      </c>
      <c r="F1860" s="4" t="s">
        <v>24</v>
      </c>
      <c r="G1860" s="4" t="s">
        <v>24</v>
      </c>
      <c r="H1860" s="4" t="s">
        <v>24</v>
      </c>
      <c r="I1860" s="4" t="s">
        <v>14</v>
      </c>
      <c r="J1860" s="4" t="s">
        <v>10</v>
      </c>
    </row>
    <row r="1861" spans="1:10">
      <c r="A1861" t="n">
        <v>19879</v>
      </c>
      <c r="B1861" s="48" t="n">
        <v>55</v>
      </c>
      <c r="C1861" s="7" t="n">
        <v>0</v>
      </c>
      <c r="D1861" s="7" t="n">
        <v>65533</v>
      </c>
      <c r="E1861" s="7" t="n">
        <v>-150.009994506836</v>
      </c>
      <c r="F1861" s="7" t="n">
        <v>117.120002746582</v>
      </c>
      <c r="G1861" s="7" t="n">
        <v>66.2699966430664</v>
      </c>
      <c r="H1861" s="7" t="n">
        <v>3.29999995231628</v>
      </c>
      <c r="I1861" s="7" t="n">
        <v>0</v>
      </c>
      <c r="J1861" s="7" t="n">
        <v>0</v>
      </c>
    </row>
    <row r="1862" spans="1:10">
      <c r="A1862" t="s">
        <v>4</v>
      </c>
      <c r="B1862" s="4" t="s">
        <v>5</v>
      </c>
      <c r="C1862" s="4" t="s">
        <v>10</v>
      </c>
      <c r="D1862" s="4" t="s">
        <v>10</v>
      </c>
      <c r="E1862" s="4" t="s">
        <v>24</v>
      </c>
      <c r="F1862" s="4" t="s">
        <v>24</v>
      </c>
      <c r="G1862" s="4" t="s">
        <v>24</v>
      </c>
      <c r="H1862" s="4" t="s">
        <v>24</v>
      </c>
      <c r="I1862" s="4" t="s">
        <v>14</v>
      </c>
      <c r="J1862" s="4" t="s">
        <v>10</v>
      </c>
    </row>
    <row r="1863" spans="1:10">
      <c r="A1863" t="n">
        <v>19903</v>
      </c>
      <c r="B1863" s="48" t="n">
        <v>55</v>
      </c>
      <c r="C1863" s="7" t="n">
        <v>8</v>
      </c>
      <c r="D1863" s="7" t="n">
        <v>65533</v>
      </c>
      <c r="E1863" s="7" t="n">
        <v>-152.289993286133</v>
      </c>
      <c r="F1863" s="7" t="n">
        <v>116.290000915527</v>
      </c>
      <c r="G1863" s="7" t="n">
        <v>67.4199981689453</v>
      </c>
      <c r="H1863" s="7" t="n">
        <v>3.29999995231628</v>
      </c>
      <c r="I1863" s="7" t="n">
        <v>0</v>
      </c>
      <c r="J1863" s="7" t="n">
        <v>0</v>
      </c>
    </row>
    <row r="1864" spans="1:10">
      <c r="A1864" t="s">
        <v>4</v>
      </c>
      <c r="B1864" s="4" t="s">
        <v>5</v>
      </c>
      <c r="C1864" s="4" t="s">
        <v>10</v>
      </c>
      <c r="D1864" s="4" t="s">
        <v>10</v>
      </c>
      <c r="E1864" s="4" t="s">
        <v>24</v>
      </c>
      <c r="F1864" s="4" t="s">
        <v>24</v>
      </c>
      <c r="G1864" s="4" t="s">
        <v>24</v>
      </c>
      <c r="H1864" s="4" t="s">
        <v>24</v>
      </c>
      <c r="I1864" s="4" t="s">
        <v>14</v>
      </c>
      <c r="J1864" s="4" t="s">
        <v>10</v>
      </c>
    </row>
    <row r="1865" spans="1:10">
      <c r="A1865" t="n">
        <v>19927</v>
      </c>
      <c r="B1865" s="48" t="n">
        <v>55</v>
      </c>
      <c r="C1865" s="7" t="n">
        <v>1</v>
      </c>
      <c r="D1865" s="7" t="n">
        <v>65533</v>
      </c>
      <c r="E1865" s="7" t="n">
        <v>-153.259994506836</v>
      </c>
      <c r="F1865" s="7" t="n">
        <v>115.940002441406</v>
      </c>
      <c r="G1865" s="7" t="n">
        <v>68.4300003051758</v>
      </c>
      <c r="H1865" s="7" t="n">
        <v>3.29999995231628</v>
      </c>
      <c r="I1865" s="7" t="n">
        <v>0</v>
      </c>
      <c r="J1865" s="7" t="n">
        <v>0</v>
      </c>
    </row>
    <row r="1866" spans="1:10">
      <c r="A1866" t="s">
        <v>4</v>
      </c>
      <c r="B1866" s="4" t="s">
        <v>5</v>
      </c>
      <c r="C1866" s="4" t="s">
        <v>10</v>
      </c>
      <c r="D1866" s="4" t="s">
        <v>10</v>
      </c>
      <c r="E1866" s="4" t="s">
        <v>24</v>
      </c>
      <c r="F1866" s="4" t="s">
        <v>24</v>
      </c>
      <c r="G1866" s="4" t="s">
        <v>24</v>
      </c>
      <c r="H1866" s="4" t="s">
        <v>24</v>
      </c>
      <c r="I1866" s="4" t="s">
        <v>14</v>
      </c>
      <c r="J1866" s="4" t="s">
        <v>10</v>
      </c>
    </row>
    <row r="1867" spans="1:10">
      <c r="A1867" t="n">
        <v>19951</v>
      </c>
      <c r="B1867" s="48" t="n">
        <v>55</v>
      </c>
      <c r="C1867" s="7" t="n">
        <v>7032</v>
      </c>
      <c r="D1867" s="7" t="n">
        <v>65533</v>
      </c>
      <c r="E1867" s="7" t="n">
        <v>-154.669998168945</v>
      </c>
      <c r="F1867" s="7" t="n">
        <v>115.430000305176</v>
      </c>
      <c r="G1867" s="7" t="n">
        <v>67.629997253418</v>
      </c>
      <c r="H1867" s="7" t="n">
        <v>3.29999995231628</v>
      </c>
      <c r="I1867" s="7" t="n">
        <v>0</v>
      </c>
      <c r="J1867" s="7" t="n">
        <v>0</v>
      </c>
    </row>
    <row r="1868" spans="1:10">
      <c r="A1868" t="s">
        <v>4</v>
      </c>
      <c r="B1868" s="4" t="s">
        <v>5</v>
      </c>
      <c r="C1868" s="4" t="s">
        <v>14</v>
      </c>
      <c r="D1868" s="53" t="s">
        <v>129</v>
      </c>
      <c r="E1868" s="4" t="s">
        <v>5</v>
      </c>
      <c r="F1868" s="4" t="s">
        <v>14</v>
      </c>
      <c r="G1868" s="4" t="s">
        <v>10</v>
      </c>
      <c r="H1868" s="53" t="s">
        <v>130</v>
      </c>
      <c r="I1868" s="4" t="s">
        <v>14</v>
      </c>
      <c r="J1868" s="4" t="s">
        <v>26</v>
      </c>
    </row>
    <row r="1869" spans="1:10">
      <c r="A1869" t="n">
        <v>19975</v>
      </c>
      <c r="B1869" s="12" t="n">
        <v>5</v>
      </c>
      <c r="C1869" s="7" t="n">
        <v>28</v>
      </c>
      <c r="D1869" s="53" t="s">
        <v>3</v>
      </c>
      <c r="E1869" s="54" t="n">
        <v>64</v>
      </c>
      <c r="F1869" s="7" t="n">
        <v>5</v>
      </c>
      <c r="G1869" s="7" t="n">
        <v>7</v>
      </c>
      <c r="H1869" s="53" t="s">
        <v>3</v>
      </c>
      <c r="I1869" s="7" t="n">
        <v>1</v>
      </c>
      <c r="J1869" s="13" t="n">
        <f t="normal" ca="1">A1885</f>
        <v>0</v>
      </c>
    </row>
    <row r="1870" spans="1:10">
      <c r="A1870" t="s">
        <v>4</v>
      </c>
      <c r="B1870" s="4" t="s">
        <v>5</v>
      </c>
      <c r="C1870" s="4" t="s">
        <v>10</v>
      </c>
      <c r="D1870" s="4" t="s">
        <v>10</v>
      </c>
      <c r="E1870" s="4" t="s">
        <v>24</v>
      </c>
      <c r="F1870" s="4" t="s">
        <v>24</v>
      </c>
      <c r="G1870" s="4" t="s">
        <v>24</v>
      </c>
      <c r="H1870" s="4" t="s">
        <v>24</v>
      </c>
      <c r="I1870" s="4" t="s">
        <v>14</v>
      </c>
      <c r="J1870" s="4" t="s">
        <v>10</v>
      </c>
    </row>
    <row r="1871" spans="1:10">
      <c r="A1871" t="n">
        <v>19986</v>
      </c>
      <c r="B1871" s="48" t="n">
        <v>55</v>
      </c>
      <c r="C1871" s="7" t="n">
        <v>9</v>
      </c>
      <c r="D1871" s="7" t="n">
        <v>65533</v>
      </c>
      <c r="E1871" s="7" t="n">
        <v>-152.610000610352</v>
      </c>
      <c r="F1871" s="7" t="n">
        <v>116.180000305176</v>
      </c>
      <c r="G1871" s="7" t="n">
        <v>66.5800018310547</v>
      </c>
      <c r="H1871" s="7" t="n">
        <v>3.29999995231628</v>
      </c>
      <c r="I1871" s="7" t="n">
        <v>0</v>
      </c>
      <c r="J1871" s="7" t="n">
        <v>0</v>
      </c>
    </row>
    <row r="1872" spans="1:10">
      <c r="A1872" t="s">
        <v>4</v>
      </c>
      <c r="B1872" s="4" t="s">
        <v>5</v>
      </c>
      <c r="C1872" s="4" t="s">
        <v>14</v>
      </c>
      <c r="D1872" s="53" t="s">
        <v>129</v>
      </c>
      <c r="E1872" s="4" t="s">
        <v>5</v>
      </c>
      <c r="F1872" s="4" t="s">
        <v>14</v>
      </c>
      <c r="G1872" s="4" t="s">
        <v>10</v>
      </c>
      <c r="H1872" s="53" t="s">
        <v>130</v>
      </c>
      <c r="I1872" s="4" t="s">
        <v>14</v>
      </c>
      <c r="J1872" s="4" t="s">
        <v>26</v>
      </c>
    </row>
    <row r="1873" spans="1:10">
      <c r="A1873" t="n">
        <v>20010</v>
      </c>
      <c r="B1873" s="12" t="n">
        <v>5</v>
      </c>
      <c r="C1873" s="7" t="n">
        <v>28</v>
      </c>
      <c r="D1873" s="53" t="s">
        <v>3</v>
      </c>
      <c r="E1873" s="54" t="n">
        <v>64</v>
      </c>
      <c r="F1873" s="7" t="n">
        <v>5</v>
      </c>
      <c r="G1873" s="7" t="n">
        <v>2</v>
      </c>
      <c r="H1873" s="53" t="s">
        <v>3</v>
      </c>
      <c r="I1873" s="7" t="n">
        <v>1</v>
      </c>
      <c r="J1873" s="13" t="n">
        <f t="normal" ca="1">A1879</f>
        <v>0</v>
      </c>
    </row>
    <row r="1874" spans="1:10">
      <c r="A1874" t="s">
        <v>4</v>
      </c>
      <c r="B1874" s="4" t="s">
        <v>5</v>
      </c>
      <c r="C1874" s="4" t="s">
        <v>10</v>
      </c>
      <c r="D1874" s="4" t="s">
        <v>10</v>
      </c>
      <c r="E1874" s="4" t="s">
        <v>24</v>
      </c>
      <c r="F1874" s="4" t="s">
        <v>24</v>
      </c>
      <c r="G1874" s="4" t="s">
        <v>24</v>
      </c>
      <c r="H1874" s="4" t="s">
        <v>24</v>
      </c>
      <c r="I1874" s="4" t="s">
        <v>14</v>
      </c>
      <c r="J1874" s="4" t="s">
        <v>10</v>
      </c>
    </row>
    <row r="1875" spans="1:10">
      <c r="A1875" t="n">
        <v>20021</v>
      </c>
      <c r="B1875" s="48" t="n">
        <v>55</v>
      </c>
      <c r="C1875" s="7" t="n">
        <v>2</v>
      </c>
      <c r="D1875" s="7" t="n">
        <v>65533</v>
      </c>
      <c r="E1875" s="7" t="n">
        <v>-153.610000610352</v>
      </c>
      <c r="F1875" s="7" t="n">
        <v>115.819999694824</v>
      </c>
      <c r="G1875" s="7" t="n">
        <v>67.4300003051758</v>
      </c>
      <c r="H1875" s="7" t="n">
        <v>3.29999995231628</v>
      </c>
      <c r="I1875" s="7" t="n">
        <v>0</v>
      </c>
      <c r="J1875" s="7" t="n">
        <v>0</v>
      </c>
    </row>
    <row r="1876" spans="1:10">
      <c r="A1876" t="s">
        <v>4</v>
      </c>
      <c r="B1876" s="4" t="s">
        <v>5</v>
      </c>
      <c r="C1876" s="4" t="s">
        <v>26</v>
      </c>
    </row>
    <row r="1877" spans="1:10">
      <c r="A1877" t="n">
        <v>20045</v>
      </c>
      <c r="B1877" s="16" t="n">
        <v>3</v>
      </c>
      <c r="C1877" s="13" t="n">
        <f t="normal" ca="1">A1883</f>
        <v>0</v>
      </c>
    </row>
    <row r="1878" spans="1:10">
      <c r="A1878" t="s">
        <v>4</v>
      </c>
      <c r="B1878" s="4" t="s">
        <v>5</v>
      </c>
      <c r="C1878" s="4" t="s">
        <v>14</v>
      </c>
      <c r="D1878" s="53" t="s">
        <v>129</v>
      </c>
      <c r="E1878" s="4" t="s">
        <v>5</v>
      </c>
      <c r="F1878" s="4" t="s">
        <v>14</v>
      </c>
      <c r="G1878" s="4" t="s">
        <v>10</v>
      </c>
      <c r="H1878" s="53" t="s">
        <v>130</v>
      </c>
      <c r="I1878" s="4" t="s">
        <v>14</v>
      </c>
      <c r="J1878" s="4" t="s">
        <v>26</v>
      </c>
    </row>
    <row r="1879" spans="1:10">
      <c r="A1879" t="n">
        <v>20050</v>
      </c>
      <c r="B1879" s="12" t="n">
        <v>5</v>
      </c>
      <c r="C1879" s="7" t="n">
        <v>28</v>
      </c>
      <c r="D1879" s="53" t="s">
        <v>3</v>
      </c>
      <c r="E1879" s="54" t="n">
        <v>64</v>
      </c>
      <c r="F1879" s="7" t="n">
        <v>5</v>
      </c>
      <c r="G1879" s="7" t="n">
        <v>4</v>
      </c>
      <c r="H1879" s="53" t="s">
        <v>3</v>
      </c>
      <c r="I1879" s="7" t="n">
        <v>1</v>
      </c>
      <c r="J1879" s="13" t="n">
        <f t="normal" ca="1">A1883</f>
        <v>0</v>
      </c>
    </row>
    <row r="1880" spans="1:10">
      <c r="A1880" t="s">
        <v>4</v>
      </c>
      <c r="B1880" s="4" t="s">
        <v>5</v>
      </c>
      <c r="C1880" s="4" t="s">
        <v>10</v>
      </c>
      <c r="D1880" s="4" t="s">
        <v>10</v>
      </c>
      <c r="E1880" s="4" t="s">
        <v>24</v>
      </c>
      <c r="F1880" s="4" t="s">
        <v>24</v>
      </c>
      <c r="G1880" s="4" t="s">
        <v>24</v>
      </c>
      <c r="H1880" s="4" t="s">
        <v>24</v>
      </c>
      <c r="I1880" s="4" t="s">
        <v>14</v>
      </c>
      <c r="J1880" s="4" t="s">
        <v>10</v>
      </c>
    </row>
    <row r="1881" spans="1:10">
      <c r="A1881" t="n">
        <v>20061</v>
      </c>
      <c r="B1881" s="48" t="n">
        <v>55</v>
      </c>
      <c r="C1881" s="7" t="n">
        <v>4</v>
      </c>
      <c r="D1881" s="7" t="n">
        <v>65533</v>
      </c>
      <c r="E1881" s="7" t="n">
        <v>-153.610000610352</v>
      </c>
      <c r="F1881" s="7" t="n">
        <v>115.819999694824</v>
      </c>
      <c r="G1881" s="7" t="n">
        <v>67.4300003051758</v>
      </c>
      <c r="H1881" s="7" t="n">
        <v>3.29999995231628</v>
      </c>
      <c r="I1881" s="7" t="n">
        <v>0</v>
      </c>
      <c r="J1881" s="7" t="n">
        <v>0</v>
      </c>
    </row>
    <row r="1882" spans="1:10">
      <c r="A1882" t="s">
        <v>4</v>
      </c>
      <c r="B1882" s="4" t="s">
        <v>5</v>
      </c>
      <c r="C1882" s="4" t="s">
        <v>26</v>
      </c>
    </row>
    <row r="1883" spans="1:10">
      <c r="A1883" t="n">
        <v>20085</v>
      </c>
      <c r="B1883" s="16" t="n">
        <v>3</v>
      </c>
      <c r="C1883" s="13" t="n">
        <f t="normal" ca="1">A1889</f>
        <v>0</v>
      </c>
    </row>
    <row r="1884" spans="1:10">
      <c r="A1884" t="s">
        <v>4</v>
      </c>
      <c r="B1884" s="4" t="s">
        <v>5</v>
      </c>
      <c r="C1884" s="4" t="s">
        <v>10</v>
      </c>
      <c r="D1884" s="4" t="s">
        <v>10</v>
      </c>
      <c r="E1884" s="4" t="s">
        <v>24</v>
      </c>
      <c r="F1884" s="4" t="s">
        <v>24</v>
      </c>
      <c r="G1884" s="4" t="s">
        <v>24</v>
      </c>
      <c r="H1884" s="4" t="s">
        <v>24</v>
      </c>
      <c r="I1884" s="4" t="s">
        <v>14</v>
      </c>
      <c r="J1884" s="4" t="s">
        <v>10</v>
      </c>
    </row>
    <row r="1885" spans="1:10">
      <c r="A1885" t="n">
        <v>20090</v>
      </c>
      <c r="B1885" s="48" t="n">
        <v>55</v>
      </c>
      <c r="C1885" s="7" t="n">
        <v>61489</v>
      </c>
      <c r="D1885" s="7" t="n">
        <v>65533</v>
      </c>
      <c r="E1885" s="7" t="n">
        <v>-152.610000610352</v>
      </c>
      <c r="F1885" s="7" t="n">
        <v>116.180000305176</v>
      </c>
      <c r="G1885" s="7" t="n">
        <v>66.5800018310547</v>
      </c>
      <c r="H1885" s="7" t="n">
        <v>3.29999995231628</v>
      </c>
      <c r="I1885" s="7" t="n">
        <v>0</v>
      </c>
      <c r="J1885" s="7" t="n">
        <v>0</v>
      </c>
    </row>
    <row r="1886" spans="1:10">
      <c r="A1886" t="s">
        <v>4</v>
      </c>
      <c r="B1886" s="4" t="s">
        <v>5</v>
      </c>
      <c r="C1886" s="4" t="s">
        <v>10</v>
      </c>
      <c r="D1886" s="4" t="s">
        <v>10</v>
      </c>
      <c r="E1886" s="4" t="s">
        <v>24</v>
      </c>
      <c r="F1886" s="4" t="s">
        <v>24</v>
      </c>
      <c r="G1886" s="4" t="s">
        <v>24</v>
      </c>
      <c r="H1886" s="4" t="s">
        <v>24</v>
      </c>
      <c r="I1886" s="4" t="s">
        <v>14</v>
      </c>
      <c r="J1886" s="4" t="s">
        <v>10</v>
      </c>
    </row>
    <row r="1887" spans="1:10">
      <c r="A1887" t="n">
        <v>20114</v>
      </c>
      <c r="B1887" s="48" t="n">
        <v>55</v>
      </c>
      <c r="C1887" s="7" t="n">
        <v>61490</v>
      </c>
      <c r="D1887" s="7" t="n">
        <v>65533</v>
      </c>
      <c r="E1887" s="7" t="n">
        <v>-153.610000610352</v>
      </c>
      <c r="F1887" s="7" t="n">
        <v>115.819999694824</v>
      </c>
      <c r="G1887" s="7" t="n">
        <v>67.4300003051758</v>
      </c>
      <c r="H1887" s="7" t="n">
        <v>3.29999995231628</v>
      </c>
      <c r="I1887" s="7" t="n">
        <v>0</v>
      </c>
      <c r="J1887" s="7" t="n">
        <v>0</v>
      </c>
    </row>
    <row r="1888" spans="1:10">
      <c r="A1888" t="s">
        <v>4</v>
      </c>
      <c r="B1888" s="4" t="s">
        <v>5</v>
      </c>
      <c r="C1888" s="4" t="s">
        <v>14</v>
      </c>
      <c r="D1888" s="4" t="s">
        <v>14</v>
      </c>
      <c r="E1888" s="4" t="s">
        <v>24</v>
      </c>
      <c r="F1888" s="4" t="s">
        <v>24</v>
      </c>
      <c r="G1888" s="4" t="s">
        <v>24</v>
      </c>
      <c r="H1888" s="4" t="s">
        <v>10</v>
      </c>
    </row>
    <row r="1889" spans="1:10">
      <c r="A1889" t="n">
        <v>20138</v>
      </c>
      <c r="B1889" s="33" t="n">
        <v>45</v>
      </c>
      <c r="C1889" s="7" t="n">
        <v>2</v>
      </c>
      <c r="D1889" s="7" t="n">
        <v>3</v>
      </c>
      <c r="E1889" s="7" t="n">
        <v>-151.360000610352</v>
      </c>
      <c r="F1889" s="7" t="n">
        <v>117.51000213623</v>
      </c>
      <c r="G1889" s="7" t="n">
        <v>67.1699981689453</v>
      </c>
      <c r="H1889" s="7" t="n">
        <v>4200</v>
      </c>
    </row>
    <row r="1890" spans="1:10">
      <c r="A1890" t="s">
        <v>4</v>
      </c>
      <c r="B1890" s="4" t="s">
        <v>5</v>
      </c>
      <c r="C1890" s="4" t="s">
        <v>14</v>
      </c>
      <c r="D1890" s="4" t="s">
        <v>14</v>
      </c>
      <c r="E1890" s="4" t="s">
        <v>24</v>
      </c>
      <c r="F1890" s="4" t="s">
        <v>24</v>
      </c>
      <c r="G1890" s="4" t="s">
        <v>24</v>
      </c>
      <c r="H1890" s="4" t="s">
        <v>10</v>
      </c>
      <c r="I1890" s="4" t="s">
        <v>14</v>
      </c>
    </row>
    <row r="1891" spans="1:10">
      <c r="A1891" t="n">
        <v>20155</v>
      </c>
      <c r="B1891" s="33" t="n">
        <v>45</v>
      </c>
      <c r="C1891" s="7" t="n">
        <v>4</v>
      </c>
      <c r="D1891" s="7" t="n">
        <v>3</v>
      </c>
      <c r="E1891" s="7" t="n">
        <v>347.679992675781</v>
      </c>
      <c r="F1891" s="7" t="n">
        <v>318.329986572266</v>
      </c>
      <c r="G1891" s="7" t="n">
        <v>350</v>
      </c>
      <c r="H1891" s="7" t="n">
        <v>4200</v>
      </c>
      <c r="I1891" s="7" t="n">
        <v>1</v>
      </c>
    </row>
    <row r="1892" spans="1:10">
      <c r="A1892" t="s">
        <v>4</v>
      </c>
      <c r="B1892" s="4" t="s">
        <v>5</v>
      </c>
      <c r="C1892" s="4" t="s">
        <v>14</v>
      </c>
      <c r="D1892" s="4" t="s">
        <v>14</v>
      </c>
      <c r="E1892" s="4" t="s">
        <v>24</v>
      </c>
      <c r="F1892" s="4" t="s">
        <v>10</v>
      </c>
    </row>
    <row r="1893" spans="1:10">
      <c r="A1893" t="n">
        <v>20173</v>
      </c>
      <c r="B1893" s="33" t="n">
        <v>45</v>
      </c>
      <c r="C1893" s="7" t="n">
        <v>5</v>
      </c>
      <c r="D1893" s="7" t="n">
        <v>3</v>
      </c>
      <c r="E1893" s="7" t="n">
        <v>3.59999990463257</v>
      </c>
      <c r="F1893" s="7" t="n">
        <v>4200</v>
      </c>
    </row>
    <row r="1894" spans="1:10">
      <c r="A1894" t="s">
        <v>4</v>
      </c>
      <c r="B1894" s="4" t="s">
        <v>5</v>
      </c>
      <c r="C1894" s="4" t="s">
        <v>14</v>
      </c>
      <c r="D1894" s="4" t="s">
        <v>14</v>
      </c>
      <c r="E1894" s="4" t="s">
        <v>24</v>
      </c>
      <c r="F1894" s="4" t="s">
        <v>10</v>
      </c>
    </row>
    <row r="1895" spans="1:10">
      <c r="A1895" t="n">
        <v>20182</v>
      </c>
      <c r="B1895" s="33" t="n">
        <v>45</v>
      </c>
      <c r="C1895" s="7" t="n">
        <v>11</v>
      </c>
      <c r="D1895" s="7" t="n">
        <v>3</v>
      </c>
      <c r="E1895" s="7" t="n">
        <v>37.2000007629395</v>
      </c>
      <c r="F1895" s="7" t="n">
        <v>4200</v>
      </c>
    </row>
    <row r="1896" spans="1:10">
      <c r="A1896" t="s">
        <v>4</v>
      </c>
      <c r="B1896" s="4" t="s">
        <v>5</v>
      </c>
      <c r="C1896" s="4" t="s">
        <v>14</v>
      </c>
      <c r="D1896" s="4" t="s">
        <v>10</v>
      </c>
      <c r="E1896" s="4" t="s">
        <v>24</v>
      </c>
    </row>
    <row r="1897" spans="1:10">
      <c r="A1897" t="n">
        <v>20191</v>
      </c>
      <c r="B1897" s="23" t="n">
        <v>58</v>
      </c>
      <c r="C1897" s="7" t="n">
        <v>100</v>
      </c>
      <c r="D1897" s="7" t="n">
        <v>1000</v>
      </c>
      <c r="E1897" s="7" t="n">
        <v>1</v>
      </c>
    </row>
    <row r="1898" spans="1:10">
      <c r="A1898" t="s">
        <v>4</v>
      </c>
      <c r="B1898" s="4" t="s">
        <v>5</v>
      </c>
      <c r="C1898" s="4" t="s">
        <v>14</v>
      </c>
      <c r="D1898" s="4" t="s">
        <v>10</v>
      </c>
    </row>
    <row r="1899" spans="1:10">
      <c r="A1899" t="n">
        <v>20199</v>
      </c>
      <c r="B1899" s="23" t="n">
        <v>58</v>
      </c>
      <c r="C1899" s="7" t="n">
        <v>255</v>
      </c>
      <c r="D1899" s="7" t="n">
        <v>0</v>
      </c>
    </row>
    <row r="1900" spans="1:10">
      <c r="A1900" t="s">
        <v>4</v>
      </c>
      <c r="B1900" s="4" t="s">
        <v>5</v>
      </c>
      <c r="C1900" s="4" t="s">
        <v>10</v>
      </c>
    </row>
    <row r="1901" spans="1:10">
      <c r="A1901" t="n">
        <v>20203</v>
      </c>
      <c r="B1901" s="27" t="n">
        <v>16</v>
      </c>
      <c r="C1901" s="7" t="n">
        <v>2800</v>
      </c>
    </row>
    <row r="1902" spans="1:10">
      <c r="A1902" t="s">
        <v>4</v>
      </c>
      <c r="B1902" s="4" t="s">
        <v>5</v>
      </c>
      <c r="C1902" s="4" t="s">
        <v>14</v>
      </c>
      <c r="D1902" s="4" t="s">
        <v>10</v>
      </c>
      <c r="E1902" s="4" t="s">
        <v>24</v>
      </c>
    </row>
    <row r="1903" spans="1:10">
      <c r="A1903" t="n">
        <v>20206</v>
      </c>
      <c r="B1903" s="23" t="n">
        <v>58</v>
      </c>
      <c r="C1903" s="7" t="n">
        <v>101</v>
      </c>
      <c r="D1903" s="7" t="n">
        <v>300</v>
      </c>
      <c r="E1903" s="7" t="n">
        <v>1</v>
      </c>
    </row>
    <row r="1904" spans="1:10">
      <c r="A1904" t="s">
        <v>4</v>
      </c>
      <c r="B1904" s="4" t="s">
        <v>5</v>
      </c>
      <c r="C1904" s="4" t="s">
        <v>14</v>
      </c>
      <c r="D1904" s="4" t="s">
        <v>10</v>
      </c>
    </row>
    <row r="1905" spans="1:9">
      <c r="A1905" t="n">
        <v>20214</v>
      </c>
      <c r="B1905" s="23" t="n">
        <v>58</v>
      </c>
      <c r="C1905" s="7" t="n">
        <v>254</v>
      </c>
      <c r="D1905" s="7" t="n">
        <v>0</v>
      </c>
    </row>
    <row r="1906" spans="1:9">
      <c r="A1906" t="s">
        <v>4</v>
      </c>
      <c r="B1906" s="4" t="s">
        <v>5</v>
      </c>
      <c r="C1906" s="4" t="s">
        <v>10</v>
      </c>
      <c r="D1906" s="4" t="s">
        <v>14</v>
      </c>
    </row>
    <row r="1907" spans="1:9">
      <c r="A1907" t="n">
        <v>20218</v>
      </c>
      <c r="B1907" s="49" t="n">
        <v>56</v>
      </c>
      <c r="C1907" s="7" t="n">
        <v>0</v>
      </c>
      <c r="D1907" s="7" t="n">
        <v>1</v>
      </c>
    </row>
    <row r="1908" spans="1:9">
      <c r="A1908" t="s">
        <v>4</v>
      </c>
      <c r="B1908" s="4" t="s">
        <v>5</v>
      </c>
      <c r="C1908" s="4" t="s">
        <v>10</v>
      </c>
      <c r="D1908" s="4" t="s">
        <v>14</v>
      </c>
    </row>
    <row r="1909" spans="1:9">
      <c r="A1909" t="n">
        <v>20222</v>
      </c>
      <c r="B1909" s="49" t="n">
        <v>56</v>
      </c>
      <c r="C1909" s="7" t="n">
        <v>8</v>
      </c>
      <c r="D1909" s="7" t="n">
        <v>1</v>
      </c>
    </row>
    <row r="1910" spans="1:9">
      <c r="A1910" t="s">
        <v>4</v>
      </c>
      <c r="B1910" s="4" t="s">
        <v>5</v>
      </c>
      <c r="C1910" s="4" t="s">
        <v>10</v>
      </c>
      <c r="D1910" s="4" t="s">
        <v>14</v>
      </c>
    </row>
    <row r="1911" spans="1:9">
      <c r="A1911" t="n">
        <v>20226</v>
      </c>
      <c r="B1911" s="49" t="n">
        <v>56</v>
      </c>
      <c r="C1911" s="7" t="n">
        <v>1</v>
      </c>
      <c r="D1911" s="7" t="n">
        <v>1</v>
      </c>
    </row>
    <row r="1912" spans="1:9">
      <c r="A1912" t="s">
        <v>4</v>
      </c>
      <c r="B1912" s="4" t="s">
        <v>5</v>
      </c>
      <c r="C1912" s="4" t="s">
        <v>10</v>
      </c>
      <c r="D1912" s="4" t="s">
        <v>14</v>
      </c>
    </row>
    <row r="1913" spans="1:9">
      <c r="A1913" t="n">
        <v>20230</v>
      </c>
      <c r="B1913" s="49" t="n">
        <v>56</v>
      </c>
      <c r="C1913" s="7" t="n">
        <v>7032</v>
      </c>
      <c r="D1913" s="7" t="n">
        <v>1</v>
      </c>
    </row>
    <row r="1914" spans="1:9">
      <c r="A1914" t="s">
        <v>4</v>
      </c>
      <c r="B1914" s="4" t="s">
        <v>5</v>
      </c>
      <c r="C1914" s="4" t="s">
        <v>10</v>
      </c>
      <c r="D1914" s="4" t="s">
        <v>14</v>
      </c>
    </row>
    <row r="1915" spans="1:9">
      <c r="A1915" t="n">
        <v>20234</v>
      </c>
      <c r="B1915" s="49" t="n">
        <v>56</v>
      </c>
      <c r="C1915" s="7" t="n">
        <v>61489</v>
      </c>
      <c r="D1915" s="7" t="n">
        <v>1</v>
      </c>
    </row>
    <row r="1916" spans="1:9">
      <c r="A1916" t="s">
        <v>4</v>
      </c>
      <c r="B1916" s="4" t="s">
        <v>5</v>
      </c>
      <c r="C1916" s="4" t="s">
        <v>10</v>
      </c>
      <c r="D1916" s="4" t="s">
        <v>14</v>
      </c>
    </row>
    <row r="1917" spans="1:9">
      <c r="A1917" t="n">
        <v>20238</v>
      </c>
      <c r="B1917" s="49" t="n">
        <v>56</v>
      </c>
      <c r="C1917" s="7" t="n">
        <v>61490</v>
      </c>
      <c r="D1917" s="7" t="n">
        <v>1</v>
      </c>
    </row>
    <row r="1918" spans="1:9">
      <c r="A1918" t="s">
        <v>4</v>
      </c>
      <c r="B1918" s="4" t="s">
        <v>5</v>
      </c>
      <c r="C1918" s="4" t="s">
        <v>10</v>
      </c>
      <c r="D1918" s="4" t="s">
        <v>14</v>
      </c>
    </row>
    <row r="1919" spans="1:9">
      <c r="A1919" t="n">
        <v>20242</v>
      </c>
      <c r="B1919" s="49" t="n">
        <v>56</v>
      </c>
      <c r="C1919" s="7" t="n">
        <v>61488</v>
      </c>
      <c r="D1919" s="7" t="n">
        <v>1</v>
      </c>
    </row>
    <row r="1920" spans="1:9">
      <c r="A1920" t="s">
        <v>4</v>
      </c>
      <c r="B1920" s="4" t="s">
        <v>5</v>
      </c>
      <c r="C1920" s="4" t="s">
        <v>14</v>
      </c>
      <c r="D1920" s="4" t="s">
        <v>14</v>
      </c>
      <c r="E1920" s="4" t="s">
        <v>24</v>
      </c>
      <c r="F1920" s="4" t="s">
        <v>24</v>
      </c>
      <c r="G1920" s="4" t="s">
        <v>24</v>
      </c>
      <c r="H1920" s="4" t="s">
        <v>10</v>
      </c>
    </row>
    <row r="1921" spans="1:8">
      <c r="A1921" t="n">
        <v>20246</v>
      </c>
      <c r="B1921" s="33" t="n">
        <v>45</v>
      </c>
      <c r="C1921" s="7" t="n">
        <v>2</v>
      </c>
      <c r="D1921" s="7" t="n">
        <v>3</v>
      </c>
      <c r="E1921" s="7" t="n">
        <v>-158.100006103516</v>
      </c>
      <c r="F1921" s="7" t="n">
        <v>123.76000213623</v>
      </c>
      <c r="G1921" s="7" t="n">
        <v>45.7900009155273</v>
      </c>
      <c r="H1921" s="7" t="n">
        <v>0</v>
      </c>
    </row>
    <row r="1922" spans="1:8">
      <c r="A1922" t="s">
        <v>4</v>
      </c>
      <c r="B1922" s="4" t="s">
        <v>5</v>
      </c>
      <c r="C1922" s="4" t="s">
        <v>14</v>
      </c>
      <c r="D1922" s="4" t="s">
        <v>14</v>
      </c>
      <c r="E1922" s="4" t="s">
        <v>24</v>
      </c>
      <c r="F1922" s="4" t="s">
        <v>24</v>
      </c>
      <c r="G1922" s="4" t="s">
        <v>24</v>
      </c>
      <c r="H1922" s="4" t="s">
        <v>10</v>
      </c>
      <c r="I1922" s="4" t="s">
        <v>14</v>
      </c>
    </row>
    <row r="1923" spans="1:8">
      <c r="A1923" t="n">
        <v>20263</v>
      </c>
      <c r="B1923" s="33" t="n">
        <v>45</v>
      </c>
      <c r="C1923" s="7" t="n">
        <v>4</v>
      </c>
      <c r="D1923" s="7" t="n">
        <v>3</v>
      </c>
      <c r="E1923" s="7" t="n">
        <v>4.36999988555908</v>
      </c>
      <c r="F1923" s="7" t="n">
        <v>227.460006713867</v>
      </c>
      <c r="G1923" s="7" t="n">
        <v>2</v>
      </c>
      <c r="H1923" s="7" t="n">
        <v>0</v>
      </c>
      <c r="I1923" s="7" t="n">
        <v>0</v>
      </c>
    </row>
    <row r="1924" spans="1:8">
      <c r="A1924" t="s">
        <v>4</v>
      </c>
      <c r="B1924" s="4" t="s">
        <v>5</v>
      </c>
      <c r="C1924" s="4" t="s">
        <v>14</v>
      </c>
      <c r="D1924" s="4" t="s">
        <v>14</v>
      </c>
      <c r="E1924" s="4" t="s">
        <v>24</v>
      </c>
      <c r="F1924" s="4" t="s">
        <v>10</v>
      </c>
    </row>
    <row r="1925" spans="1:8">
      <c r="A1925" t="n">
        <v>20281</v>
      </c>
      <c r="B1925" s="33" t="n">
        <v>45</v>
      </c>
      <c r="C1925" s="7" t="n">
        <v>5</v>
      </c>
      <c r="D1925" s="7" t="n">
        <v>3</v>
      </c>
      <c r="E1925" s="7" t="n">
        <v>7.90000009536743</v>
      </c>
      <c r="F1925" s="7" t="n">
        <v>0</v>
      </c>
    </row>
    <row r="1926" spans="1:8">
      <c r="A1926" t="s">
        <v>4</v>
      </c>
      <c r="B1926" s="4" t="s">
        <v>5</v>
      </c>
      <c r="C1926" s="4" t="s">
        <v>14</v>
      </c>
      <c r="D1926" s="4" t="s">
        <v>14</v>
      </c>
      <c r="E1926" s="4" t="s">
        <v>24</v>
      </c>
      <c r="F1926" s="4" t="s">
        <v>10</v>
      </c>
    </row>
    <row r="1927" spans="1:8">
      <c r="A1927" t="n">
        <v>20290</v>
      </c>
      <c r="B1927" s="33" t="n">
        <v>45</v>
      </c>
      <c r="C1927" s="7" t="n">
        <v>11</v>
      </c>
      <c r="D1927" s="7" t="n">
        <v>3</v>
      </c>
      <c r="E1927" s="7" t="n">
        <v>37.2000007629395</v>
      </c>
      <c r="F1927" s="7" t="n">
        <v>0</v>
      </c>
    </row>
    <row r="1928" spans="1:8">
      <c r="A1928" t="s">
        <v>4</v>
      </c>
      <c r="B1928" s="4" t="s">
        <v>5</v>
      </c>
      <c r="C1928" s="4" t="s">
        <v>14</v>
      </c>
      <c r="D1928" s="4" t="s">
        <v>14</v>
      </c>
      <c r="E1928" s="4" t="s">
        <v>24</v>
      </c>
      <c r="F1928" s="4" t="s">
        <v>24</v>
      </c>
      <c r="G1928" s="4" t="s">
        <v>24</v>
      </c>
      <c r="H1928" s="4" t="s">
        <v>10</v>
      </c>
    </row>
    <row r="1929" spans="1:8">
      <c r="A1929" t="n">
        <v>20299</v>
      </c>
      <c r="B1929" s="33" t="n">
        <v>45</v>
      </c>
      <c r="C1929" s="7" t="n">
        <v>2</v>
      </c>
      <c r="D1929" s="7" t="n">
        <v>3</v>
      </c>
      <c r="E1929" s="7" t="n">
        <v>-158.220001220703</v>
      </c>
      <c r="F1929" s="7" t="n">
        <v>122.099998474121</v>
      </c>
      <c r="G1929" s="7" t="n">
        <v>44.7799987792969</v>
      </c>
      <c r="H1929" s="7" t="n">
        <v>6000</v>
      </c>
    </row>
    <row r="1930" spans="1:8">
      <c r="A1930" t="s">
        <v>4</v>
      </c>
      <c r="B1930" s="4" t="s">
        <v>5</v>
      </c>
      <c r="C1930" s="4" t="s">
        <v>14</v>
      </c>
      <c r="D1930" s="4" t="s">
        <v>14</v>
      </c>
      <c r="E1930" s="4" t="s">
        <v>24</v>
      </c>
      <c r="F1930" s="4" t="s">
        <v>24</v>
      </c>
      <c r="G1930" s="4" t="s">
        <v>24</v>
      </c>
      <c r="H1930" s="4" t="s">
        <v>10</v>
      </c>
      <c r="I1930" s="4" t="s">
        <v>14</v>
      </c>
    </row>
    <row r="1931" spans="1:8">
      <c r="A1931" t="n">
        <v>20316</v>
      </c>
      <c r="B1931" s="33" t="n">
        <v>45</v>
      </c>
      <c r="C1931" s="7" t="n">
        <v>4</v>
      </c>
      <c r="D1931" s="7" t="n">
        <v>3</v>
      </c>
      <c r="E1931" s="7" t="n">
        <v>350.179992675781</v>
      </c>
      <c r="F1931" s="7" t="n">
        <v>264.589996337891</v>
      </c>
      <c r="G1931" s="7" t="n">
        <v>2</v>
      </c>
      <c r="H1931" s="7" t="n">
        <v>6000</v>
      </c>
      <c r="I1931" s="7" t="n">
        <v>1</v>
      </c>
    </row>
    <row r="1932" spans="1:8">
      <c r="A1932" t="s">
        <v>4</v>
      </c>
      <c r="B1932" s="4" t="s">
        <v>5</v>
      </c>
      <c r="C1932" s="4" t="s">
        <v>14</v>
      </c>
      <c r="D1932" s="4" t="s">
        <v>14</v>
      </c>
      <c r="E1932" s="4" t="s">
        <v>24</v>
      </c>
      <c r="F1932" s="4" t="s">
        <v>10</v>
      </c>
    </row>
    <row r="1933" spans="1:8">
      <c r="A1933" t="n">
        <v>20334</v>
      </c>
      <c r="B1933" s="33" t="n">
        <v>45</v>
      </c>
      <c r="C1933" s="7" t="n">
        <v>5</v>
      </c>
      <c r="D1933" s="7" t="n">
        <v>3</v>
      </c>
      <c r="E1933" s="7" t="n">
        <v>7.90000009536743</v>
      </c>
      <c r="F1933" s="7" t="n">
        <v>6000</v>
      </c>
    </row>
    <row r="1934" spans="1:8">
      <c r="A1934" t="s">
        <v>4</v>
      </c>
      <c r="B1934" s="4" t="s">
        <v>5</v>
      </c>
      <c r="C1934" s="4" t="s">
        <v>14</v>
      </c>
      <c r="D1934" s="4" t="s">
        <v>14</v>
      </c>
      <c r="E1934" s="4" t="s">
        <v>24</v>
      </c>
      <c r="F1934" s="4" t="s">
        <v>10</v>
      </c>
    </row>
    <row r="1935" spans="1:8">
      <c r="A1935" t="n">
        <v>20343</v>
      </c>
      <c r="B1935" s="33" t="n">
        <v>45</v>
      </c>
      <c r="C1935" s="7" t="n">
        <v>11</v>
      </c>
      <c r="D1935" s="7" t="n">
        <v>3</v>
      </c>
      <c r="E1935" s="7" t="n">
        <v>37.2000007629395</v>
      </c>
      <c r="F1935" s="7" t="n">
        <v>6000</v>
      </c>
    </row>
    <row r="1936" spans="1:8">
      <c r="A1936" t="s">
        <v>4</v>
      </c>
      <c r="B1936" s="4" t="s">
        <v>5</v>
      </c>
      <c r="C1936" s="4" t="s">
        <v>14</v>
      </c>
    </row>
    <row r="1937" spans="1:9">
      <c r="A1937" t="n">
        <v>20352</v>
      </c>
      <c r="B1937" s="62" t="n">
        <v>116</v>
      </c>
      <c r="C1937" s="7" t="n">
        <v>1</v>
      </c>
    </row>
    <row r="1938" spans="1:9">
      <c r="A1938" t="s">
        <v>4</v>
      </c>
      <c r="B1938" s="4" t="s">
        <v>5</v>
      </c>
      <c r="C1938" s="4" t="s">
        <v>14</v>
      </c>
      <c r="D1938" s="4" t="s">
        <v>10</v>
      </c>
      <c r="E1938" s="4" t="s">
        <v>10</v>
      </c>
      <c r="F1938" s="4" t="s">
        <v>9</v>
      </c>
    </row>
    <row r="1939" spans="1:9">
      <c r="A1939" t="n">
        <v>20354</v>
      </c>
      <c r="B1939" s="59" t="n">
        <v>84</v>
      </c>
      <c r="C1939" s="7" t="n">
        <v>0</v>
      </c>
      <c r="D1939" s="7" t="n">
        <v>0</v>
      </c>
      <c r="E1939" s="7" t="n">
        <v>0</v>
      </c>
      <c r="F1939" s="7" t="n">
        <v>1045220557</v>
      </c>
    </row>
    <row r="1940" spans="1:9">
      <c r="A1940" t="s">
        <v>4</v>
      </c>
      <c r="B1940" s="4" t="s">
        <v>5</v>
      </c>
      <c r="C1940" s="4" t="s">
        <v>10</v>
      </c>
      <c r="D1940" s="4" t="s">
        <v>24</v>
      </c>
      <c r="E1940" s="4" t="s">
        <v>24</v>
      </c>
      <c r="F1940" s="4" t="s">
        <v>24</v>
      </c>
      <c r="G1940" s="4" t="s">
        <v>24</v>
      </c>
    </row>
    <row r="1941" spans="1:9">
      <c r="A1941" t="n">
        <v>20364</v>
      </c>
      <c r="B1941" s="40" t="n">
        <v>46</v>
      </c>
      <c r="C1941" s="7" t="n">
        <v>0</v>
      </c>
      <c r="D1941" s="7" t="n">
        <v>-141.080001831055</v>
      </c>
      <c r="E1941" s="7" t="n">
        <v>117.449996948242</v>
      </c>
      <c r="F1941" s="7" t="n">
        <v>58.4500007629395</v>
      </c>
      <c r="G1941" s="7" t="n">
        <v>143.300003051758</v>
      </c>
    </row>
    <row r="1942" spans="1:9">
      <c r="A1942" t="s">
        <v>4</v>
      </c>
      <c r="B1942" s="4" t="s">
        <v>5</v>
      </c>
      <c r="C1942" s="4" t="s">
        <v>10</v>
      </c>
      <c r="D1942" s="4" t="s">
        <v>24</v>
      </c>
      <c r="E1942" s="4" t="s">
        <v>24</v>
      </c>
      <c r="F1942" s="4" t="s">
        <v>24</v>
      </c>
      <c r="G1942" s="4" t="s">
        <v>24</v>
      </c>
    </row>
    <row r="1943" spans="1:9">
      <c r="A1943" t="n">
        <v>20383</v>
      </c>
      <c r="B1943" s="40" t="n">
        <v>46</v>
      </c>
      <c r="C1943" s="7" t="n">
        <v>8</v>
      </c>
      <c r="D1943" s="7" t="n">
        <v>-141.5</v>
      </c>
      <c r="E1943" s="7" t="n">
        <v>117.449996948242</v>
      </c>
      <c r="F1943" s="7" t="n">
        <v>60.689998626709</v>
      </c>
      <c r="G1943" s="7" t="n">
        <v>145.300003051758</v>
      </c>
    </row>
    <row r="1944" spans="1:9">
      <c r="A1944" t="s">
        <v>4</v>
      </c>
      <c r="B1944" s="4" t="s">
        <v>5</v>
      </c>
      <c r="C1944" s="4" t="s">
        <v>10</v>
      </c>
      <c r="D1944" s="4" t="s">
        <v>24</v>
      </c>
      <c r="E1944" s="4" t="s">
        <v>24</v>
      </c>
      <c r="F1944" s="4" t="s">
        <v>24</v>
      </c>
      <c r="G1944" s="4" t="s">
        <v>24</v>
      </c>
    </row>
    <row r="1945" spans="1:9">
      <c r="A1945" t="n">
        <v>20402</v>
      </c>
      <c r="B1945" s="40" t="n">
        <v>46</v>
      </c>
      <c r="C1945" s="7" t="n">
        <v>1</v>
      </c>
      <c r="D1945" s="7" t="n">
        <v>-141.610000610352</v>
      </c>
      <c r="E1945" s="7" t="n">
        <v>117.449996948242</v>
      </c>
      <c r="F1945" s="7" t="n">
        <v>62.689998626709</v>
      </c>
      <c r="G1945" s="7" t="n">
        <v>146.399993896484</v>
      </c>
    </row>
    <row r="1946" spans="1:9">
      <c r="A1946" t="s">
        <v>4</v>
      </c>
      <c r="B1946" s="4" t="s">
        <v>5</v>
      </c>
      <c r="C1946" s="4" t="s">
        <v>10</v>
      </c>
      <c r="D1946" s="4" t="s">
        <v>24</v>
      </c>
      <c r="E1946" s="4" t="s">
        <v>24</v>
      </c>
      <c r="F1946" s="4" t="s">
        <v>24</v>
      </c>
      <c r="G1946" s="4" t="s">
        <v>24</v>
      </c>
    </row>
    <row r="1947" spans="1:9">
      <c r="A1947" t="n">
        <v>20421</v>
      </c>
      <c r="B1947" s="40" t="n">
        <v>46</v>
      </c>
      <c r="C1947" s="7" t="n">
        <v>7032</v>
      </c>
      <c r="D1947" s="7" t="n">
        <v>-145.149993896484</v>
      </c>
      <c r="E1947" s="7" t="n">
        <v>117.449996948242</v>
      </c>
      <c r="F1947" s="7" t="n">
        <v>65.5400009155273</v>
      </c>
      <c r="G1947" s="7" t="n">
        <v>145.100006103516</v>
      </c>
    </row>
    <row r="1948" spans="1:9">
      <c r="A1948" t="s">
        <v>4</v>
      </c>
      <c r="B1948" s="4" t="s">
        <v>5</v>
      </c>
      <c r="C1948" s="4" t="s">
        <v>14</v>
      </c>
      <c r="D1948" s="53" t="s">
        <v>129</v>
      </c>
      <c r="E1948" s="4" t="s">
        <v>5</v>
      </c>
      <c r="F1948" s="4" t="s">
        <v>14</v>
      </c>
      <c r="G1948" s="4" t="s">
        <v>10</v>
      </c>
      <c r="H1948" s="53" t="s">
        <v>130</v>
      </c>
      <c r="I1948" s="4" t="s">
        <v>14</v>
      </c>
      <c r="J1948" s="4" t="s">
        <v>26</v>
      </c>
    </row>
    <row r="1949" spans="1:9">
      <c r="A1949" t="n">
        <v>20440</v>
      </c>
      <c r="B1949" s="12" t="n">
        <v>5</v>
      </c>
      <c r="C1949" s="7" t="n">
        <v>28</v>
      </c>
      <c r="D1949" s="53" t="s">
        <v>3</v>
      </c>
      <c r="E1949" s="54" t="n">
        <v>64</v>
      </c>
      <c r="F1949" s="7" t="n">
        <v>5</v>
      </c>
      <c r="G1949" s="7" t="n">
        <v>7</v>
      </c>
      <c r="H1949" s="53" t="s">
        <v>3</v>
      </c>
      <c r="I1949" s="7" t="n">
        <v>1</v>
      </c>
      <c r="J1949" s="13" t="n">
        <f t="normal" ca="1">A1969</f>
        <v>0</v>
      </c>
    </row>
    <row r="1950" spans="1:9">
      <c r="A1950" t="s">
        <v>4</v>
      </c>
      <c r="B1950" s="4" t="s">
        <v>5</v>
      </c>
      <c r="C1950" s="4" t="s">
        <v>10</v>
      </c>
      <c r="D1950" s="4" t="s">
        <v>14</v>
      </c>
      <c r="E1950" s="4" t="s">
        <v>6</v>
      </c>
      <c r="F1950" s="4" t="s">
        <v>24</v>
      </c>
      <c r="G1950" s="4" t="s">
        <v>24</v>
      </c>
      <c r="H1950" s="4" t="s">
        <v>24</v>
      </c>
    </row>
    <row r="1951" spans="1:9">
      <c r="A1951" t="n">
        <v>20451</v>
      </c>
      <c r="B1951" s="44" t="n">
        <v>48</v>
      </c>
      <c r="C1951" s="7" t="n">
        <v>7</v>
      </c>
      <c r="D1951" s="7" t="n">
        <v>0</v>
      </c>
      <c r="E1951" s="7" t="s">
        <v>146</v>
      </c>
      <c r="F1951" s="7" t="n">
        <v>-1</v>
      </c>
      <c r="G1951" s="7" t="n">
        <v>1</v>
      </c>
      <c r="H1951" s="7" t="n">
        <v>1.40129846432482e-45</v>
      </c>
    </row>
    <row r="1952" spans="1:9">
      <c r="A1952" t="s">
        <v>4</v>
      </c>
      <c r="B1952" s="4" t="s">
        <v>5</v>
      </c>
      <c r="C1952" s="4" t="s">
        <v>10</v>
      </c>
      <c r="D1952" s="4" t="s">
        <v>24</v>
      </c>
      <c r="E1952" s="4" t="s">
        <v>24</v>
      </c>
      <c r="F1952" s="4" t="s">
        <v>24</v>
      </c>
      <c r="G1952" s="4" t="s">
        <v>24</v>
      </c>
    </row>
    <row r="1953" spans="1:10">
      <c r="A1953" t="n">
        <v>20480</v>
      </c>
      <c r="B1953" s="40" t="n">
        <v>46</v>
      </c>
      <c r="C1953" s="7" t="n">
        <v>7</v>
      </c>
      <c r="D1953" s="7" t="n">
        <v>-142.660003662109</v>
      </c>
      <c r="E1953" s="7" t="n">
        <v>117.449996948242</v>
      </c>
      <c r="F1953" s="7" t="n">
        <v>58.689998626709</v>
      </c>
      <c r="G1953" s="7" t="n">
        <v>151.199996948242</v>
      </c>
    </row>
    <row r="1954" spans="1:10">
      <c r="A1954" t="s">
        <v>4</v>
      </c>
      <c r="B1954" s="4" t="s">
        <v>5</v>
      </c>
      <c r="C1954" s="4" t="s">
        <v>10</v>
      </c>
      <c r="D1954" s="4" t="s">
        <v>24</v>
      </c>
      <c r="E1954" s="4" t="s">
        <v>24</v>
      </c>
      <c r="F1954" s="4" t="s">
        <v>24</v>
      </c>
      <c r="G1954" s="4" t="s">
        <v>24</v>
      </c>
    </row>
    <row r="1955" spans="1:10">
      <c r="A1955" t="n">
        <v>20499</v>
      </c>
      <c r="B1955" s="40" t="n">
        <v>46</v>
      </c>
      <c r="C1955" s="7" t="n">
        <v>9</v>
      </c>
      <c r="D1955" s="7" t="n">
        <v>-143.929992675781</v>
      </c>
      <c r="E1955" s="7" t="n">
        <v>117.449996948242</v>
      </c>
      <c r="F1955" s="7" t="n">
        <v>60.9900016784668</v>
      </c>
      <c r="G1955" s="7" t="n">
        <v>143.699996948242</v>
      </c>
    </row>
    <row r="1956" spans="1:10">
      <c r="A1956" t="s">
        <v>4</v>
      </c>
      <c r="B1956" s="4" t="s">
        <v>5</v>
      </c>
      <c r="C1956" s="4" t="s">
        <v>14</v>
      </c>
      <c r="D1956" s="53" t="s">
        <v>129</v>
      </c>
      <c r="E1956" s="4" t="s">
        <v>5</v>
      </c>
      <c r="F1956" s="4" t="s">
        <v>14</v>
      </c>
      <c r="G1956" s="4" t="s">
        <v>10</v>
      </c>
      <c r="H1956" s="53" t="s">
        <v>130</v>
      </c>
      <c r="I1956" s="4" t="s">
        <v>14</v>
      </c>
      <c r="J1956" s="4" t="s">
        <v>26</v>
      </c>
    </row>
    <row r="1957" spans="1:10">
      <c r="A1957" t="n">
        <v>20518</v>
      </c>
      <c r="B1957" s="12" t="n">
        <v>5</v>
      </c>
      <c r="C1957" s="7" t="n">
        <v>28</v>
      </c>
      <c r="D1957" s="53" t="s">
        <v>3</v>
      </c>
      <c r="E1957" s="54" t="n">
        <v>64</v>
      </c>
      <c r="F1957" s="7" t="n">
        <v>5</v>
      </c>
      <c r="G1957" s="7" t="n">
        <v>2</v>
      </c>
      <c r="H1957" s="53" t="s">
        <v>3</v>
      </c>
      <c r="I1957" s="7" t="n">
        <v>1</v>
      </c>
      <c r="J1957" s="13" t="n">
        <f t="normal" ca="1">A1963</f>
        <v>0</v>
      </c>
    </row>
    <row r="1958" spans="1:10">
      <c r="A1958" t="s">
        <v>4</v>
      </c>
      <c r="B1958" s="4" t="s">
        <v>5</v>
      </c>
      <c r="C1958" s="4" t="s">
        <v>10</v>
      </c>
      <c r="D1958" s="4" t="s">
        <v>24</v>
      </c>
      <c r="E1958" s="4" t="s">
        <v>24</v>
      </c>
      <c r="F1958" s="4" t="s">
        <v>24</v>
      </c>
      <c r="G1958" s="4" t="s">
        <v>24</v>
      </c>
    </row>
    <row r="1959" spans="1:10">
      <c r="A1959" t="n">
        <v>20529</v>
      </c>
      <c r="B1959" s="40" t="n">
        <v>46</v>
      </c>
      <c r="C1959" s="7" t="n">
        <v>2</v>
      </c>
      <c r="D1959" s="7" t="n">
        <v>-143.509994506836</v>
      </c>
      <c r="E1959" s="7" t="n">
        <v>117.449996948242</v>
      </c>
      <c r="F1959" s="7" t="n">
        <v>63.3699989318848</v>
      </c>
      <c r="G1959" s="7" t="n">
        <v>143.699996948242</v>
      </c>
    </row>
    <row r="1960" spans="1:10">
      <c r="A1960" t="s">
        <v>4</v>
      </c>
      <c r="B1960" s="4" t="s">
        <v>5</v>
      </c>
      <c r="C1960" s="4" t="s">
        <v>26</v>
      </c>
    </row>
    <row r="1961" spans="1:10">
      <c r="A1961" t="n">
        <v>20548</v>
      </c>
      <c r="B1961" s="16" t="n">
        <v>3</v>
      </c>
      <c r="C1961" s="13" t="n">
        <f t="normal" ca="1">A1967</f>
        <v>0</v>
      </c>
    </row>
    <row r="1962" spans="1:10">
      <c r="A1962" t="s">
        <v>4</v>
      </c>
      <c r="B1962" s="4" t="s">
        <v>5</v>
      </c>
      <c r="C1962" s="4" t="s">
        <v>14</v>
      </c>
      <c r="D1962" s="53" t="s">
        <v>129</v>
      </c>
      <c r="E1962" s="4" t="s">
        <v>5</v>
      </c>
      <c r="F1962" s="4" t="s">
        <v>14</v>
      </c>
      <c r="G1962" s="4" t="s">
        <v>10</v>
      </c>
      <c r="H1962" s="53" t="s">
        <v>130</v>
      </c>
      <c r="I1962" s="4" t="s">
        <v>14</v>
      </c>
      <c r="J1962" s="4" t="s">
        <v>26</v>
      </c>
    </row>
    <row r="1963" spans="1:10">
      <c r="A1963" t="n">
        <v>20553</v>
      </c>
      <c r="B1963" s="12" t="n">
        <v>5</v>
      </c>
      <c r="C1963" s="7" t="n">
        <v>28</v>
      </c>
      <c r="D1963" s="53" t="s">
        <v>3</v>
      </c>
      <c r="E1963" s="54" t="n">
        <v>64</v>
      </c>
      <c r="F1963" s="7" t="n">
        <v>5</v>
      </c>
      <c r="G1963" s="7" t="n">
        <v>4</v>
      </c>
      <c r="H1963" s="53" t="s">
        <v>3</v>
      </c>
      <c r="I1963" s="7" t="n">
        <v>1</v>
      </c>
      <c r="J1963" s="13" t="n">
        <f t="normal" ca="1">A1967</f>
        <v>0</v>
      </c>
    </row>
    <row r="1964" spans="1:10">
      <c r="A1964" t="s">
        <v>4</v>
      </c>
      <c r="B1964" s="4" t="s">
        <v>5</v>
      </c>
      <c r="C1964" s="4" t="s">
        <v>10</v>
      </c>
      <c r="D1964" s="4" t="s">
        <v>24</v>
      </c>
      <c r="E1964" s="4" t="s">
        <v>24</v>
      </c>
      <c r="F1964" s="4" t="s">
        <v>24</v>
      </c>
      <c r="G1964" s="4" t="s">
        <v>24</v>
      </c>
    </row>
    <row r="1965" spans="1:10">
      <c r="A1965" t="n">
        <v>20564</v>
      </c>
      <c r="B1965" s="40" t="n">
        <v>46</v>
      </c>
      <c r="C1965" s="7" t="n">
        <v>4</v>
      </c>
      <c r="D1965" s="7" t="n">
        <v>-143.509994506836</v>
      </c>
      <c r="E1965" s="7" t="n">
        <v>117.449996948242</v>
      </c>
      <c r="F1965" s="7" t="n">
        <v>63.3699989318848</v>
      </c>
      <c r="G1965" s="7" t="n">
        <v>143.699996948242</v>
      </c>
    </row>
    <row r="1966" spans="1:10">
      <c r="A1966" t="s">
        <v>4</v>
      </c>
      <c r="B1966" s="4" t="s">
        <v>5</v>
      </c>
      <c r="C1966" s="4" t="s">
        <v>26</v>
      </c>
    </row>
    <row r="1967" spans="1:10">
      <c r="A1967" t="n">
        <v>20583</v>
      </c>
      <c r="B1967" s="16" t="n">
        <v>3</v>
      </c>
      <c r="C1967" s="13" t="n">
        <f t="normal" ca="1">A1977</f>
        <v>0</v>
      </c>
    </row>
    <row r="1968" spans="1:10">
      <c r="A1968" t="s">
        <v>4</v>
      </c>
      <c r="B1968" s="4" t="s">
        <v>5</v>
      </c>
      <c r="C1968" s="4" t="s">
        <v>10</v>
      </c>
      <c r="D1968" s="4" t="s">
        <v>14</v>
      </c>
      <c r="E1968" s="4" t="s">
        <v>6</v>
      </c>
      <c r="F1968" s="4" t="s">
        <v>24</v>
      </c>
      <c r="G1968" s="4" t="s">
        <v>24</v>
      </c>
      <c r="H1968" s="4" t="s">
        <v>24</v>
      </c>
    </row>
    <row r="1969" spans="1:10">
      <c r="A1969" t="n">
        <v>20588</v>
      </c>
      <c r="B1969" s="44" t="n">
        <v>48</v>
      </c>
      <c r="C1969" s="7" t="n">
        <v>9</v>
      </c>
      <c r="D1969" s="7" t="n">
        <v>0</v>
      </c>
      <c r="E1969" s="7" t="s">
        <v>197</v>
      </c>
      <c r="F1969" s="7" t="n">
        <v>-1</v>
      </c>
      <c r="G1969" s="7" t="n">
        <v>1</v>
      </c>
      <c r="H1969" s="7" t="n">
        <v>1.40129846432482e-45</v>
      </c>
    </row>
    <row r="1970" spans="1:10">
      <c r="A1970" t="s">
        <v>4</v>
      </c>
      <c r="B1970" s="4" t="s">
        <v>5</v>
      </c>
      <c r="C1970" s="4" t="s">
        <v>10</v>
      </c>
      <c r="D1970" s="4" t="s">
        <v>24</v>
      </c>
      <c r="E1970" s="4" t="s">
        <v>24</v>
      </c>
      <c r="F1970" s="4" t="s">
        <v>24</v>
      </c>
      <c r="G1970" s="4" t="s">
        <v>24</v>
      </c>
    </row>
    <row r="1971" spans="1:10">
      <c r="A1971" t="n">
        <v>20611</v>
      </c>
      <c r="B1971" s="40" t="n">
        <v>46</v>
      </c>
      <c r="C1971" s="7" t="n">
        <v>9</v>
      </c>
      <c r="D1971" s="7" t="n">
        <v>-142.660003662109</v>
      </c>
      <c r="E1971" s="7" t="n">
        <v>117.449996948242</v>
      </c>
      <c r="F1971" s="7" t="n">
        <v>58.689998626709</v>
      </c>
      <c r="G1971" s="7" t="n">
        <v>151.199996948242</v>
      </c>
    </row>
    <row r="1972" spans="1:10">
      <c r="A1972" t="s">
        <v>4</v>
      </c>
      <c r="B1972" s="4" t="s">
        <v>5</v>
      </c>
      <c r="C1972" s="4" t="s">
        <v>10</v>
      </c>
      <c r="D1972" s="4" t="s">
        <v>24</v>
      </c>
      <c r="E1972" s="4" t="s">
        <v>24</v>
      </c>
      <c r="F1972" s="4" t="s">
        <v>24</v>
      </c>
      <c r="G1972" s="4" t="s">
        <v>24</v>
      </c>
    </row>
    <row r="1973" spans="1:10">
      <c r="A1973" t="n">
        <v>20630</v>
      </c>
      <c r="B1973" s="40" t="n">
        <v>46</v>
      </c>
      <c r="C1973" s="7" t="n">
        <v>61489</v>
      </c>
      <c r="D1973" s="7" t="n">
        <v>-143.929992675781</v>
      </c>
      <c r="E1973" s="7" t="n">
        <v>117.449996948242</v>
      </c>
      <c r="F1973" s="7" t="n">
        <v>60.9900016784668</v>
      </c>
      <c r="G1973" s="7" t="n">
        <v>143.699996948242</v>
      </c>
    </row>
    <row r="1974" spans="1:10">
      <c r="A1974" t="s">
        <v>4</v>
      </c>
      <c r="B1974" s="4" t="s">
        <v>5</v>
      </c>
      <c r="C1974" s="4" t="s">
        <v>10</v>
      </c>
      <c r="D1974" s="4" t="s">
        <v>24</v>
      </c>
      <c r="E1974" s="4" t="s">
        <v>24</v>
      </c>
      <c r="F1974" s="4" t="s">
        <v>24</v>
      </c>
      <c r="G1974" s="4" t="s">
        <v>24</v>
      </c>
    </row>
    <row r="1975" spans="1:10">
      <c r="A1975" t="n">
        <v>20649</v>
      </c>
      <c r="B1975" s="40" t="n">
        <v>46</v>
      </c>
      <c r="C1975" s="7" t="n">
        <v>61490</v>
      </c>
      <c r="D1975" s="7" t="n">
        <v>-143.509994506836</v>
      </c>
      <c r="E1975" s="7" t="n">
        <v>117.449996948242</v>
      </c>
      <c r="F1975" s="7" t="n">
        <v>63.3699989318848</v>
      </c>
      <c r="G1975" s="7" t="n">
        <v>143.699996948242</v>
      </c>
    </row>
    <row r="1976" spans="1:10">
      <c r="A1976" t="s">
        <v>4</v>
      </c>
      <c r="B1976" s="4" t="s">
        <v>5</v>
      </c>
      <c r="C1976" s="4" t="s">
        <v>10</v>
      </c>
      <c r="D1976" s="4" t="s">
        <v>14</v>
      </c>
      <c r="E1976" s="4" t="s">
        <v>6</v>
      </c>
      <c r="F1976" s="4" t="s">
        <v>24</v>
      </c>
      <c r="G1976" s="4" t="s">
        <v>24</v>
      </c>
      <c r="H1976" s="4" t="s">
        <v>24</v>
      </c>
    </row>
    <row r="1977" spans="1:10">
      <c r="A1977" t="n">
        <v>20668</v>
      </c>
      <c r="B1977" s="44" t="n">
        <v>48</v>
      </c>
      <c r="C1977" s="7" t="n">
        <v>61488</v>
      </c>
      <c r="D1977" s="7" t="n">
        <v>0</v>
      </c>
      <c r="E1977" s="7" t="s">
        <v>146</v>
      </c>
      <c r="F1977" s="7" t="n">
        <v>-1</v>
      </c>
      <c r="G1977" s="7" t="n">
        <v>1</v>
      </c>
      <c r="H1977" s="7" t="n">
        <v>1.40129846432482e-45</v>
      </c>
    </row>
    <row r="1978" spans="1:10">
      <c r="A1978" t="s">
        <v>4</v>
      </c>
      <c r="B1978" s="4" t="s">
        <v>5</v>
      </c>
      <c r="C1978" s="4" t="s">
        <v>10</v>
      </c>
      <c r="D1978" s="4" t="s">
        <v>24</v>
      </c>
      <c r="E1978" s="4" t="s">
        <v>24</v>
      </c>
      <c r="F1978" s="4" t="s">
        <v>24</v>
      </c>
      <c r="G1978" s="4" t="s">
        <v>24</v>
      </c>
    </row>
    <row r="1979" spans="1:10">
      <c r="A1979" t="n">
        <v>20697</v>
      </c>
      <c r="B1979" s="40" t="n">
        <v>46</v>
      </c>
      <c r="C1979" s="7" t="n">
        <v>61488</v>
      </c>
      <c r="D1979" s="7" t="n">
        <v>-145.630004882813</v>
      </c>
      <c r="E1979" s="7" t="n">
        <v>117.449996948242</v>
      </c>
      <c r="F1979" s="7" t="n">
        <v>63.0200004577637</v>
      </c>
      <c r="G1979" s="7" t="n">
        <v>133</v>
      </c>
    </row>
    <row r="1980" spans="1:10">
      <c r="A1980" t="s">
        <v>4</v>
      </c>
      <c r="B1980" s="4" t="s">
        <v>5</v>
      </c>
      <c r="C1980" s="4" t="s">
        <v>10</v>
      </c>
      <c r="D1980" s="4" t="s">
        <v>14</v>
      </c>
      <c r="E1980" s="4" t="s">
        <v>14</v>
      </c>
      <c r="F1980" s="4" t="s">
        <v>6</v>
      </c>
    </row>
    <row r="1981" spans="1:10">
      <c r="A1981" t="n">
        <v>20716</v>
      </c>
      <c r="B1981" s="45" t="n">
        <v>20</v>
      </c>
      <c r="C1981" s="7" t="n">
        <v>0</v>
      </c>
      <c r="D1981" s="7" t="n">
        <v>2</v>
      </c>
      <c r="E1981" s="7" t="n">
        <v>11</v>
      </c>
      <c r="F1981" s="7" t="s">
        <v>200</v>
      </c>
    </row>
    <row r="1982" spans="1:10">
      <c r="A1982" t="s">
        <v>4</v>
      </c>
      <c r="B1982" s="4" t="s">
        <v>5</v>
      </c>
      <c r="C1982" s="4" t="s">
        <v>10</v>
      </c>
      <c r="D1982" s="4" t="s">
        <v>14</v>
      </c>
      <c r="E1982" s="4" t="s">
        <v>14</v>
      </c>
      <c r="F1982" s="4" t="s">
        <v>6</v>
      </c>
    </row>
    <row r="1983" spans="1:10">
      <c r="A1983" t="n">
        <v>20740</v>
      </c>
      <c r="B1983" s="45" t="n">
        <v>20</v>
      </c>
      <c r="C1983" s="7" t="n">
        <v>8</v>
      </c>
      <c r="D1983" s="7" t="n">
        <v>2</v>
      </c>
      <c r="E1983" s="7" t="n">
        <v>11</v>
      </c>
      <c r="F1983" s="7" t="s">
        <v>201</v>
      </c>
    </row>
    <row r="1984" spans="1:10">
      <c r="A1984" t="s">
        <v>4</v>
      </c>
      <c r="B1984" s="4" t="s">
        <v>5</v>
      </c>
      <c r="C1984" s="4" t="s">
        <v>10</v>
      </c>
      <c r="D1984" s="4" t="s">
        <v>14</v>
      </c>
      <c r="E1984" s="4" t="s">
        <v>14</v>
      </c>
      <c r="F1984" s="4" t="s">
        <v>6</v>
      </c>
    </row>
    <row r="1985" spans="1:8">
      <c r="A1985" t="n">
        <v>20765</v>
      </c>
      <c r="B1985" s="45" t="n">
        <v>20</v>
      </c>
      <c r="C1985" s="7" t="n">
        <v>1</v>
      </c>
      <c r="D1985" s="7" t="n">
        <v>2</v>
      </c>
      <c r="E1985" s="7" t="n">
        <v>11</v>
      </c>
      <c r="F1985" s="7" t="s">
        <v>202</v>
      </c>
    </row>
    <row r="1986" spans="1:8">
      <c r="A1986" t="s">
        <v>4</v>
      </c>
      <c r="B1986" s="4" t="s">
        <v>5</v>
      </c>
      <c r="C1986" s="4" t="s">
        <v>10</v>
      </c>
      <c r="D1986" s="4" t="s">
        <v>14</v>
      </c>
      <c r="E1986" s="4" t="s">
        <v>14</v>
      </c>
      <c r="F1986" s="4" t="s">
        <v>6</v>
      </c>
    </row>
    <row r="1987" spans="1:8">
      <c r="A1987" t="n">
        <v>20790</v>
      </c>
      <c r="B1987" s="45" t="n">
        <v>20</v>
      </c>
      <c r="C1987" s="7" t="n">
        <v>7032</v>
      </c>
      <c r="D1987" s="7" t="n">
        <v>2</v>
      </c>
      <c r="E1987" s="7" t="n">
        <v>11</v>
      </c>
      <c r="F1987" s="7" t="s">
        <v>203</v>
      </c>
    </row>
    <row r="1988" spans="1:8">
      <c r="A1988" t="s">
        <v>4</v>
      </c>
      <c r="B1988" s="4" t="s">
        <v>5</v>
      </c>
      <c r="C1988" s="4" t="s">
        <v>10</v>
      </c>
      <c r="D1988" s="4" t="s">
        <v>14</v>
      </c>
      <c r="E1988" s="4" t="s">
        <v>14</v>
      </c>
      <c r="F1988" s="4" t="s">
        <v>6</v>
      </c>
    </row>
    <row r="1989" spans="1:8">
      <c r="A1989" t="n">
        <v>20817</v>
      </c>
      <c r="B1989" s="45" t="n">
        <v>20</v>
      </c>
      <c r="C1989" s="7" t="n">
        <v>61488</v>
      </c>
      <c r="D1989" s="7" t="n">
        <v>2</v>
      </c>
      <c r="E1989" s="7" t="n">
        <v>11</v>
      </c>
      <c r="F1989" s="7" t="s">
        <v>204</v>
      </c>
    </row>
    <row r="1990" spans="1:8">
      <c r="A1990" t="s">
        <v>4</v>
      </c>
      <c r="B1990" s="4" t="s">
        <v>5</v>
      </c>
      <c r="C1990" s="4" t="s">
        <v>14</v>
      </c>
      <c r="D1990" s="53" t="s">
        <v>129</v>
      </c>
      <c r="E1990" s="4" t="s">
        <v>5</v>
      </c>
      <c r="F1990" s="4" t="s">
        <v>14</v>
      </c>
      <c r="G1990" s="4" t="s">
        <v>10</v>
      </c>
      <c r="H1990" s="53" t="s">
        <v>130</v>
      </c>
      <c r="I1990" s="4" t="s">
        <v>14</v>
      </c>
      <c r="J1990" s="4" t="s">
        <v>26</v>
      </c>
    </row>
    <row r="1991" spans="1:8">
      <c r="A1991" t="n">
        <v>20843</v>
      </c>
      <c r="B1991" s="12" t="n">
        <v>5</v>
      </c>
      <c r="C1991" s="7" t="n">
        <v>28</v>
      </c>
      <c r="D1991" s="53" t="s">
        <v>3</v>
      </c>
      <c r="E1991" s="54" t="n">
        <v>64</v>
      </c>
      <c r="F1991" s="7" t="n">
        <v>5</v>
      </c>
      <c r="G1991" s="7" t="n">
        <v>7</v>
      </c>
      <c r="H1991" s="53" t="s">
        <v>3</v>
      </c>
      <c r="I1991" s="7" t="n">
        <v>1</v>
      </c>
      <c r="J1991" s="13" t="n">
        <f t="normal" ca="1">A2007</f>
        <v>0</v>
      </c>
    </row>
    <row r="1992" spans="1:8">
      <c r="A1992" t="s">
        <v>4</v>
      </c>
      <c r="B1992" s="4" t="s">
        <v>5</v>
      </c>
      <c r="C1992" s="4" t="s">
        <v>10</v>
      </c>
      <c r="D1992" s="4" t="s">
        <v>14</v>
      </c>
      <c r="E1992" s="4" t="s">
        <v>14</v>
      </c>
      <c r="F1992" s="4" t="s">
        <v>6</v>
      </c>
    </row>
    <row r="1993" spans="1:8">
      <c r="A1993" t="n">
        <v>20854</v>
      </c>
      <c r="B1993" s="45" t="n">
        <v>20</v>
      </c>
      <c r="C1993" s="7" t="n">
        <v>7</v>
      </c>
      <c r="D1993" s="7" t="n">
        <v>2</v>
      </c>
      <c r="E1993" s="7" t="n">
        <v>11</v>
      </c>
      <c r="F1993" s="7" t="s">
        <v>205</v>
      </c>
    </row>
    <row r="1994" spans="1:8">
      <c r="A1994" t="s">
        <v>4</v>
      </c>
      <c r="B1994" s="4" t="s">
        <v>5</v>
      </c>
      <c r="C1994" s="4" t="s">
        <v>10</v>
      </c>
      <c r="D1994" s="4" t="s">
        <v>14</v>
      </c>
      <c r="E1994" s="4" t="s">
        <v>14</v>
      </c>
      <c r="F1994" s="4" t="s">
        <v>6</v>
      </c>
    </row>
    <row r="1995" spans="1:8">
      <c r="A1995" t="n">
        <v>20886</v>
      </c>
      <c r="B1995" s="45" t="n">
        <v>20</v>
      </c>
      <c r="C1995" s="7" t="n">
        <v>9</v>
      </c>
      <c r="D1995" s="7" t="n">
        <v>2</v>
      </c>
      <c r="E1995" s="7" t="n">
        <v>11</v>
      </c>
      <c r="F1995" s="7" t="s">
        <v>206</v>
      </c>
    </row>
    <row r="1996" spans="1:8">
      <c r="A1996" t="s">
        <v>4</v>
      </c>
      <c r="B1996" s="4" t="s">
        <v>5</v>
      </c>
      <c r="C1996" s="4" t="s">
        <v>14</v>
      </c>
      <c r="D1996" s="53" t="s">
        <v>129</v>
      </c>
      <c r="E1996" s="4" t="s">
        <v>5</v>
      </c>
      <c r="F1996" s="4" t="s">
        <v>14</v>
      </c>
      <c r="G1996" s="4" t="s">
        <v>10</v>
      </c>
      <c r="H1996" s="53" t="s">
        <v>130</v>
      </c>
      <c r="I1996" s="4" t="s">
        <v>14</v>
      </c>
      <c r="J1996" s="4" t="s">
        <v>26</v>
      </c>
    </row>
    <row r="1997" spans="1:8">
      <c r="A1997" t="n">
        <v>20913</v>
      </c>
      <c r="B1997" s="12" t="n">
        <v>5</v>
      </c>
      <c r="C1997" s="7" t="n">
        <v>28</v>
      </c>
      <c r="D1997" s="53" t="s">
        <v>3</v>
      </c>
      <c r="E1997" s="54" t="n">
        <v>64</v>
      </c>
      <c r="F1997" s="7" t="n">
        <v>5</v>
      </c>
      <c r="G1997" s="7" t="n">
        <v>2</v>
      </c>
      <c r="H1997" s="53" t="s">
        <v>3</v>
      </c>
      <c r="I1997" s="7" t="n">
        <v>1</v>
      </c>
      <c r="J1997" s="13" t="n">
        <f t="normal" ca="1">A2001</f>
        <v>0</v>
      </c>
    </row>
    <row r="1998" spans="1:8">
      <c r="A1998" t="s">
        <v>4</v>
      </c>
      <c r="B1998" s="4" t="s">
        <v>5</v>
      </c>
      <c r="C1998" s="4" t="s">
        <v>10</v>
      </c>
      <c r="D1998" s="4" t="s">
        <v>14</v>
      </c>
      <c r="E1998" s="4" t="s">
        <v>14</v>
      </c>
      <c r="F1998" s="4" t="s">
        <v>6</v>
      </c>
    </row>
    <row r="1999" spans="1:8">
      <c r="A1999" t="n">
        <v>20924</v>
      </c>
      <c r="B1999" s="45" t="n">
        <v>20</v>
      </c>
      <c r="C1999" s="7" t="n">
        <v>2</v>
      </c>
      <c r="D1999" s="7" t="n">
        <v>2</v>
      </c>
      <c r="E1999" s="7" t="n">
        <v>11</v>
      </c>
      <c r="F1999" s="7" t="s">
        <v>207</v>
      </c>
    </row>
    <row r="2000" spans="1:8">
      <c r="A2000" t="s">
        <v>4</v>
      </c>
      <c r="B2000" s="4" t="s">
        <v>5</v>
      </c>
      <c r="C2000" s="4" t="s">
        <v>14</v>
      </c>
      <c r="D2000" s="53" t="s">
        <v>129</v>
      </c>
      <c r="E2000" s="4" t="s">
        <v>5</v>
      </c>
      <c r="F2000" s="4" t="s">
        <v>14</v>
      </c>
      <c r="G2000" s="4" t="s">
        <v>10</v>
      </c>
      <c r="H2000" s="53" t="s">
        <v>130</v>
      </c>
      <c r="I2000" s="4" t="s">
        <v>14</v>
      </c>
      <c r="J2000" s="4" t="s">
        <v>26</v>
      </c>
    </row>
    <row r="2001" spans="1:10">
      <c r="A2001" t="n">
        <v>20951</v>
      </c>
      <c r="B2001" s="12" t="n">
        <v>5</v>
      </c>
      <c r="C2001" s="7" t="n">
        <v>28</v>
      </c>
      <c r="D2001" s="53" t="s">
        <v>3</v>
      </c>
      <c r="E2001" s="54" t="n">
        <v>64</v>
      </c>
      <c r="F2001" s="7" t="n">
        <v>5</v>
      </c>
      <c r="G2001" s="7" t="n">
        <v>4</v>
      </c>
      <c r="H2001" s="53" t="s">
        <v>3</v>
      </c>
      <c r="I2001" s="7" t="n">
        <v>1</v>
      </c>
      <c r="J2001" s="13" t="n">
        <f t="normal" ca="1">A2005</f>
        <v>0</v>
      </c>
    </row>
    <row r="2002" spans="1:10">
      <c r="A2002" t="s">
        <v>4</v>
      </c>
      <c r="B2002" s="4" t="s">
        <v>5</v>
      </c>
      <c r="C2002" s="4" t="s">
        <v>10</v>
      </c>
      <c r="D2002" s="4" t="s">
        <v>14</v>
      </c>
      <c r="E2002" s="4" t="s">
        <v>14</v>
      </c>
      <c r="F2002" s="4" t="s">
        <v>6</v>
      </c>
    </row>
    <row r="2003" spans="1:10">
      <c r="A2003" t="n">
        <v>20962</v>
      </c>
      <c r="B2003" s="45" t="n">
        <v>20</v>
      </c>
      <c r="C2003" s="7" t="n">
        <v>4</v>
      </c>
      <c r="D2003" s="7" t="n">
        <v>2</v>
      </c>
      <c r="E2003" s="7" t="n">
        <v>11</v>
      </c>
      <c r="F2003" s="7" t="s">
        <v>207</v>
      </c>
    </row>
    <row r="2004" spans="1:10">
      <c r="A2004" t="s">
        <v>4</v>
      </c>
      <c r="B2004" s="4" t="s">
        <v>5</v>
      </c>
      <c r="C2004" s="4" t="s">
        <v>26</v>
      </c>
    </row>
    <row r="2005" spans="1:10">
      <c r="A2005" t="n">
        <v>20989</v>
      </c>
      <c r="B2005" s="16" t="n">
        <v>3</v>
      </c>
      <c r="C2005" s="13" t="n">
        <f t="normal" ca="1">A2013</f>
        <v>0</v>
      </c>
    </row>
    <row r="2006" spans="1:10">
      <c r="A2006" t="s">
        <v>4</v>
      </c>
      <c r="B2006" s="4" t="s">
        <v>5</v>
      </c>
      <c r="C2006" s="4" t="s">
        <v>10</v>
      </c>
      <c r="D2006" s="4" t="s">
        <v>14</v>
      </c>
      <c r="E2006" s="4" t="s">
        <v>14</v>
      </c>
      <c r="F2006" s="4" t="s">
        <v>6</v>
      </c>
    </row>
    <row r="2007" spans="1:10">
      <c r="A2007" t="n">
        <v>20994</v>
      </c>
      <c r="B2007" s="45" t="n">
        <v>20</v>
      </c>
      <c r="C2007" s="7" t="n">
        <v>9</v>
      </c>
      <c r="D2007" s="7" t="n">
        <v>2</v>
      </c>
      <c r="E2007" s="7" t="n">
        <v>11</v>
      </c>
      <c r="F2007" s="7" t="s">
        <v>205</v>
      </c>
    </row>
    <row r="2008" spans="1:10">
      <c r="A2008" t="s">
        <v>4</v>
      </c>
      <c r="B2008" s="4" t="s">
        <v>5</v>
      </c>
      <c r="C2008" s="4" t="s">
        <v>10</v>
      </c>
      <c r="D2008" s="4" t="s">
        <v>14</v>
      </c>
      <c r="E2008" s="4" t="s">
        <v>14</v>
      </c>
      <c r="F2008" s="4" t="s">
        <v>6</v>
      </c>
    </row>
    <row r="2009" spans="1:10">
      <c r="A2009" t="n">
        <v>21026</v>
      </c>
      <c r="B2009" s="45" t="n">
        <v>20</v>
      </c>
      <c r="C2009" s="7" t="n">
        <v>61489</v>
      </c>
      <c r="D2009" s="7" t="n">
        <v>2</v>
      </c>
      <c r="E2009" s="7" t="n">
        <v>11</v>
      </c>
      <c r="F2009" s="7" t="s">
        <v>206</v>
      </c>
    </row>
    <row r="2010" spans="1:10">
      <c r="A2010" t="s">
        <v>4</v>
      </c>
      <c r="B2010" s="4" t="s">
        <v>5</v>
      </c>
      <c r="C2010" s="4" t="s">
        <v>10</v>
      </c>
      <c r="D2010" s="4" t="s">
        <v>14</v>
      </c>
      <c r="E2010" s="4" t="s">
        <v>14</v>
      </c>
      <c r="F2010" s="4" t="s">
        <v>6</v>
      </c>
    </row>
    <row r="2011" spans="1:10">
      <c r="A2011" t="n">
        <v>21053</v>
      </c>
      <c r="B2011" s="45" t="n">
        <v>20</v>
      </c>
      <c r="C2011" s="7" t="n">
        <v>61490</v>
      </c>
      <c r="D2011" s="7" t="n">
        <v>2</v>
      </c>
      <c r="E2011" s="7" t="n">
        <v>11</v>
      </c>
      <c r="F2011" s="7" t="s">
        <v>207</v>
      </c>
    </row>
    <row r="2012" spans="1:10">
      <c r="A2012" t="s">
        <v>4</v>
      </c>
      <c r="B2012" s="4" t="s">
        <v>5</v>
      </c>
      <c r="C2012" s="4" t="s">
        <v>14</v>
      </c>
      <c r="D2012" s="4" t="s">
        <v>10</v>
      </c>
    </row>
    <row r="2013" spans="1:10">
      <c r="A2013" t="n">
        <v>21080</v>
      </c>
      <c r="B2013" s="23" t="n">
        <v>58</v>
      </c>
      <c r="C2013" s="7" t="n">
        <v>255</v>
      </c>
      <c r="D2013" s="7" t="n">
        <v>0</v>
      </c>
    </row>
    <row r="2014" spans="1:10">
      <c r="A2014" t="s">
        <v>4</v>
      </c>
      <c r="B2014" s="4" t="s">
        <v>5</v>
      </c>
      <c r="C2014" s="4" t="s">
        <v>10</v>
      </c>
      <c r="D2014" s="4" t="s">
        <v>14</v>
      </c>
    </row>
    <row r="2015" spans="1:10">
      <c r="A2015" t="n">
        <v>21084</v>
      </c>
      <c r="B2015" s="66" t="n">
        <v>67</v>
      </c>
      <c r="C2015" s="7" t="n">
        <v>0</v>
      </c>
      <c r="D2015" s="7" t="n">
        <v>2</v>
      </c>
    </row>
    <row r="2016" spans="1:10">
      <c r="A2016" t="s">
        <v>4</v>
      </c>
      <c r="B2016" s="4" t="s">
        <v>5</v>
      </c>
      <c r="C2016" s="4" t="s">
        <v>14</v>
      </c>
      <c r="D2016" s="4" t="s">
        <v>10</v>
      </c>
      <c r="E2016" s="4" t="s">
        <v>10</v>
      </c>
    </row>
    <row r="2017" spans="1:10">
      <c r="A2017" t="n">
        <v>21088</v>
      </c>
      <c r="B2017" s="11" t="n">
        <v>50</v>
      </c>
      <c r="C2017" s="7" t="n">
        <v>1</v>
      </c>
      <c r="D2017" s="7" t="n">
        <v>8061</v>
      </c>
      <c r="E2017" s="7" t="n">
        <v>1000</v>
      </c>
    </row>
    <row r="2018" spans="1:10">
      <c r="A2018" t="s">
        <v>4</v>
      </c>
      <c r="B2018" s="4" t="s">
        <v>5</v>
      </c>
      <c r="C2018" s="4" t="s">
        <v>14</v>
      </c>
      <c r="D2018" s="4" t="s">
        <v>10</v>
      </c>
      <c r="E2018" s="4" t="s">
        <v>10</v>
      </c>
    </row>
    <row r="2019" spans="1:10">
      <c r="A2019" t="n">
        <v>21094</v>
      </c>
      <c r="B2019" s="11" t="n">
        <v>50</v>
      </c>
      <c r="C2019" s="7" t="n">
        <v>1</v>
      </c>
      <c r="D2019" s="7" t="n">
        <v>8060</v>
      </c>
      <c r="E2019" s="7" t="n">
        <v>1000</v>
      </c>
    </row>
    <row r="2020" spans="1:10">
      <c r="A2020" t="s">
        <v>4</v>
      </c>
      <c r="B2020" s="4" t="s">
        <v>5</v>
      </c>
      <c r="C2020" s="4" t="s">
        <v>14</v>
      </c>
      <c r="D2020" s="4" t="s">
        <v>10</v>
      </c>
      <c r="E2020" s="4" t="s">
        <v>10</v>
      </c>
    </row>
    <row r="2021" spans="1:10">
      <c r="A2021" t="n">
        <v>21100</v>
      </c>
      <c r="B2021" s="11" t="n">
        <v>50</v>
      </c>
      <c r="C2021" s="7" t="n">
        <v>1</v>
      </c>
      <c r="D2021" s="7" t="n">
        <v>8138</v>
      </c>
      <c r="E2021" s="7" t="n">
        <v>1000</v>
      </c>
    </row>
    <row r="2022" spans="1:10">
      <c r="A2022" t="s">
        <v>4</v>
      </c>
      <c r="B2022" s="4" t="s">
        <v>5</v>
      </c>
      <c r="C2022" s="4" t="s">
        <v>14</v>
      </c>
      <c r="D2022" s="4" t="s">
        <v>10</v>
      </c>
      <c r="E2022" s="4" t="s">
        <v>24</v>
      </c>
    </row>
    <row r="2023" spans="1:10">
      <c r="A2023" t="n">
        <v>21106</v>
      </c>
      <c r="B2023" s="23" t="n">
        <v>58</v>
      </c>
      <c r="C2023" s="7" t="n">
        <v>0</v>
      </c>
      <c r="D2023" s="7" t="n">
        <v>1000</v>
      </c>
      <c r="E2023" s="7" t="n">
        <v>1</v>
      </c>
    </row>
    <row r="2024" spans="1:10">
      <c r="A2024" t="s">
        <v>4</v>
      </c>
      <c r="B2024" s="4" t="s">
        <v>5</v>
      </c>
      <c r="C2024" s="4" t="s">
        <v>14</v>
      </c>
      <c r="D2024" s="4" t="s">
        <v>10</v>
      </c>
    </row>
    <row r="2025" spans="1:10">
      <c r="A2025" t="n">
        <v>21114</v>
      </c>
      <c r="B2025" s="23" t="n">
        <v>58</v>
      </c>
      <c r="C2025" s="7" t="n">
        <v>255</v>
      </c>
      <c r="D2025" s="7" t="n">
        <v>0</v>
      </c>
    </row>
    <row r="2026" spans="1:10">
      <c r="A2026" t="s">
        <v>4</v>
      </c>
      <c r="B2026" s="4" t="s">
        <v>5</v>
      </c>
      <c r="C2026" s="4" t="s">
        <v>14</v>
      </c>
      <c r="D2026" s="4" t="s">
        <v>10</v>
      </c>
      <c r="E2026" s="4" t="s">
        <v>10</v>
      </c>
      <c r="F2026" s="4" t="s">
        <v>9</v>
      </c>
    </row>
    <row r="2027" spans="1:10">
      <c r="A2027" t="n">
        <v>21118</v>
      </c>
      <c r="B2027" s="59" t="n">
        <v>84</v>
      </c>
      <c r="C2027" s="7" t="n">
        <v>1</v>
      </c>
      <c r="D2027" s="7" t="n">
        <v>0</v>
      </c>
      <c r="E2027" s="7" t="n">
        <v>0</v>
      </c>
      <c r="F2027" s="7" t="n">
        <v>0</v>
      </c>
    </row>
    <row r="2028" spans="1:10">
      <c r="A2028" t="s">
        <v>4</v>
      </c>
      <c r="B2028" s="4" t="s">
        <v>5</v>
      </c>
      <c r="C2028" s="4" t="s">
        <v>14</v>
      </c>
    </row>
    <row r="2029" spans="1:10">
      <c r="A2029" t="n">
        <v>21128</v>
      </c>
      <c r="B2029" s="67" t="n">
        <v>78</v>
      </c>
      <c r="C2029" s="7" t="n">
        <v>255</v>
      </c>
    </row>
    <row r="2030" spans="1:10">
      <c r="A2030" t="s">
        <v>4</v>
      </c>
      <c r="B2030" s="4" t="s">
        <v>5</v>
      </c>
      <c r="C2030" s="4" t="s">
        <v>14</v>
      </c>
      <c r="D2030" s="4" t="s">
        <v>10</v>
      </c>
      <c r="E2030" s="4" t="s">
        <v>14</v>
      </c>
    </row>
    <row r="2031" spans="1:10">
      <c r="A2031" t="n">
        <v>21130</v>
      </c>
      <c r="B2031" s="57" t="n">
        <v>39</v>
      </c>
      <c r="C2031" s="7" t="n">
        <v>11</v>
      </c>
      <c r="D2031" s="7" t="n">
        <v>65533</v>
      </c>
      <c r="E2031" s="7" t="n">
        <v>200</v>
      </c>
    </row>
    <row r="2032" spans="1:10">
      <c r="A2032" t="s">
        <v>4</v>
      </c>
      <c r="B2032" s="4" t="s">
        <v>5</v>
      </c>
      <c r="C2032" s="4" t="s">
        <v>14</v>
      </c>
      <c r="D2032" s="4" t="s">
        <v>10</v>
      </c>
      <c r="E2032" s="4" t="s">
        <v>14</v>
      </c>
    </row>
    <row r="2033" spans="1:6">
      <c r="A2033" t="n">
        <v>21135</v>
      </c>
      <c r="B2033" s="57" t="n">
        <v>39</v>
      </c>
      <c r="C2033" s="7" t="n">
        <v>11</v>
      </c>
      <c r="D2033" s="7" t="n">
        <v>65533</v>
      </c>
      <c r="E2033" s="7" t="n">
        <v>201</v>
      </c>
    </row>
    <row r="2034" spans="1:6">
      <c r="A2034" t="s">
        <v>4</v>
      </c>
      <c r="B2034" s="4" t="s">
        <v>5</v>
      </c>
      <c r="C2034" s="4" t="s">
        <v>9</v>
      </c>
    </row>
    <row r="2035" spans="1:6">
      <c r="A2035" t="n">
        <v>21140</v>
      </c>
      <c r="B2035" s="30" t="n">
        <v>15</v>
      </c>
      <c r="C2035" s="7" t="n">
        <v>2097152</v>
      </c>
    </row>
    <row r="2036" spans="1:6">
      <c r="A2036" t="s">
        <v>4</v>
      </c>
      <c r="B2036" s="4" t="s">
        <v>5</v>
      </c>
      <c r="C2036" s="4" t="s">
        <v>10</v>
      </c>
      <c r="D2036" s="4" t="s">
        <v>24</v>
      </c>
      <c r="E2036" s="4" t="s">
        <v>24</v>
      </c>
      <c r="F2036" s="4" t="s">
        <v>24</v>
      </c>
      <c r="G2036" s="4" t="s">
        <v>24</v>
      </c>
    </row>
    <row r="2037" spans="1:6">
      <c r="A2037" t="n">
        <v>21145</v>
      </c>
      <c r="B2037" s="40" t="n">
        <v>46</v>
      </c>
      <c r="C2037" s="7" t="n">
        <v>61456</v>
      </c>
      <c r="D2037" s="7" t="n">
        <v>-174.830001831055</v>
      </c>
      <c r="E2037" s="7" t="n">
        <v>109.069999694824</v>
      </c>
      <c r="F2037" s="7" t="n">
        <v>50.3400001525879</v>
      </c>
      <c r="G2037" s="7" t="n">
        <v>4</v>
      </c>
    </row>
    <row r="2038" spans="1:6">
      <c r="A2038" t="s">
        <v>4</v>
      </c>
      <c r="B2038" s="4" t="s">
        <v>5</v>
      </c>
      <c r="C2038" s="4" t="s">
        <v>14</v>
      </c>
      <c r="D2038" s="4" t="s">
        <v>10</v>
      </c>
    </row>
    <row r="2039" spans="1:6">
      <c r="A2039" t="n">
        <v>21164</v>
      </c>
      <c r="B2039" s="10" t="n">
        <v>162</v>
      </c>
      <c r="C2039" s="7" t="n">
        <v>1</v>
      </c>
      <c r="D2039" s="7" t="n">
        <v>0</v>
      </c>
    </row>
    <row r="2040" spans="1:6">
      <c r="A2040" t="s">
        <v>4</v>
      </c>
      <c r="B2040" s="4" t="s">
        <v>5</v>
      </c>
    </row>
    <row r="2041" spans="1:6">
      <c r="A2041" t="n">
        <v>21168</v>
      </c>
      <c r="B2041" s="5" t="n">
        <v>1</v>
      </c>
    </row>
    <row r="2042" spans="1:6" s="3" customFormat="1" customHeight="0">
      <c r="A2042" s="3" t="s">
        <v>2</v>
      </c>
      <c r="B2042" s="3" t="s">
        <v>208</v>
      </c>
    </row>
    <row r="2043" spans="1:6">
      <c r="A2043" t="s">
        <v>4</v>
      </c>
      <c r="B2043" s="4" t="s">
        <v>5</v>
      </c>
      <c r="C2043" s="4" t="s">
        <v>10</v>
      </c>
      <c r="D2043" s="4" t="s">
        <v>24</v>
      </c>
      <c r="E2043" s="4" t="s">
        <v>24</v>
      </c>
      <c r="F2043" s="4" t="s">
        <v>24</v>
      </c>
      <c r="G2043" s="4" t="s">
        <v>24</v>
      </c>
    </row>
    <row r="2044" spans="1:6">
      <c r="A2044" t="n">
        <v>21172</v>
      </c>
      <c r="B2044" s="68" t="n">
        <v>131</v>
      </c>
      <c r="C2044" s="7" t="n">
        <v>65534</v>
      </c>
      <c r="D2044" s="7" t="n">
        <v>1.5</v>
      </c>
      <c r="E2044" s="7" t="n">
        <v>1.5</v>
      </c>
      <c r="F2044" s="7" t="n">
        <v>0</v>
      </c>
      <c r="G2044" s="7" t="n">
        <v>0</v>
      </c>
    </row>
    <row r="2045" spans="1:6">
      <c r="A2045" t="s">
        <v>4</v>
      </c>
      <c r="B2045" s="4" t="s">
        <v>5</v>
      </c>
      <c r="C2045" s="4" t="s">
        <v>10</v>
      </c>
      <c r="D2045" s="4" t="s">
        <v>10</v>
      </c>
      <c r="E2045" s="4" t="s">
        <v>24</v>
      </c>
      <c r="F2045" s="4" t="s">
        <v>24</v>
      </c>
      <c r="G2045" s="4" t="s">
        <v>24</v>
      </c>
      <c r="H2045" s="4" t="s">
        <v>24</v>
      </c>
      <c r="I2045" s="4" t="s">
        <v>14</v>
      </c>
      <c r="J2045" s="4" t="s">
        <v>10</v>
      </c>
    </row>
    <row r="2046" spans="1:6">
      <c r="A2046" t="n">
        <v>21191</v>
      </c>
      <c r="B2046" s="48" t="n">
        <v>55</v>
      </c>
      <c r="C2046" s="7" t="n">
        <v>65534</v>
      </c>
      <c r="D2046" s="7" t="n">
        <v>65533</v>
      </c>
      <c r="E2046" s="7" t="n">
        <v>-142.520004272461</v>
      </c>
      <c r="F2046" s="7" t="n">
        <v>128.009994506836</v>
      </c>
      <c r="G2046" s="7" t="n">
        <v>42.2099990844727</v>
      </c>
      <c r="H2046" s="7" t="n">
        <v>3</v>
      </c>
      <c r="I2046" s="7" t="n">
        <v>1</v>
      </c>
      <c r="J2046" s="7" t="n">
        <v>0</v>
      </c>
    </row>
    <row r="2047" spans="1:6">
      <c r="A2047" t="s">
        <v>4</v>
      </c>
      <c r="B2047" s="4" t="s">
        <v>5</v>
      </c>
      <c r="C2047" s="4" t="s">
        <v>14</v>
      </c>
      <c r="D2047" s="4" t="s">
        <v>10</v>
      </c>
      <c r="E2047" s="4" t="s">
        <v>24</v>
      </c>
      <c r="F2047" s="4" t="s">
        <v>10</v>
      </c>
      <c r="G2047" s="4" t="s">
        <v>9</v>
      </c>
      <c r="H2047" s="4" t="s">
        <v>9</v>
      </c>
      <c r="I2047" s="4" t="s">
        <v>10</v>
      </c>
      <c r="J2047" s="4" t="s">
        <v>10</v>
      </c>
      <c r="K2047" s="4" t="s">
        <v>9</v>
      </c>
      <c r="L2047" s="4" t="s">
        <v>9</v>
      </c>
      <c r="M2047" s="4" t="s">
        <v>9</v>
      </c>
      <c r="N2047" s="4" t="s">
        <v>9</v>
      </c>
      <c r="O2047" s="4" t="s">
        <v>6</v>
      </c>
    </row>
    <row r="2048" spans="1:6">
      <c r="A2048" t="n">
        <v>21215</v>
      </c>
      <c r="B2048" s="11" t="n">
        <v>50</v>
      </c>
      <c r="C2048" s="7" t="n">
        <v>0</v>
      </c>
      <c r="D2048" s="7" t="n">
        <v>4549</v>
      </c>
      <c r="E2048" s="7" t="n">
        <v>1</v>
      </c>
      <c r="F2048" s="7" t="n">
        <v>600</v>
      </c>
      <c r="G2048" s="7" t="n">
        <v>0</v>
      </c>
      <c r="H2048" s="7" t="n">
        <v>0</v>
      </c>
      <c r="I2048" s="7" t="n">
        <v>1</v>
      </c>
      <c r="J2048" s="7" t="n">
        <v>65534</v>
      </c>
      <c r="K2048" s="7" t="n">
        <v>0</v>
      </c>
      <c r="L2048" s="7" t="n">
        <v>0</v>
      </c>
      <c r="M2048" s="7" t="n">
        <v>0</v>
      </c>
      <c r="N2048" s="7" t="n">
        <v>1120403456</v>
      </c>
      <c r="O2048" s="7" t="s">
        <v>13</v>
      </c>
    </row>
    <row r="2049" spans="1:15">
      <c r="A2049" t="s">
        <v>4</v>
      </c>
      <c r="B2049" s="4" t="s">
        <v>5</v>
      </c>
      <c r="C2049" s="4" t="s">
        <v>10</v>
      </c>
      <c r="D2049" s="4" t="s">
        <v>14</v>
      </c>
    </row>
    <row r="2050" spans="1:15">
      <c r="A2050" t="n">
        <v>21254</v>
      </c>
      <c r="B2050" s="49" t="n">
        <v>56</v>
      </c>
      <c r="C2050" s="7" t="n">
        <v>65534</v>
      </c>
      <c r="D2050" s="7" t="n">
        <v>0</v>
      </c>
    </row>
    <row r="2051" spans="1:15">
      <c r="A2051" t="s">
        <v>4</v>
      </c>
      <c r="B2051" s="4" t="s">
        <v>5</v>
      </c>
      <c r="C2051" s="4" t="s">
        <v>10</v>
      </c>
      <c r="D2051" s="4" t="s">
        <v>24</v>
      </c>
      <c r="E2051" s="4" t="s">
        <v>24</v>
      </c>
      <c r="F2051" s="4" t="s">
        <v>24</v>
      </c>
      <c r="G2051" s="4" t="s">
        <v>24</v>
      </c>
    </row>
    <row r="2052" spans="1:15">
      <c r="A2052" t="n">
        <v>21258</v>
      </c>
      <c r="B2052" s="68" t="n">
        <v>131</v>
      </c>
      <c r="C2052" s="7" t="n">
        <v>65534</v>
      </c>
      <c r="D2052" s="7" t="n">
        <v>6</v>
      </c>
      <c r="E2052" s="7" t="n">
        <v>3</v>
      </c>
      <c r="F2052" s="7" t="n">
        <v>0</v>
      </c>
      <c r="G2052" s="7" t="n">
        <v>0.100000001490116</v>
      </c>
    </row>
    <row r="2053" spans="1:15">
      <c r="A2053" t="s">
        <v>4</v>
      </c>
      <c r="B2053" s="4" t="s">
        <v>5</v>
      </c>
      <c r="C2053" s="4" t="s">
        <v>14</v>
      </c>
      <c r="D2053" s="4" t="s">
        <v>10</v>
      </c>
      <c r="E2053" s="4" t="s">
        <v>10</v>
      </c>
      <c r="F2053" s="4" t="s">
        <v>10</v>
      </c>
      <c r="G2053" s="4" t="s">
        <v>10</v>
      </c>
      <c r="H2053" s="4" t="s">
        <v>10</v>
      </c>
      <c r="I2053" s="4" t="s">
        <v>6</v>
      </c>
      <c r="J2053" s="4" t="s">
        <v>24</v>
      </c>
      <c r="K2053" s="4" t="s">
        <v>24</v>
      </c>
      <c r="L2053" s="4" t="s">
        <v>24</v>
      </c>
      <c r="M2053" s="4" t="s">
        <v>9</v>
      </c>
      <c r="N2053" s="4" t="s">
        <v>9</v>
      </c>
      <c r="O2053" s="4" t="s">
        <v>24</v>
      </c>
      <c r="P2053" s="4" t="s">
        <v>24</v>
      </c>
      <c r="Q2053" s="4" t="s">
        <v>24</v>
      </c>
      <c r="R2053" s="4" t="s">
        <v>24</v>
      </c>
      <c r="S2053" s="4" t="s">
        <v>14</v>
      </c>
    </row>
    <row r="2054" spans="1:15">
      <c r="A2054" t="n">
        <v>21277</v>
      </c>
      <c r="B2054" s="57" t="n">
        <v>39</v>
      </c>
      <c r="C2054" s="7" t="n">
        <v>12</v>
      </c>
      <c r="D2054" s="7" t="n">
        <v>65533</v>
      </c>
      <c r="E2054" s="7" t="n">
        <v>200</v>
      </c>
      <c r="F2054" s="7" t="n">
        <v>0</v>
      </c>
      <c r="G2054" s="7" t="n">
        <v>1640</v>
      </c>
      <c r="H2054" s="7" t="n">
        <v>3</v>
      </c>
      <c r="I2054" s="7" t="s">
        <v>209</v>
      </c>
      <c r="J2054" s="7" t="n">
        <v>0</v>
      </c>
      <c r="K2054" s="7" t="n">
        <v>0</v>
      </c>
      <c r="L2054" s="7" t="n">
        <v>-0.5</v>
      </c>
      <c r="M2054" s="7" t="n">
        <v>1127481344</v>
      </c>
      <c r="N2054" s="7" t="n">
        <v>0</v>
      </c>
      <c r="O2054" s="7" t="n">
        <v>0</v>
      </c>
      <c r="P2054" s="7" t="n">
        <v>0.349999994039536</v>
      </c>
      <c r="Q2054" s="7" t="n">
        <v>1</v>
      </c>
      <c r="R2054" s="7" t="n">
        <v>0.349999994039536</v>
      </c>
      <c r="S2054" s="7" t="n">
        <v>102</v>
      </c>
    </row>
    <row r="2055" spans="1:15">
      <c r="A2055" t="s">
        <v>4</v>
      </c>
      <c r="B2055" s="4" t="s">
        <v>5</v>
      </c>
      <c r="C2055" s="4" t="s">
        <v>14</v>
      </c>
      <c r="D2055" s="4" t="s">
        <v>10</v>
      </c>
      <c r="E2055" s="4" t="s">
        <v>10</v>
      </c>
      <c r="F2055" s="4" t="s">
        <v>10</v>
      </c>
      <c r="G2055" s="4" t="s">
        <v>10</v>
      </c>
      <c r="H2055" s="4" t="s">
        <v>10</v>
      </c>
      <c r="I2055" s="4" t="s">
        <v>6</v>
      </c>
      <c r="J2055" s="4" t="s">
        <v>24</v>
      </c>
      <c r="K2055" s="4" t="s">
        <v>24</v>
      </c>
      <c r="L2055" s="4" t="s">
        <v>24</v>
      </c>
      <c r="M2055" s="4" t="s">
        <v>9</v>
      </c>
      <c r="N2055" s="4" t="s">
        <v>9</v>
      </c>
      <c r="O2055" s="4" t="s">
        <v>24</v>
      </c>
      <c r="P2055" s="4" t="s">
        <v>24</v>
      </c>
      <c r="Q2055" s="4" t="s">
        <v>24</v>
      </c>
      <c r="R2055" s="4" t="s">
        <v>24</v>
      </c>
      <c r="S2055" s="4" t="s">
        <v>14</v>
      </c>
    </row>
    <row r="2056" spans="1:15">
      <c r="A2056" t="n">
        <v>21340</v>
      </c>
      <c r="B2056" s="57" t="n">
        <v>39</v>
      </c>
      <c r="C2056" s="7" t="n">
        <v>12</v>
      </c>
      <c r="D2056" s="7" t="n">
        <v>65533</v>
      </c>
      <c r="E2056" s="7" t="n">
        <v>200</v>
      </c>
      <c r="F2056" s="7" t="n">
        <v>0</v>
      </c>
      <c r="G2056" s="7" t="n">
        <v>1640</v>
      </c>
      <c r="H2056" s="7" t="n">
        <v>3</v>
      </c>
      <c r="I2056" s="7" t="s">
        <v>210</v>
      </c>
      <c r="J2056" s="7" t="n">
        <v>0</v>
      </c>
      <c r="K2056" s="7" t="n">
        <v>0</v>
      </c>
      <c r="L2056" s="7" t="n">
        <v>-0.5</v>
      </c>
      <c r="M2056" s="7" t="n">
        <v>1127481344</v>
      </c>
      <c r="N2056" s="7" t="n">
        <v>0</v>
      </c>
      <c r="O2056" s="7" t="n">
        <v>0</v>
      </c>
      <c r="P2056" s="7" t="n">
        <v>0.349999994039536</v>
      </c>
      <c r="Q2056" s="7" t="n">
        <v>1</v>
      </c>
      <c r="R2056" s="7" t="n">
        <v>0.349999994039536</v>
      </c>
      <c r="S2056" s="7" t="n">
        <v>103</v>
      </c>
    </row>
    <row r="2057" spans="1:15">
      <c r="A2057" t="s">
        <v>4</v>
      </c>
      <c r="B2057" s="4" t="s">
        <v>5</v>
      </c>
      <c r="C2057" s="4" t="s">
        <v>14</v>
      </c>
      <c r="D2057" s="4" t="s">
        <v>10</v>
      </c>
      <c r="E2057" s="4" t="s">
        <v>24</v>
      </c>
      <c r="F2057" s="4" t="s">
        <v>10</v>
      </c>
      <c r="G2057" s="4" t="s">
        <v>9</v>
      </c>
      <c r="H2057" s="4" t="s">
        <v>9</v>
      </c>
      <c r="I2057" s="4" t="s">
        <v>10</v>
      </c>
      <c r="J2057" s="4" t="s">
        <v>10</v>
      </c>
      <c r="K2057" s="4" t="s">
        <v>9</v>
      </c>
      <c r="L2057" s="4" t="s">
        <v>9</v>
      </c>
      <c r="M2057" s="4" t="s">
        <v>9</v>
      </c>
      <c r="N2057" s="4" t="s">
        <v>9</v>
      </c>
      <c r="O2057" s="4" t="s">
        <v>6</v>
      </c>
    </row>
    <row r="2058" spans="1:15">
      <c r="A2058" t="n">
        <v>21403</v>
      </c>
      <c r="B2058" s="11" t="n">
        <v>50</v>
      </c>
      <c r="C2058" s="7" t="n">
        <v>0</v>
      </c>
      <c r="D2058" s="7" t="n">
        <v>4196</v>
      </c>
      <c r="E2058" s="7" t="n">
        <v>1</v>
      </c>
      <c r="F2058" s="7" t="n">
        <v>300</v>
      </c>
      <c r="G2058" s="7" t="n">
        <v>0</v>
      </c>
      <c r="H2058" s="7" t="n">
        <v>-1082130432</v>
      </c>
      <c r="I2058" s="7" t="n">
        <v>1</v>
      </c>
      <c r="J2058" s="7" t="n">
        <v>65534</v>
      </c>
      <c r="K2058" s="7" t="n">
        <v>0</v>
      </c>
      <c r="L2058" s="7" t="n">
        <v>0</v>
      </c>
      <c r="M2058" s="7" t="n">
        <v>0</v>
      </c>
      <c r="N2058" s="7" t="n">
        <v>1120403456</v>
      </c>
      <c r="O2058" s="7" t="s">
        <v>13</v>
      </c>
    </row>
    <row r="2059" spans="1:15">
      <c r="A2059" t="s">
        <v>4</v>
      </c>
      <c r="B2059" s="4" t="s">
        <v>5</v>
      </c>
      <c r="C2059" s="4" t="s">
        <v>10</v>
      </c>
      <c r="D2059" s="4" t="s">
        <v>14</v>
      </c>
    </row>
    <row r="2060" spans="1:15">
      <c r="A2060" t="n">
        <v>21442</v>
      </c>
      <c r="B2060" s="69" t="n">
        <v>96</v>
      </c>
      <c r="C2060" s="7" t="n">
        <v>65534</v>
      </c>
      <c r="D2060" s="7" t="n">
        <v>1</v>
      </c>
    </row>
    <row r="2061" spans="1:15">
      <c r="A2061" t="s">
        <v>4</v>
      </c>
      <c r="B2061" s="4" t="s">
        <v>5</v>
      </c>
      <c r="C2061" s="4" t="s">
        <v>10</v>
      </c>
      <c r="D2061" s="4" t="s">
        <v>14</v>
      </c>
      <c r="E2061" s="4" t="s">
        <v>24</v>
      </c>
      <c r="F2061" s="4" t="s">
        <v>24</v>
      </c>
      <c r="G2061" s="4" t="s">
        <v>24</v>
      </c>
    </row>
    <row r="2062" spans="1:15">
      <c r="A2062" t="n">
        <v>21446</v>
      </c>
      <c r="B2062" s="69" t="n">
        <v>96</v>
      </c>
      <c r="C2062" s="7" t="n">
        <v>65534</v>
      </c>
      <c r="D2062" s="7" t="n">
        <v>2</v>
      </c>
      <c r="E2062" s="7" t="n">
        <v>-124.660003662109</v>
      </c>
      <c r="F2062" s="7" t="n">
        <v>138.889999389648</v>
      </c>
      <c r="G2062" s="7" t="n">
        <v>109</v>
      </c>
    </row>
    <row r="2063" spans="1:15">
      <c r="A2063" t="s">
        <v>4</v>
      </c>
      <c r="B2063" s="4" t="s">
        <v>5</v>
      </c>
      <c r="C2063" s="4" t="s">
        <v>10</v>
      </c>
      <c r="D2063" s="4" t="s">
        <v>14</v>
      </c>
      <c r="E2063" s="4" t="s">
        <v>24</v>
      </c>
      <c r="F2063" s="4" t="s">
        <v>24</v>
      </c>
      <c r="G2063" s="4" t="s">
        <v>24</v>
      </c>
    </row>
    <row r="2064" spans="1:15">
      <c r="A2064" t="n">
        <v>21462</v>
      </c>
      <c r="B2064" s="69" t="n">
        <v>96</v>
      </c>
      <c r="C2064" s="7" t="n">
        <v>65534</v>
      </c>
      <c r="D2064" s="7" t="n">
        <v>2</v>
      </c>
      <c r="E2064" s="7" t="n">
        <v>-163.190002441406</v>
      </c>
      <c r="F2064" s="7" t="n">
        <v>153.570007324219</v>
      </c>
      <c r="G2064" s="7" t="n">
        <v>167.190002441406</v>
      </c>
    </row>
    <row r="2065" spans="1:19">
      <c r="A2065" t="s">
        <v>4</v>
      </c>
      <c r="B2065" s="4" t="s">
        <v>5</v>
      </c>
      <c r="C2065" s="4" t="s">
        <v>10</v>
      </c>
      <c r="D2065" s="4" t="s">
        <v>14</v>
      </c>
      <c r="E2065" s="4" t="s">
        <v>24</v>
      </c>
      <c r="F2065" s="4" t="s">
        <v>24</v>
      </c>
      <c r="G2065" s="4" t="s">
        <v>24</v>
      </c>
    </row>
    <row r="2066" spans="1:19">
      <c r="A2066" t="n">
        <v>21478</v>
      </c>
      <c r="B2066" s="69" t="n">
        <v>96</v>
      </c>
      <c r="C2066" s="7" t="n">
        <v>65534</v>
      </c>
      <c r="D2066" s="7" t="n">
        <v>2</v>
      </c>
      <c r="E2066" s="7" t="n">
        <v>-280.040008544922</v>
      </c>
      <c r="F2066" s="7" t="n">
        <v>159.389999389648</v>
      </c>
      <c r="G2066" s="7" t="n">
        <v>195.289993286133</v>
      </c>
    </row>
    <row r="2067" spans="1:19">
      <c r="A2067" t="s">
        <v>4</v>
      </c>
      <c r="B2067" s="4" t="s">
        <v>5</v>
      </c>
      <c r="C2067" s="4" t="s">
        <v>10</v>
      </c>
      <c r="D2067" s="4" t="s">
        <v>14</v>
      </c>
      <c r="E2067" s="4" t="s">
        <v>24</v>
      </c>
      <c r="F2067" s="4" t="s">
        <v>24</v>
      </c>
      <c r="G2067" s="4" t="s">
        <v>24</v>
      </c>
    </row>
    <row r="2068" spans="1:19">
      <c r="A2068" t="n">
        <v>21494</v>
      </c>
      <c r="B2068" s="69" t="n">
        <v>96</v>
      </c>
      <c r="C2068" s="7" t="n">
        <v>65534</v>
      </c>
      <c r="D2068" s="7" t="n">
        <v>2</v>
      </c>
      <c r="E2068" s="7" t="n">
        <v>-1127.23999023438</v>
      </c>
      <c r="F2068" s="7" t="n">
        <v>176.539993286133</v>
      </c>
      <c r="G2068" s="7" t="n">
        <v>166.830001831055</v>
      </c>
    </row>
    <row r="2069" spans="1:19">
      <c r="A2069" t="s">
        <v>4</v>
      </c>
      <c r="B2069" s="4" t="s">
        <v>5</v>
      </c>
      <c r="C2069" s="4" t="s">
        <v>10</v>
      </c>
      <c r="D2069" s="4" t="s">
        <v>14</v>
      </c>
      <c r="E2069" s="4" t="s">
        <v>9</v>
      </c>
      <c r="F2069" s="4" t="s">
        <v>14</v>
      </c>
      <c r="G2069" s="4" t="s">
        <v>10</v>
      </c>
    </row>
    <row r="2070" spans="1:19">
      <c r="A2070" t="n">
        <v>21510</v>
      </c>
      <c r="B2070" s="69" t="n">
        <v>96</v>
      </c>
      <c r="C2070" s="7" t="n">
        <v>65534</v>
      </c>
      <c r="D2070" s="7" t="n">
        <v>0</v>
      </c>
      <c r="E2070" s="7" t="n">
        <v>1109393408</v>
      </c>
      <c r="F2070" s="7" t="n">
        <v>0</v>
      </c>
      <c r="G2070" s="7" t="n">
        <v>128</v>
      </c>
    </row>
    <row r="2071" spans="1:19">
      <c r="A2071" t="s">
        <v>4</v>
      </c>
      <c r="B2071" s="4" t="s">
        <v>5</v>
      </c>
      <c r="C2071" s="4" t="s">
        <v>10</v>
      </c>
      <c r="D2071" s="4" t="s">
        <v>14</v>
      </c>
    </row>
    <row r="2072" spans="1:19">
      <c r="A2072" t="n">
        <v>21521</v>
      </c>
      <c r="B2072" s="49" t="n">
        <v>56</v>
      </c>
      <c r="C2072" s="7" t="n">
        <v>65534</v>
      </c>
      <c r="D2072" s="7" t="n">
        <v>0</v>
      </c>
    </row>
    <row r="2073" spans="1:19">
      <c r="A2073" t="s">
        <v>4</v>
      </c>
      <c r="B2073" s="4" t="s">
        <v>5</v>
      </c>
    </row>
    <row r="2074" spans="1:19">
      <c r="A2074" t="n">
        <v>21525</v>
      </c>
      <c r="B2074" s="5" t="n">
        <v>1</v>
      </c>
    </row>
    <row r="2075" spans="1:19" s="3" customFormat="1" customHeight="0">
      <c r="A2075" s="3" t="s">
        <v>2</v>
      </c>
      <c r="B2075" s="3" t="s">
        <v>211</v>
      </c>
    </row>
    <row r="2076" spans="1:19">
      <c r="A2076" t="s">
        <v>4</v>
      </c>
      <c r="B2076" s="4" t="s">
        <v>5</v>
      </c>
      <c r="C2076" s="4" t="s">
        <v>10</v>
      </c>
    </row>
    <row r="2077" spans="1:19">
      <c r="A2077" t="n">
        <v>21528</v>
      </c>
      <c r="B2077" s="27" t="n">
        <v>16</v>
      </c>
      <c r="C2077" s="7" t="n">
        <v>500</v>
      </c>
    </row>
    <row r="2078" spans="1:19">
      <c r="A2078" t="s">
        <v>4</v>
      </c>
      <c r="B2078" s="4" t="s">
        <v>5</v>
      </c>
      <c r="C2078" s="4" t="s">
        <v>10</v>
      </c>
      <c r="D2078" s="4" t="s">
        <v>24</v>
      </c>
      <c r="E2078" s="4" t="s">
        <v>24</v>
      </c>
      <c r="F2078" s="4" t="s">
        <v>14</v>
      </c>
    </row>
    <row r="2079" spans="1:19">
      <c r="A2079" t="n">
        <v>21531</v>
      </c>
      <c r="B2079" s="50" t="n">
        <v>52</v>
      </c>
      <c r="C2079" s="7" t="n">
        <v>65534</v>
      </c>
      <c r="D2079" s="7" t="n">
        <v>90</v>
      </c>
      <c r="E2079" s="7" t="n">
        <v>10</v>
      </c>
      <c r="F2079" s="7" t="n">
        <v>0</v>
      </c>
    </row>
    <row r="2080" spans="1:19">
      <c r="A2080" t="s">
        <v>4</v>
      </c>
      <c r="B2080" s="4" t="s">
        <v>5</v>
      </c>
      <c r="C2080" s="4" t="s">
        <v>10</v>
      </c>
    </row>
    <row r="2081" spans="1:7">
      <c r="A2081" t="n">
        <v>21543</v>
      </c>
      <c r="B2081" s="27" t="n">
        <v>16</v>
      </c>
      <c r="C2081" s="7" t="n">
        <v>700</v>
      </c>
    </row>
    <row r="2082" spans="1:7">
      <c r="A2082" t="s">
        <v>4</v>
      </c>
      <c r="B2082" s="4" t="s">
        <v>5</v>
      </c>
      <c r="C2082" s="4" t="s">
        <v>10</v>
      </c>
      <c r="D2082" s="4" t="s">
        <v>10</v>
      </c>
      <c r="E2082" s="4" t="s">
        <v>24</v>
      </c>
      <c r="F2082" s="4" t="s">
        <v>24</v>
      </c>
      <c r="G2082" s="4" t="s">
        <v>24</v>
      </c>
      <c r="H2082" s="4" t="s">
        <v>24</v>
      </c>
      <c r="I2082" s="4" t="s">
        <v>14</v>
      </c>
      <c r="J2082" s="4" t="s">
        <v>10</v>
      </c>
    </row>
    <row r="2083" spans="1:7">
      <c r="A2083" t="n">
        <v>21546</v>
      </c>
      <c r="B2083" s="48" t="n">
        <v>55</v>
      </c>
      <c r="C2083" s="7" t="n">
        <v>65534</v>
      </c>
      <c r="D2083" s="7" t="n">
        <v>65533</v>
      </c>
      <c r="E2083" s="7" t="n">
        <v>-130.339996337891</v>
      </c>
      <c r="F2083" s="7" t="n">
        <v>117.449996948242</v>
      </c>
      <c r="G2083" s="7" t="n">
        <v>37.7900009155273</v>
      </c>
      <c r="H2083" s="7" t="n">
        <v>1.20000004768372</v>
      </c>
      <c r="I2083" s="7" t="n">
        <v>1</v>
      </c>
      <c r="J2083" s="7" t="n">
        <v>0</v>
      </c>
    </row>
    <row r="2084" spans="1:7">
      <c r="A2084" t="s">
        <v>4</v>
      </c>
      <c r="B2084" s="4" t="s">
        <v>5</v>
      </c>
      <c r="C2084" s="4" t="s">
        <v>10</v>
      </c>
      <c r="D2084" s="4" t="s">
        <v>14</v>
      </c>
    </row>
    <row r="2085" spans="1:7">
      <c r="A2085" t="n">
        <v>21570</v>
      </c>
      <c r="B2085" s="49" t="n">
        <v>56</v>
      </c>
      <c r="C2085" s="7" t="n">
        <v>65534</v>
      </c>
      <c r="D2085" s="7" t="n">
        <v>0</v>
      </c>
    </row>
    <row r="2086" spans="1:7">
      <c r="A2086" t="s">
        <v>4</v>
      </c>
      <c r="B2086" s="4" t="s">
        <v>5</v>
      </c>
    </row>
    <row r="2087" spans="1:7">
      <c r="A2087" t="n">
        <v>21574</v>
      </c>
      <c r="B2087" s="5" t="n">
        <v>1</v>
      </c>
    </row>
    <row r="2088" spans="1:7" s="3" customFormat="1" customHeight="0">
      <c r="A2088" s="3" t="s">
        <v>2</v>
      </c>
      <c r="B2088" s="3" t="s">
        <v>212</v>
      </c>
    </row>
    <row r="2089" spans="1:7">
      <c r="A2089" t="s">
        <v>4</v>
      </c>
      <c r="B2089" s="4" t="s">
        <v>5</v>
      </c>
      <c r="C2089" s="4" t="s">
        <v>10</v>
      </c>
      <c r="D2089" s="4" t="s">
        <v>24</v>
      </c>
      <c r="E2089" s="4" t="s">
        <v>24</v>
      </c>
      <c r="F2089" s="4" t="s">
        <v>14</v>
      </c>
    </row>
    <row r="2090" spans="1:7">
      <c r="A2090" t="n">
        <v>21576</v>
      </c>
      <c r="B2090" s="50" t="n">
        <v>52</v>
      </c>
      <c r="C2090" s="7" t="n">
        <v>65534</v>
      </c>
      <c r="D2090" s="7" t="n">
        <v>90</v>
      </c>
      <c r="E2090" s="7" t="n">
        <v>10</v>
      </c>
      <c r="F2090" s="7" t="n">
        <v>0</v>
      </c>
    </row>
    <row r="2091" spans="1:7">
      <c r="A2091" t="s">
        <v>4</v>
      </c>
      <c r="B2091" s="4" t="s">
        <v>5</v>
      </c>
      <c r="C2091" s="4" t="s">
        <v>10</v>
      </c>
    </row>
    <row r="2092" spans="1:7">
      <c r="A2092" t="n">
        <v>21588</v>
      </c>
      <c r="B2092" s="27" t="n">
        <v>16</v>
      </c>
      <c r="C2092" s="7" t="n">
        <v>700</v>
      </c>
    </row>
    <row r="2093" spans="1:7">
      <c r="A2093" t="s">
        <v>4</v>
      </c>
      <c r="B2093" s="4" t="s">
        <v>5</v>
      </c>
      <c r="C2093" s="4" t="s">
        <v>10</v>
      </c>
      <c r="D2093" s="4" t="s">
        <v>10</v>
      </c>
      <c r="E2093" s="4" t="s">
        <v>24</v>
      </c>
      <c r="F2093" s="4" t="s">
        <v>24</v>
      </c>
      <c r="G2093" s="4" t="s">
        <v>24</v>
      </c>
      <c r="H2093" s="4" t="s">
        <v>24</v>
      </c>
      <c r="I2093" s="4" t="s">
        <v>14</v>
      </c>
      <c r="J2093" s="4" t="s">
        <v>10</v>
      </c>
    </row>
    <row r="2094" spans="1:7">
      <c r="A2094" t="n">
        <v>21591</v>
      </c>
      <c r="B2094" s="48" t="n">
        <v>55</v>
      </c>
      <c r="C2094" s="7" t="n">
        <v>65534</v>
      </c>
      <c r="D2094" s="7" t="n">
        <v>65533</v>
      </c>
      <c r="E2094" s="7" t="n">
        <v>-130.339996337891</v>
      </c>
      <c r="F2094" s="7" t="n">
        <v>117.449996948242</v>
      </c>
      <c r="G2094" s="7" t="n">
        <v>37.7900009155273</v>
      </c>
      <c r="H2094" s="7" t="n">
        <v>1.20000004768372</v>
      </c>
      <c r="I2094" s="7" t="n">
        <v>1</v>
      </c>
      <c r="J2094" s="7" t="n">
        <v>0</v>
      </c>
    </row>
    <row r="2095" spans="1:7">
      <c r="A2095" t="s">
        <v>4</v>
      </c>
      <c r="B2095" s="4" t="s">
        <v>5</v>
      </c>
      <c r="C2095" s="4" t="s">
        <v>10</v>
      </c>
      <c r="D2095" s="4" t="s">
        <v>14</v>
      </c>
    </row>
    <row r="2096" spans="1:7">
      <c r="A2096" t="n">
        <v>21615</v>
      </c>
      <c r="B2096" s="49" t="n">
        <v>56</v>
      </c>
      <c r="C2096" s="7" t="n">
        <v>65534</v>
      </c>
      <c r="D2096" s="7" t="n">
        <v>0</v>
      </c>
    </row>
    <row r="2097" spans="1:10">
      <c r="A2097" t="s">
        <v>4</v>
      </c>
      <c r="B2097" s="4" t="s">
        <v>5</v>
      </c>
    </row>
    <row r="2098" spans="1:10">
      <c r="A2098" t="n">
        <v>21619</v>
      </c>
      <c r="B2098" s="5" t="n">
        <v>1</v>
      </c>
    </row>
    <row r="2099" spans="1:10" s="3" customFormat="1" customHeight="0">
      <c r="A2099" s="3" t="s">
        <v>2</v>
      </c>
      <c r="B2099" s="3" t="s">
        <v>213</v>
      </c>
    </row>
    <row r="2100" spans="1:10">
      <c r="A2100" t="s">
        <v>4</v>
      </c>
      <c r="B2100" s="4" t="s">
        <v>5</v>
      </c>
      <c r="C2100" s="4" t="s">
        <v>10</v>
      </c>
      <c r="D2100" s="4" t="s">
        <v>14</v>
      </c>
    </row>
    <row r="2101" spans="1:10">
      <c r="A2101" t="n">
        <v>21620</v>
      </c>
      <c r="B2101" s="69" t="n">
        <v>96</v>
      </c>
      <c r="C2101" s="7" t="n">
        <v>65534</v>
      </c>
      <c r="D2101" s="7" t="n">
        <v>1</v>
      </c>
    </row>
    <row r="2102" spans="1:10">
      <c r="A2102" t="s">
        <v>4</v>
      </c>
      <c r="B2102" s="4" t="s">
        <v>5</v>
      </c>
      <c r="C2102" s="4" t="s">
        <v>10</v>
      </c>
      <c r="D2102" s="4" t="s">
        <v>14</v>
      </c>
      <c r="E2102" s="4" t="s">
        <v>24</v>
      </c>
      <c r="F2102" s="4" t="s">
        <v>24</v>
      </c>
      <c r="G2102" s="4" t="s">
        <v>24</v>
      </c>
    </row>
    <row r="2103" spans="1:10">
      <c r="A2103" t="n">
        <v>21624</v>
      </c>
      <c r="B2103" s="69" t="n">
        <v>96</v>
      </c>
      <c r="C2103" s="7" t="n">
        <v>65534</v>
      </c>
      <c r="D2103" s="7" t="n">
        <v>2</v>
      </c>
      <c r="E2103" s="7" t="n">
        <v>-147.710006713867</v>
      </c>
      <c r="F2103" s="7" t="n">
        <v>117.449996948242</v>
      </c>
      <c r="G2103" s="7" t="n">
        <v>37.8899993896484</v>
      </c>
    </row>
    <row r="2104" spans="1:10">
      <c r="A2104" t="s">
        <v>4</v>
      </c>
      <c r="B2104" s="4" t="s">
        <v>5</v>
      </c>
      <c r="C2104" s="4" t="s">
        <v>10</v>
      </c>
      <c r="D2104" s="4" t="s">
        <v>14</v>
      </c>
      <c r="E2104" s="4" t="s">
        <v>24</v>
      </c>
      <c r="F2104" s="4" t="s">
        <v>24</v>
      </c>
      <c r="G2104" s="4" t="s">
        <v>24</v>
      </c>
    </row>
    <row r="2105" spans="1:10">
      <c r="A2105" t="n">
        <v>21640</v>
      </c>
      <c r="B2105" s="69" t="n">
        <v>96</v>
      </c>
      <c r="C2105" s="7" t="n">
        <v>65534</v>
      </c>
      <c r="D2105" s="7" t="n">
        <v>2</v>
      </c>
      <c r="E2105" s="7" t="n">
        <v>-147.809997558594</v>
      </c>
      <c r="F2105" s="7" t="n">
        <v>117.449996948242</v>
      </c>
      <c r="G2105" s="7" t="n">
        <v>20.9699993133545</v>
      </c>
    </row>
    <row r="2106" spans="1:10">
      <c r="A2106" t="s">
        <v>4</v>
      </c>
      <c r="B2106" s="4" t="s">
        <v>5</v>
      </c>
      <c r="C2106" s="4" t="s">
        <v>10</v>
      </c>
      <c r="D2106" s="4" t="s">
        <v>14</v>
      </c>
      <c r="E2106" s="4" t="s">
        <v>9</v>
      </c>
      <c r="F2106" s="4" t="s">
        <v>14</v>
      </c>
      <c r="G2106" s="4" t="s">
        <v>10</v>
      </c>
    </row>
    <row r="2107" spans="1:10">
      <c r="A2107" t="n">
        <v>21656</v>
      </c>
      <c r="B2107" s="69" t="n">
        <v>96</v>
      </c>
      <c r="C2107" s="7" t="n">
        <v>65534</v>
      </c>
      <c r="D2107" s="7" t="n">
        <v>0</v>
      </c>
      <c r="E2107" s="7" t="n">
        <v>1067030938</v>
      </c>
      <c r="F2107" s="7" t="n">
        <v>1</v>
      </c>
      <c r="G2107" s="7" t="n">
        <v>128</v>
      </c>
    </row>
    <row r="2108" spans="1:10">
      <c r="A2108" t="s">
        <v>4</v>
      </c>
      <c r="B2108" s="4" t="s">
        <v>5</v>
      </c>
    </row>
    <row r="2109" spans="1:10">
      <c r="A2109" t="n">
        <v>21667</v>
      </c>
      <c r="B2109" s="5" t="n">
        <v>1</v>
      </c>
    </row>
    <row r="2110" spans="1:10" s="3" customFormat="1" customHeight="0">
      <c r="A2110" s="3" t="s">
        <v>2</v>
      </c>
      <c r="B2110" s="3" t="s">
        <v>214</v>
      </c>
    </row>
    <row r="2111" spans="1:10">
      <c r="A2111" t="s">
        <v>4</v>
      </c>
      <c r="B2111" s="4" t="s">
        <v>5</v>
      </c>
      <c r="C2111" s="4" t="s">
        <v>10</v>
      </c>
      <c r="D2111" s="4" t="s">
        <v>14</v>
      </c>
    </row>
    <row r="2112" spans="1:10">
      <c r="A2112" t="n">
        <v>21668</v>
      </c>
      <c r="B2112" s="69" t="n">
        <v>96</v>
      </c>
      <c r="C2112" s="7" t="n">
        <v>65534</v>
      </c>
      <c r="D2112" s="7" t="n">
        <v>1</v>
      </c>
    </row>
    <row r="2113" spans="1:7">
      <c r="A2113" t="s">
        <v>4</v>
      </c>
      <c r="B2113" s="4" t="s">
        <v>5</v>
      </c>
      <c r="C2113" s="4" t="s">
        <v>10</v>
      </c>
      <c r="D2113" s="4" t="s">
        <v>14</v>
      </c>
      <c r="E2113" s="4" t="s">
        <v>24</v>
      </c>
      <c r="F2113" s="4" t="s">
        <v>24</v>
      </c>
      <c r="G2113" s="4" t="s">
        <v>24</v>
      </c>
    </row>
    <row r="2114" spans="1:7">
      <c r="A2114" t="n">
        <v>21672</v>
      </c>
      <c r="B2114" s="69" t="n">
        <v>96</v>
      </c>
      <c r="C2114" s="7" t="n">
        <v>65534</v>
      </c>
      <c r="D2114" s="7" t="n">
        <v>2</v>
      </c>
      <c r="E2114" s="7" t="n">
        <v>-148.240005493164</v>
      </c>
      <c r="F2114" s="7" t="n">
        <v>117.449996948242</v>
      </c>
      <c r="G2114" s="7" t="n">
        <v>38.7799987792969</v>
      </c>
    </row>
    <row r="2115" spans="1:7">
      <c r="A2115" t="s">
        <v>4</v>
      </c>
      <c r="B2115" s="4" t="s">
        <v>5</v>
      </c>
      <c r="C2115" s="4" t="s">
        <v>10</v>
      </c>
      <c r="D2115" s="4" t="s">
        <v>14</v>
      </c>
      <c r="E2115" s="4" t="s">
        <v>24</v>
      </c>
      <c r="F2115" s="4" t="s">
        <v>24</v>
      </c>
      <c r="G2115" s="4" t="s">
        <v>24</v>
      </c>
    </row>
    <row r="2116" spans="1:7">
      <c r="A2116" t="n">
        <v>21688</v>
      </c>
      <c r="B2116" s="69" t="n">
        <v>96</v>
      </c>
      <c r="C2116" s="7" t="n">
        <v>65534</v>
      </c>
      <c r="D2116" s="7" t="n">
        <v>2</v>
      </c>
      <c r="E2116" s="7" t="n">
        <v>-148.380004882813</v>
      </c>
      <c r="F2116" s="7" t="n">
        <v>117.449996948242</v>
      </c>
      <c r="G2116" s="7" t="n">
        <v>21.0699996948242</v>
      </c>
    </row>
    <row r="2117" spans="1:7">
      <c r="A2117" t="s">
        <v>4</v>
      </c>
      <c r="B2117" s="4" t="s">
        <v>5</v>
      </c>
      <c r="C2117" s="4" t="s">
        <v>10</v>
      </c>
      <c r="D2117" s="4" t="s">
        <v>14</v>
      </c>
      <c r="E2117" s="4" t="s">
        <v>9</v>
      </c>
      <c r="F2117" s="4" t="s">
        <v>14</v>
      </c>
      <c r="G2117" s="4" t="s">
        <v>10</v>
      </c>
    </row>
    <row r="2118" spans="1:7">
      <c r="A2118" t="n">
        <v>21704</v>
      </c>
      <c r="B2118" s="69" t="n">
        <v>96</v>
      </c>
      <c r="C2118" s="7" t="n">
        <v>65534</v>
      </c>
      <c r="D2118" s="7" t="n">
        <v>0</v>
      </c>
      <c r="E2118" s="7" t="n">
        <v>1067030938</v>
      </c>
      <c r="F2118" s="7" t="n">
        <v>1</v>
      </c>
      <c r="G2118" s="7" t="n">
        <v>128</v>
      </c>
    </row>
    <row r="2119" spans="1:7">
      <c r="A2119" t="s">
        <v>4</v>
      </c>
      <c r="B2119" s="4" t="s">
        <v>5</v>
      </c>
    </row>
    <row r="2120" spans="1:7">
      <c r="A2120" t="n">
        <v>21715</v>
      </c>
      <c r="B2120" s="5" t="n">
        <v>1</v>
      </c>
    </row>
    <row r="2121" spans="1:7" s="3" customFormat="1" customHeight="0">
      <c r="A2121" s="3" t="s">
        <v>2</v>
      </c>
      <c r="B2121" s="3" t="s">
        <v>215</v>
      </c>
    </row>
    <row r="2122" spans="1:7">
      <c r="A2122" t="s">
        <v>4</v>
      </c>
      <c r="B2122" s="4" t="s">
        <v>5</v>
      </c>
      <c r="C2122" s="4" t="s">
        <v>10</v>
      </c>
      <c r="D2122" s="4" t="s">
        <v>10</v>
      </c>
      <c r="E2122" s="4" t="s">
        <v>24</v>
      </c>
      <c r="F2122" s="4" t="s">
        <v>24</v>
      </c>
      <c r="G2122" s="4" t="s">
        <v>24</v>
      </c>
      <c r="H2122" s="4" t="s">
        <v>24</v>
      </c>
      <c r="I2122" s="4" t="s">
        <v>14</v>
      </c>
      <c r="J2122" s="4" t="s">
        <v>10</v>
      </c>
    </row>
    <row r="2123" spans="1:7">
      <c r="A2123" t="n">
        <v>21716</v>
      </c>
      <c r="B2123" s="48" t="n">
        <v>55</v>
      </c>
      <c r="C2123" s="7" t="n">
        <v>65534</v>
      </c>
      <c r="D2123" s="7" t="n">
        <v>65533</v>
      </c>
      <c r="E2123" s="7" t="n">
        <v>-126.889999389648</v>
      </c>
      <c r="F2123" s="7" t="n">
        <v>117.449996948242</v>
      </c>
      <c r="G2123" s="7" t="n">
        <v>38.3199996948242</v>
      </c>
      <c r="H2123" s="7" t="n">
        <v>4.19999980926514</v>
      </c>
      <c r="I2123" s="7" t="n">
        <v>0</v>
      </c>
      <c r="J2123" s="7" t="n">
        <v>0</v>
      </c>
    </row>
    <row r="2124" spans="1:7">
      <c r="A2124" t="s">
        <v>4</v>
      </c>
      <c r="B2124" s="4" t="s">
        <v>5</v>
      </c>
      <c r="C2124" s="4" t="s">
        <v>10</v>
      </c>
      <c r="D2124" s="4" t="s">
        <v>14</v>
      </c>
    </row>
    <row r="2125" spans="1:7">
      <c r="A2125" t="n">
        <v>21740</v>
      </c>
      <c r="B2125" s="49" t="n">
        <v>56</v>
      </c>
      <c r="C2125" s="7" t="n">
        <v>65534</v>
      </c>
      <c r="D2125" s="7" t="n">
        <v>0</v>
      </c>
    </row>
    <row r="2126" spans="1:7">
      <c r="A2126" t="s">
        <v>4</v>
      </c>
      <c r="B2126" s="4" t="s">
        <v>5</v>
      </c>
      <c r="C2126" s="4" t="s">
        <v>10</v>
      </c>
      <c r="D2126" s="4" t="s">
        <v>14</v>
      </c>
    </row>
    <row r="2127" spans="1:7">
      <c r="A2127" t="n">
        <v>21744</v>
      </c>
      <c r="B2127" s="69" t="n">
        <v>96</v>
      </c>
      <c r="C2127" s="7" t="n">
        <v>65534</v>
      </c>
      <c r="D2127" s="7" t="n">
        <v>1</v>
      </c>
    </row>
    <row r="2128" spans="1:7">
      <c r="A2128" t="s">
        <v>4</v>
      </c>
      <c r="B2128" s="4" t="s">
        <v>5</v>
      </c>
      <c r="C2128" s="4" t="s">
        <v>10</v>
      </c>
      <c r="D2128" s="4" t="s">
        <v>14</v>
      </c>
      <c r="E2128" s="4" t="s">
        <v>24</v>
      </c>
      <c r="F2128" s="4" t="s">
        <v>24</v>
      </c>
      <c r="G2128" s="4" t="s">
        <v>24</v>
      </c>
    </row>
    <row r="2129" spans="1:10">
      <c r="A2129" t="n">
        <v>21748</v>
      </c>
      <c r="B2129" s="69" t="n">
        <v>96</v>
      </c>
      <c r="C2129" s="7" t="n">
        <v>65534</v>
      </c>
      <c r="D2129" s="7" t="n">
        <v>2</v>
      </c>
      <c r="E2129" s="7" t="n">
        <v>-126.819999694824</v>
      </c>
      <c r="F2129" s="7" t="n">
        <v>117.449996948242</v>
      </c>
      <c r="G2129" s="7" t="n">
        <v>37.9300003051758</v>
      </c>
    </row>
    <row r="2130" spans="1:10">
      <c r="A2130" t="s">
        <v>4</v>
      </c>
      <c r="B2130" s="4" t="s">
        <v>5</v>
      </c>
      <c r="C2130" s="4" t="s">
        <v>10</v>
      </c>
      <c r="D2130" s="4" t="s">
        <v>14</v>
      </c>
      <c r="E2130" s="4" t="s">
        <v>24</v>
      </c>
      <c r="F2130" s="4" t="s">
        <v>24</v>
      </c>
      <c r="G2130" s="4" t="s">
        <v>24</v>
      </c>
    </row>
    <row r="2131" spans="1:10">
      <c r="A2131" t="n">
        <v>21764</v>
      </c>
      <c r="B2131" s="69" t="n">
        <v>96</v>
      </c>
      <c r="C2131" s="7" t="n">
        <v>65534</v>
      </c>
      <c r="D2131" s="7" t="n">
        <v>2</v>
      </c>
      <c r="E2131" s="7" t="n">
        <v>-125.050003051758</v>
      </c>
      <c r="F2131" s="7" t="n">
        <v>118.73999786377</v>
      </c>
      <c r="G2131" s="7" t="n">
        <v>37.75</v>
      </c>
    </row>
    <row r="2132" spans="1:10">
      <c r="A2132" t="s">
        <v>4</v>
      </c>
      <c r="B2132" s="4" t="s">
        <v>5</v>
      </c>
      <c r="C2132" s="4" t="s">
        <v>10</v>
      </c>
      <c r="D2132" s="4" t="s">
        <v>14</v>
      </c>
      <c r="E2132" s="4" t="s">
        <v>24</v>
      </c>
      <c r="F2132" s="4" t="s">
        <v>24</v>
      </c>
      <c r="G2132" s="4" t="s">
        <v>24</v>
      </c>
    </row>
    <row r="2133" spans="1:10">
      <c r="A2133" t="n">
        <v>21780</v>
      </c>
      <c r="B2133" s="69" t="n">
        <v>96</v>
      </c>
      <c r="C2133" s="7" t="n">
        <v>65534</v>
      </c>
      <c r="D2133" s="7" t="n">
        <v>2</v>
      </c>
      <c r="E2133" s="7" t="n">
        <v>-122.370002746582</v>
      </c>
      <c r="F2133" s="7" t="n">
        <v>118.73999786377</v>
      </c>
      <c r="G2133" s="7" t="n">
        <v>37.7200012207031</v>
      </c>
    </row>
    <row r="2134" spans="1:10">
      <c r="A2134" t="s">
        <v>4</v>
      </c>
      <c r="B2134" s="4" t="s">
        <v>5</v>
      </c>
      <c r="C2134" s="4" t="s">
        <v>10</v>
      </c>
      <c r="D2134" s="4" t="s">
        <v>14</v>
      </c>
      <c r="E2134" s="4" t="s">
        <v>9</v>
      </c>
      <c r="F2134" s="4" t="s">
        <v>14</v>
      </c>
      <c r="G2134" s="4" t="s">
        <v>10</v>
      </c>
    </row>
    <row r="2135" spans="1:10">
      <c r="A2135" t="n">
        <v>21796</v>
      </c>
      <c r="B2135" s="69" t="n">
        <v>96</v>
      </c>
      <c r="C2135" s="7" t="n">
        <v>65534</v>
      </c>
      <c r="D2135" s="7" t="n">
        <v>0</v>
      </c>
      <c r="E2135" s="7" t="n">
        <v>1082759578</v>
      </c>
      <c r="F2135" s="7" t="n">
        <v>0</v>
      </c>
      <c r="G2135" s="7" t="n">
        <v>128</v>
      </c>
    </row>
    <row r="2136" spans="1:10">
      <c r="A2136" t="s">
        <v>4</v>
      </c>
      <c r="B2136" s="4" t="s">
        <v>5</v>
      </c>
      <c r="C2136" s="4" t="s">
        <v>10</v>
      </c>
    </row>
    <row r="2137" spans="1:10">
      <c r="A2137" t="n">
        <v>21807</v>
      </c>
      <c r="B2137" s="27" t="n">
        <v>16</v>
      </c>
      <c r="C2137" s="7" t="n">
        <v>300</v>
      </c>
    </row>
    <row r="2138" spans="1:10">
      <c r="A2138" t="s">
        <v>4</v>
      </c>
      <c r="B2138" s="4" t="s">
        <v>5</v>
      </c>
      <c r="C2138" s="4" t="s">
        <v>10</v>
      </c>
    </row>
    <row r="2139" spans="1:10">
      <c r="A2139" t="n">
        <v>21810</v>
      </c>
      <c r="B2139" s="27" t="n">
        <v>16</v>
      </c>
      <c r="C2139" s="7" t="n">
        <v>300</v>
      </c>
    </row>
    <row r="2140" spans="1:10">
      <c r="A2140" t="s">
        <v>4</v>
      </c>
      <c r="B2140" s="4" t="s">
        <v>5</v>
      </c>
      <c r="C2140" s="4" t="s">
        <v>10</v>
      </c>
      <c r="D2140" s="4" t="s">
        <v>9</v>
      </c>
      <c r="E2140" s="4" t="s">
        <v>9</v>
      </c>
      <c r="F2140" s="4" t="s">
        <v>9</v>
      </c>
      <c r="G2140" s="4" t="s">
        <v>9</v>
      </c>
      <c r="H2140" s="4" t="s">
        <v>10</v>
      </c>
      <c r="I2140" s="4" t="s">
        <v>14</v>
      </c>
    </row>
    <row r="2141" spans="1:10">
      <c r="A2141" t="n">
        <v>21813</v>
      </c>
      <c r="B2141" s="70" t="n">
        <v>66</v>
      </c>
      <c r="C2141" s="7" t="n">
        <v>65534</v>
      </c>
      <c r="D2141" s="7" t="n">
        <v>1065353216</v>
      </c>
      <c r="E2141" s="7" t="n">
        <v>1065353216</v>
      </c>
      <c r="F2141" s="7" t="n">
        <v>1065353216</v>
      </c>
      <c r="G2141" s="7" t="n">
        <v>0</v>
      </c>
      <c r="H2141" s="7" t="n">
        <v>500</v>
      </c>
      <c r="I2141" s="7" t="n">
        <v>3</v>
      </c>
    </row>
    <row r="2142" spans="1:10">
      <c r="A2142" t="s">
        <v>4</v>
      </c>
      <c r="B2142" s="4" t="s">
        <v>5</v>
      </c>
      <c r="C2142" s="4" t="s">
        <v>10</v>
      </c>
      <c r="D2142" s="4" t="s">
        <v>14</v>
      </c>
    </row>
    <row r="2143" spans="1:10">
      <c r="A2143" t="n">
        <v>21835</v>
      </c>
      <c r="B2143" s="49" t="n">
        <v>56</v>
      </c>
      <c r="C2143" s="7" t="n">
        <v>65534</v>
      </c>
      <c r="D2143" s="7" t="n">
        <v>0</v>
      </c>
    </row>
    <row r="2144" spans="1:10">
      <c r="A2144" t="s">
        <v>4</v>
      </c>
      <c r="B2144" s="4" t="s">
        <v>5</v>
      </c>
    </row>
    <row r="2145" spans="1:9">
      <c r="A2145" t="n">
        <v>21839</v>
      </c>
      <c r="B2145" s="5" t="n">
        <v>1</v>
      </c>
    </row>
    <row r="2146" spans="1:9" s="3" customFormat="1" customHeight="0">
      <c r="A2146" s="3" t="s">
        <v>2</v>
      </c>
      <c r="B2146" s="3" t="s">
        <v>216</v>
      </c>
    </row>
    <row r="2147" spans="1:9">
      <c r="A2147" t="s">
        <v>4</v>
      </c>
      <c r="B2147" s="4" t="s">
        <v>5</v>
      </c>
      <c r="C2147" s="4" t="s">
        <v>6</v>
      </c>
      <c r="D2147" s="4" t="s">
        <v>6</v>
      </c>
    </row>
    <row r="2148" spans="1:9">
      <c r="A2148" t="n">
        <v>21840</v>
      </c>
      <c r="B2148" s="20" t="n">
        <v>70</v>
      </c>
      <c r="C2148" s="7" t="s">
        <v>40</v>
      </c>
      <c r="D2148" s="7" t="s">
        <v>37</v>
      </c>
    </row>
    <row r="2149" spans="1:9">
      <c r="A2149" t="s">
        <v>4</v>
      </c>
      <c r="B2149" s="4" t="s">
        <v>5</v>
      </c>
      <c r="C2149" s="4" t="s">
        <v>10</v>
      </c>
      <c r="D2149" s="4" t="s">
        <v>10</v>
      </c>
      <c r="E2149" s="4" t="s">
        <v>24</v>
      </c>
      <c r="F2149" s="4" t="s">
        <v>24</v>
      </c>
      <c r="G2149" s="4" t="s">
        <v>24</v>
      </c>
      <c r="H2149" s="4" t="s">
        <v>24</v>
      </c>
      <c r="I2149" s="4" t="s">
        <v>14</v>
      </c>
      <c r="J2149" s="4" t="s">
        <v>10</v>
      </c>
    </row>
    <row r="2150" spans="1:9">
      <c r="A2150" t="n">
        <v>21853</v>
      </c>
      <c r="B2150" s="48" t="n">
        <v>55</v>
      </c>
      <c r="C2150" s="7" t="n">
        <v>65534</v>
      </c>
      <c r="D2150" s="7" t="n">
        <v>65533</v>
      </c>
      <c r="E2150" s="7" t="n">
        <v>-126.860000610352</v>
      </c>
      <c r="F2150" s="7" t="n">
        <v>117.449996948242</v>
      </c>
      <c r="G2150" s="7" t="n">
        <v>38.2700004577637</v>
      </c>
      <c r="H2150" s="7" t="n">
        <v>4.40000009536743</v>
      </c>
      <c r="I2150" s="7" t="n">
        <v>0</v>
      </c>
      <c r="J2150" s="7" t="n">
        <v>0</v>
      </c>
    </row>
    <row r="2151" spans="1:9">
      <c r="A2151" t="s">
        <v>4</v>
      </c>
      <c r="B2151" s="4" t="s">
        <v>5</v>
      </c>
      <c r="C2151" s="4" t="s">
        <v>10</v>
      </c>
      <c r="D2151" s="4" t="s">
        <v>14</v>
      </c>
    </row>
    <row r="2152" spans="1:9">
      <c r="A2152" t="n">
        <v>21877</v>
      </c>
      <c r="B2152" s="49" t="n">
        <v>56</v>
      </c>
      <c r="C2152" s="7" t="n">
        <v>65534</v>
      </c>
      <c r="D2152" s="7" t="n">
        <v>0</v>
      </c>
    </row>
    <row r="2153" spans="1:9">
      <c r="A2153" t="s">
        <v>4</v>
      </c>
      <c r="B2153" s="4" t="s">
        <v>5</v>
      </c>
      <c r="C2153" s="4" t="s">
        <v>10</v>
      </c>
      <c r="D2153" s="4" t="s">
        <v>14</v>
      </c>
    </row>
    <row r="2154" spans="1:9">
      <c r="A2154" t="n">
        <v>21881</v>
      </c>
      <c r="B2154" s="69" t="n">
        <v>96</v>
      </c>
      <c r="C2154" s="7" t="n">
        <v>65534</v>
      </c>
      <c r="D2154" s="7" t="n">
        <v>1</v>
      </c>
    </row>
    <row r="2155" spans="1:9">
      <c r="A2155" t="s">
        <v>4</v>
      </c>
      <c r="B2155" s="4" t="s">
        <v>5</v>
      </c>
      <c r="C2155" s="4" t="s">
        <v>10</v>
      </c>
      <c r="D2155" s="4" t="s">
        <v>14</v>
      </c>
      <c r="E2155" s="4" t="s">
        <v>24</v>
      </c>
      <c r="F2155" s="4" t="s">
        <v>24</v>
      </c>
      <c r="G2155" s="4" t="s">
        <v>24</v>
      </c>
    </row>
    <row r="2156" spans="1:9">
      <c r="A2156" t="n">
        <v>21885</v>
      </c>
      <c r="B2156" s="69" t="n">
        <v>96</v>
      </c>
      <c r="C2156" s="7" t="n">
        <v>65534</v>
      </c>
      <c r="D2156" s="7" t="n">
        <v>2</v>
      </c>
      <c r="E2156" s="7" t="n">
        <v>-126.819999694824</v>
      </c>
      <c r="F2156" s="7" t="n">
        <v>117.449996948242</v>
      </c>
      <c r="G2156" s="7" t="n">
        <v>37.9300003051758</v>
      </c>
    </row>
    <row r="2157" spans="1:9">
      <c r="A2157" t="s">
        <v>4</v>
      </c>
      <c r="B2157" s="4" t="s">
        <v>5</v>
      </c>
      <c r="C2157" s="4" t="s">
        <v>10</v>
      </c>
      <c r="D2157" s="4" t="s">
        <v>14</v>
      </c>
      <c r="E2157" s="4" t="s">
        <v>24</v>
      </c>
      <c r="F2157" s="4" t="s">
        <v>24</v>
      </c>
      <c r="G2157" s="4" t="s">
        <v>24</v>
      </c>
    </row>
    <row r="2158" spans="1:9">
      <c r="A2158" t="n">
        <v>21901</v>
      </c>
      <c r="B2158" s="69" t="n">
        <v>96</v>
      </c>
      <c r="C2158" s="7" t="n">
        <v>65534</v>
      </c>
      <c r="D2158" s="7" t="n">
        <v>2</v>
      </c>
      <c r="E2158" s="7" t="n">
        <v>-125.050003051758</v>
      </c>
      <c r="F2158" s="7" t="n">
        <v>118.73999786377</v>
      </c>
      <c r="G2158" s="7" t="n">
        <v>37.75</v>
      </c>
    </row>
    <row r="2159" spans="1:9">
      <c r="A2159" t="s">
        <v>4</v>
      </c>
      <c r="B2159" s="4" t="s">
        <v>5</v>
      </c>
      <c r="C2159" s="4" t="s">
        <v>10</v>
      </c>
      <c r="D2159" s="4" t="s">
        <v>14</v>
      </c>
      <c r="E2159" s="4" t="s">
        <v>24</v>
      </c>
      <c r="F2159" s="4" t="s">
        <v>24</v>
      </c>
      <c r="G2159" s="4" t="s">
        <v>24</v>
      </c>
    </row>
    <row r="2160" spans="1:9">
      <c r="A2160" t="n">
        <v>21917</v>
      </c>
      <c r="B2160" s="69" t="n">
        <v>96</v>
      </c>
      <c r="C2160" s="7" t="n">
        <v>65534</v>
      </c>
      <c r="D2160" s="7" t="n">
        <v>2</v>
      </c>
      <c r="E2160" s="7" t="n">
        <v>-122.370002746582</v>
      </c>
      <c r="F2160" s="7" t="n">
        <v>118.73999786377</v>
      </c>
      <c r="G2160" s="7" t="n">
        <v>37.7200012207031</v>
      </c>
    </row>
    <row r="2161" spans="1:10">
      <c r="A2161" t="s">
        <v>4</v>
      </c>
      <c r="B2161" s="4" t="s">
        <v>5</v>
      </c>
      <c r="C2161" s="4" t="s">
        <v>10</v>
      </c>
      <c r="D2161" s="4" t="s">
        <v>14</v>
      </c>
      <c r="E2161" s="4" t="s">
        <v>9</v>
      </c>
      <c r="F2161" s="4" t="s">
        <v>14</v>
      </c>
      <c r="G2161" s="4" t="s">
        <v>10</v>
      </c>
    </row>
    <row r="2162" spans="1:10">
      <c r="A2162" t="n">
        <v>21933</v>
      </c>
      <c r="B2162" s="69" t="n">
        <v>96</v>
      </c>
      <c r="C2162" s="7" t="n">
        <v>65534</v>
      </c>
      <c r="D2162" s="7" t="n">
        <v>0</v>
      </c>
      <c r="E2162" s="7" t="n">
        <v>1082969293</v>
      </c>
      <c r="F2162" s="7" t="n">
        <v>0</v>
      </c>
      <c r="G2162" s="7" t="n">
        <v>128</v>
      </c>
    </row>
    <row r="2163" spans="1:10">
      <c r="A2163" t="s">
        <v>4</v>
      </c>
      <c r="B2163" s="4" t="s">
        <v>5</v>
      </c>
      <c r="C2163" s="4" t="s">
        <v>10</v>
      </c>
    </row>
    <row r="2164" spans="1:10">
      <c r="A2164" t="n">
        <v>21944</v>
      </c>
      <c r="B2164" s="27" t="n">
        <v>16</v>
      </c>
      <c r="C2164" s="7" t="n">
        <v>100</v>
      </c>
    </row>
    <row r="2165" spans="1:10">
      <c r="A2165" t="s">
        <v>4</v>
      </c>
      <c r="B2165" s="4" t="s">
        <v>5</v>
      </c>
      <c r="C2165" s="4" t="s">
        <v>6</v>
      </c>
      <c r="D2165" s="4" t="s">
        <v>6</v>
      </c>
    </row>
    <row r="2166" spans="1:10">
      <c r="A2166" t="n">
        <v>21947</v>
      </c>
      <c r="B2166" s="20" t="n">
        <v>70</v>
      </c>
      <c r="C2166" s="7" t="s">
        <v>40</v>
      </c>
      <c r="D2166" s="7" t="s">
        <v>217</v>
      </c>
    </row>
    <row r="2167" spans="1:10">
      <c r="A2167" t="s">
        <v>4</v>
      </c>
      <c r="B2167" s="4" t="s">
        <v>5</v>
      </c>
      <c r="C2167" s="4" t="s">
        <v>10</v>
      </c>
    </row>
    <row r="2168" spans="1:10">
      <c r="A2168" t="n">
        <v>21961</v>
      </c>
      <c r="B2168" s="27" t="n">
        <v>16</v>
      </c>
      <c r="C2168" s="7" t="n">
        <v>200</v>
      </c>
    </row>
    <row r="2169" spans="1:10">
      <c r="A2169" t="s">
        <v>4</v>
      </c>
      <c r="B2169" s="4" t="s">
        <v>5</v>
      </c>
      <c r="C2169" s="4" t="s">
        <v>10</v>
      </c>
      <c r="D2169" s="4" t="s">
        <v>9</v>
      </c>
      <c r="E2169" s="4" t="s">
        <v>9</v>
      </c>
      <c r="F2169" s="4" t="s">
        <v>9</v>
      </c>
      <c r="G2169" s="4" t="s">
        <v>9</v>
      </c>
      <c r="H2169" s="4" t="s">
        <v>10</v>
      </c>
      <c r="I2169" s="4" t="s">
        <v>14</v>
      </c>
    </row>
    <row r="2170" spans="1:10">
      <c r="A2170" t="n">
        <v>21964</v>
      </c>
      <c r="B2170" s="70" t="n">
        <v>66</v>
      </c>
      <c r="C2170" s="7" t="n">
        <v>65534</v>
      </c>
      <c r="D2170" s="7" t="n">
        <v>1065353216</v>
      </c>
      <c r="E2170" s="7" t="n">
        <v>1065353216</v>
      </c>
      <c r="F2170" s="7" t="n">
        <v>1065353216</v>
      </c>
      <c r="G2170" s="7" t="n">
        <v>0</v>
      </c>
      <c r="H2170" s="7" t="n">
        <v>500</v>
      </c>
      <c r="I2170" s="7" t="n">
        <v>3</v>
      </c>
    </row>
    <row r="2171" spans="1:10">
      <c r="A2171" t="s">
        <v>4</v>
      </c>
      <c r="B2171" s="4" t="s">
        <v>5</v>
      </c>
      <c r="C2171" s="4" t="s">
        <v>10</v>
      </c>
      <c r="D2171" s="4" t="s">
        <v>14</v>
      </c>
    </row>
    <row r="2172" spans="1:10">
      <c r="A2172" t="n">
        <v>21986</v>
      </c>
      <c r="B2172" s="49" t="n">
        <v>56</v>
      </c>
      <c r="C2172" s="7" t="n">
        <v>65534</v>
      </c>
      <c r="D2172" s="7" t="n">
        <v>0</v>
      </c>
    </row>
    <row r="2173" spans="1:10">
      <c r="A2173" t="s">
        <v>4</v>
      </c>
      <c r="B2173" s="4" t="s">
        <v>5</v>
      </c>
    </row>
    <row r="2174" spans="1:10">
      <c r="A2174" t="n">
        <v>21990</v>
      </c>
      <c r="B2174" s="5" t="n">
        <v>1</v>
      </c>
    </row>
    <row r="2175" spans="1:10" s="3" customFormat="1" customHeight="0">
      <c r="A2175" s="3" t="s">
        <v>2</v>
      </c>
      <c r="B2175" s="3" t="s">
        <v>218</v>
      </c>
    </row>
    <row r="2176" spans="1:10">
      <c r="A2176" t="s">
        <v>4</v>
      </c>
      <c r="B2176" s="4" t="s">
        <v>5</v>
      </c>
      <c r="C2176" s="4" t="s">
        <v>10</v>
      </c>
      <c r="D2176" s="4" t="s">
        <v>10</v>
      </c>
      <c r="E2176" s="4" t="s">
        <v>24</v>
      </c>
      <c r="F2176" s="4" t="s">
        <v>24</v>
      </c>
      <c r="G2176" s="4" t="s">
        <v>24</v>
      </c>
      <c r="H2176" s="4" t="s">
        <v>24</v>
      </c>
      <c r="I2176" s="4" t="s">
        <v>14</v>
      </c>
      <c r="J2176" s="4" t="s">
        <v>10</v>
      </c>
    </row>
    <row r="2177" spans="1:10">
      <c r="A2177" t="n">
        <v>21992</v>
      </c>
      <c r="B2177" s="48" t="n">
        <v>55</v>
      </c>
      <c r="C2177" s="7" t="n">
        <v>65534</v>
      </c>
      <c r="D2177" s="7" t="n">
        <v>65533</v>
      </c>
      <c r="E2177" s="7" t="n">
        <v>-126.720001220703</v>
      </c>
      <c r="F2177" s="7" t="n">
        <v>117.470001220703</v>
      </c>
      <c r="G2177" s="7" t="n">
        <v>37.9000015258789</v>
      </c>
      <c r="H2177" s="7" t="n">
        <v>4.19999980926514</v>
      </c>
      <c r="I2177" s="7" t="n">
        <v>0</v>
      </c>
      <c r="J2177" s="7" t="n">
        <v>0</v>
      </c>
    </row>
    <row r="2178" spans="1:10">
      <c r="A2178" t="s">
        <v>4</v>
      </c>
      <c r="B2178" s="4" t="s">
        <v>5</v>
      </c>
      <c r="C2178" s="4" t="s">
        <v>10</v>
      </c>
      <c r="D2178" s="4" t="s">
        <v>14</v>
      </c>
    </row>
    <row r="2179" spans="1:10">
      <c r="A2179" t="n">
        <v>22016</v>
      </c>
      <c r="B2179" s="49" t="n">
        <v>56</v>
      </c>
      <c r="C2179" s="7" t="n">
        <v>65534</v>
      </c>
      <c r="D2179" s="7" t="n">
        <v>0</v>
      </c>
    </row>
    <row r="2180" spans="1:10">
      <c r="A2180" t="s">
        <v>4</v>
      </c>
      <c r="B2180" s="4" t="s">
        <v>5</v>
      </c>
      <c r="C2180" s="4" t="s">
        <v>10</v>
      </c>
      <c r="D2180" s="4" t="s">
        <v>14</v>
      </c>
    </row>
    <row r="2181" spans="1:10">
      <c r="A2181" t="n">
        <v>22020</v>
      </c>
      <c r="B2181" s="69" t="n">
        <v>96</v>
      </c>
      <c r="C2181" s="7" t="n">
        <v>65534</v>
      </c>
      <c r="D2181" s="7" t="n">
        <v>1</v>
      </c>
    </row>
    <row r="2182" spans="1:10">
      <c r="A2182" t="s">
        <v>4</v>
      </c>
      <c r="B2182" s="4" t="s">
        <v>5</v>
      </c>
      <c r="C2182" s="4" t="s">
        <v>10</v>
      </c>
      <c r="D2182" s="4" t="s">
        <v>14</v>
      </c>
      <c r="E2182" s="4" t="s">
        <v>24</v>
      </c>
      <c r="F2182" s="4" t="s">
        <v>24</v>
      </c>
      <c r="G2182" s="4" t="s">
        <v>24</v>
      </c>
    </row>
    <row r="2183" spans="1:10">
      <c r="A2183" t="n">
        <v>22024</v>
      </c>
      <c r="B2183" s="69" t="n">
        <v>96</v>
      </c>
      <c r="C2183" s="7" t="n">
        <v>65534</v>
      </c>
      <c r="D2183" s="7" t="n">
        <v>2</v>
      </c>
      <c r="E2183" s="7" t="n">
        <v>-126.819999694824</v>
      </c>
      <c r="F2183" s="7" t="n">
        <v>117.449996948242</v>
      </c>
      <c r="G2183" s="7" t="n">
        <v>37.9300003051758</v>
      </c>
    </row>
    <row r="2184" spans="1:10">
      <c r="A2184" t="s">
        <v>4</v>
      </c>
      <c r="B2184" s="4" t="s">
        <v>5</v>
      </c>
      <c r="C2184" s="4" t="s">
        <v>10</v>
      </c>
      <c r="D2184" s="4" t="s">
        <v>14</v>
      </c>
      <c r="E2184" s="4" t="s">
        <v>24</v>
      </c>
      <c r="F2184" s="4" t="s">
        <v>24</v>
      </c>
      <c r="G2184" s="4" t="s">
        <v>24</v>
      </c>
    </row>
    <row r="2185" spans="1:10">
      <c r="A2185" t="n">
        <v>22040</v>
      </c>
      <c r="B2185" s="69" t="n">
        <v>96</v>
      </c>
      <c r="C2185" s="7" t="n">
        <v>65534</v>
      </c>
      <c r="D2185" s="7" t="n">
        <v>2</v>
      </c>
      <c r="E2185" s="7" t="n">
        <v>-125.050003051758</v>
      </c>
      <c r="F2185" s="7" t="n">
        <v>118.73999786377</v>
      </c>
      <c r="G2185" s="7" t="n">
        <v>37.75</v>
      </c>
    </row>
    <row r="2186" spans="1:10">
      <c r="A2186" t="s">
        <v>4</v>
      </c>
      <c r="B2186" s="4" t="s">
        <v>5</v>
      </c>
      <c r="C2186" s="4" t="s">
        <v>10</v>
      </c>
      <c r="D2186" s="4" t="s">
        <v>14</v>
      </c>
      <c r="E2186" s="4" t="s">
        <v>24</v>
      </c>
      <c r="F2186" s="4" t="s">
        <v>24</v>
      </c>
      <c r="G2186" s="4" t="s">
        <v>24</v>
      </c>
    </row>
    <row r="2187" spans="1:10">
      <c r="A2187" t="n">
        <v>22056</v>
      </c>
      <c r="B2187" s="69" t="n">
        <v>96</v>
      </c>
      <c r="C2187" s="7" t="n">
        <v>65534</v>
      </c>
      <c r="D2187" s="7" t="n">
        <v>2</v>
      </c>
      <c r="E2187" s="7" t="n">
        <v>-122.370002746582</v>
      </c>
      <c r="F2187" s="7" t="n">
        <v>118.73999786377</v>
      </c>
      <c r="G2187" s="7" t="n">
        <v>37.7200012207031</v>
      </c>
    </row>
    <row r="2188" spans="1:10">
      <c r="A2188" t="s">
        <v>4</v>
      </c>
      <c r="B2188" s="4" t="s">
        <v>5</v>
      </c>
      <c r="C2188" s="4" t="s">
        <v>10</v>
      </c>
      <c r="D2188" s="4" t="s">
        <v>14</v>
      </c>
      <c r="E2188" s="4" t="s">
        <v>9</v>
      </c>
      <c r="F2188" s="4" t="s">
        <v>14</v>
      </c>
      <c r="G2188" s="4" t="s">
        <v>10</v>
      </c>
    </row>
    <row r="2189" spans="1:10">
      <c r="A2189" t="n">
        <v>22072</v>
      </c>
      <c r="B2189" s="69" t="n">
        <v>96</v>
      </c>
      <c r="C2189" s="7" t="n">
        <v>65534</v>
      </c>
      <c r="D2189" s="7" t="n">
        <v>0</v>
      </c>
      <c r="E2189" s="7" t="n">
        <v>1082549862</v>
      </c>
      <c r="F2189" s="7" t="n">
        <v>0</v>
      </c>
      <c r="G2189" s="7" t="n">
        <v>128</v>
      </c>
    </row>
    <row r="2190" spans="1:10">
      <c r="A2190" t="s">
        <v>4</v>
      </c>
      <c r="B2190" s="4" t="s">
        <v>5</v>
      </c>
      <c r="C2190" s="4" t="s">
        <v>10</v>
      </c>
    </row>
    <row r="2191" spans="1:10">
      <c r="A2191" t="n">
        <v>22083</v>
      </c>
      <c r="B2191" s="27" t="n">
        <v>16</v>
      </c>
      <c r="C2191" s="7" t="n">
        <v>300</v>
      </c>
    </row>
    <row r="2192" spans="1:10">
      <c r="A2192" t="s">
        <v>4</v>
      </c>
      <c r="B2192" s="4" t="s">
        <v>5</v>
      </c>
      <c r="C2192" s="4" t="s">
        <v>10</v>
      </c>
      <c r="D2192" s="4" t="s">
        <v>9</v>
      </c>
      <c r="E2192" s="4" t="s">
        <v>9</v>
      </c>
      <c r="F2192" s="4" t="s">
        <v>9</v>
      </c>
      <c r="G2192" s="4" t="s">
        <v>9</v>
      </c>
      <c r="H2192" s="4" t="s">
        <v>10</v>
      </c>
      <c r="I2192" s="4" t="s">
        <v>14</v>
      </c>
    </row>
    <row r="2193" spans="1:10">
      <c r="A2193" t="n">
        <v>22086</v>
      </c>
      <c r="B2193" s="70" t="n">
        <v>66</v>
      </c>
      <c r="C2193" s="7" t="n">
        <v>65534</v>
      </c>
      <c r="D2193" s="7" t="n">
        <v>1065353216</v>
      </c>
      <c r="E2193" s="7" t="n">
        <v>1065353216</v>
      </c>
      <c r="F2193" s="7" t="n">
        <v>1065353216</v>
      </c>
      <c r="G2193" s="7" t="n">
        <v>0</v>
      </c>
      <c r="H2193" s="7" t="n">
        <v>500</v>
      </c>
      <c r="I2193" s="7" t="n">
        <v>3</v>
      </c>
    </row>
    <row r="2194" spans="1:10">
      <c r="A2194" t="s">
        <v>4</v>
      </c>
      <c r="B2194" s="4" t="s">
        <v>5</v>
      </c>
      <c r="C2194" s="4" t="s">
        <v>10</v>
      </c>
      <c r="D2194" s="4" t="s">
        <v>14</v>
      </c>
    </row>
    <row r="2195" spans="1:10">
      <c r="A2195" t="n">
        <v>22108</v>
      </c>
      <c r="B2195" s="49" t="n">
        <v>56</v>
      </c>
      <c r="C2195" s="7" t="n">
        <v>65534</v>
      </c>
      <c r="D2195" s="7" t="n">
        <v>0</v>
      </c>
    </row>
    <row r="2196" spans="1:10">
      <c r="A2196" t="s">
        <v>4</v>
      </c>
      <c r="B2196" s="4" t="s">
        <v>5</v>
      </c>
    </row>
    <row r="2197" spans="1:10">
      <c r="A2197" t="n">
        <v>22112</v>
      </c>
      <c r="B2197" s="5" t="n">
        <v>1</v>
      </c>
    </row>
    <row r="2198" spans="1:10" s="3" customFormat="1" customHeight="0">
      <c r="A2198" s="3" t="s">
        <v>2</v>
      </c>
      <c r="B2198" s="3" t="s">
        <v>219</v>
      </c>
    </row>
    <row r="2199" spans="1:10">
      <c r="A2199" t="s">
        <v>4</v>
      </c>
      <c r="B2199" s="4" t="s">
        <v>5</v>
      </c>
      <c r="C2199" s="4" t="s">
        <v>10</v>
      </c>
      <c r="D2199" s="4" t="s">
        <v>10</v>
      </c>
      <c r="E2199" s="4" t="s">
        <v>24</v>
      </c>
      <c r="F2199" s="4" t="s">
        <v>24</v>
      </c>
      <c r="G2199" s="4" t="s">
        <v>24</v>
      </c>
      <c r="H2199" s="4" t="s">
        <v>24</v>
      </c>
      <c r="I2199" s="4" t="s">
        <v>14</v>
      </c>
      <c r="J2199" s="4" t="s">
        <v>10</v>
      </c>
    </row>
    <row r="2200" spans="1:10">
      <c r="A2200" t="n">
        <v>22116</v>
      </c>
      <c r="B2200" s="48" t="n">
        <v>55</v>
      </c>
      <c r="C2200" s="7" t="n">
        <v>65534</v>
      </c>
      <c r="D2200" s="7" t="n">
        <v>65533</v>
      </c>
      <c r="E2200" s="7" t="n">
        <v>-126.889999389648</v>
      </c>
      <c r="F2200" s="7" t="n">
        <v>117.449996948242</v>
      </c>
      <c r="G2200" s="7" t="n">
        <v>38.3199996948242</v>
      </c>
      <c r="H2200" s="7" t="n">
        <v>4.19999980926514</v>
      </c>
      <c r="I2200" s="7" t="n">
        <v>0</v>
      </c>
      <c r="J2200" s="7" t="n">
        <v>0</v>
      </c>
    </row>
    <row r="2201" spans="1:10">
      <c r="A2201" t="s">
        <v>4</v>
      </c>
      <c r="B2201" s="4" t="s">
        <v>5</v>
      </c>
      <c r="C2201" s="4" t="s">
        <v>10</v>
      </c>
      <c r="D2201" s="4" t="s">
        <v>14</v>
      </c>
    </row>
    <row r="2202" spans="1:10">
      <c r="A2202" t="n">
        <v>22140</v>
      </c>
      <c r="B2202" s="49" t="n">
        <v>56</v>
      </c>
      <c r="C2202" s="7" t="n">
        <v>65534</v>
      </c>
      <c r="D2202" s="7" t="n">
        <v>0</v>
      </c>
    </row>
    <row r="2203" spans="1:10">
      <c r="A2203" t="s">
        <v>4</v>
      </c>
      <c r="B2203" s="4" t="s">
        <v>5</v>
      </c>
      <c r="C2203" s="4" t="s">
        <v>10</v>
      </c>
      <c r="D2203" s="4" t="s">
        <v>14</v>
      </c>
    </row>
    <row r="2204" spans="1:10">
      <c r="A2204" t="n">
        <v>22144</v>
      </c>
      <c r="B2204" s="69" t="n">
        <v>96</v>
      </c>
      <c r="C2204" s="7" t="n">
        <v>65534</v>
      </c>
      <c r="D2204" s="7" t="n">
        <v>1</v>
      </c>
    </row>
    <row r="2205" spans="1:10">
      <c r="A2205" t="s">
        <v>4</v>
      </c>
      <c r="B2205" s="4" t="s">
        <v>5</v>
      </c>
      <c r="C2205" s="4" t="s">
        <v>10</v>
      </c>
      <c r="D2205" s="4" t="s">
        <v>14</v>
      </c>
      <c r="E2205" s="4" t="s">
        <v>24</v>
      </c>
      <c r="F2205" s="4" t="s">
        <v>24</v>
      </c>
      <c r="G2205" s="4" t="s">
        <v>24</v>
      </c>
    </row>
    <row r="2206" spans="1:10">
      <c r="A2206" t="n">
        <v>22148</v>
      </c>
      <c r="B2206" s="69" t="n">
        <v>96</v>
      </c>
      <c r="C2206" s="7" t="n">
        <v>65534</v>
      </c>
      <c r="D2206" s="7" t="n">
        <v>2</v>
      </c>
      <c r="E2206" s="7" t="n">
        <v>-126.819999694824</v>
      </c>
      <c r="F2206" s="7" t="n">
        <v>117.449996948242</v>
      </c>
      <c r="G2206" s="7" t="n">
        <v>37.9300003051758</v>
      </c>
    </row>
    <row r="2207" spans="1:10">
      <c r="A2207" t="s">
        <v>4</v>
      </c>
      <c r="B2207" s="4" t="s">
        <v>5</v>
      </c>
      <c r="C2207" s="4" t="s">
        <v>10</v>
      </c>
      <c r="D2207" s="4" t="s">
        <v>14</v>
      </c>
      <c r="E2207" s="4" t="s">
        <v>24</v>
      </c>
      <c r="F2207" s="4" t="s">
        <v>24</v>
      </c>
      <c r="G2207" s="4" t="s">
        <v>24</v>
      </c>
    </row>
    <row r="2208" spans="1:10">
      <c r="A2208" t="n">
        <v>22164</v>
      </c>
      <c r="B2208" s="69" t="n">
        <v>96</v>
      </c>
      <c r="C2208" s="7" t="n">
        <v>65534</v>
      </c>
      <c r="D2208" s="7" t="n">
        <v>2</v>
      </c>
      <c r="E2208" s="7" t="n">
        <v>-125.050003051758</v>
      </c>
      <c r="F2208" s="7" t="n">
        <v>118.73999786377</v>
      </c>
      <c r="G2208" s="7" t="n">
        <v>37.75</v>
      </c>
    </row>
    <row r="2209" spans="1:10">
      <c r="A2209" t="s">
        <v>4</v>
      </c>
      <c r="B2209" s="4" t="s">
        <v>5</v>
      </c>
      <c r="C2209" s="4" t="s">
        <v>10</v>
      </c>
      <c r="D2209" s="4" t="s">
        <v>14</v>
      </c>
      <c r="E2209" s="4" t="s">
        <v>24</v>
      </c>
      <c r="F2209" s="4" t="s">
        <v>24</v>
      </c>
      <c r="G2209" s="4" t="s">
        <v>24</v>
      </c>
    </row>
    <row r="2210" spans="1:10">
      <c r="A2210" t="n">
        <v>22180</v>
      </c>
      <c r="B2210" s="69" t="n">
        <v>96</v>
      </c>
      <c r="C2210" s="7" t="n">
        <v>65534</v>
      </c>
      <c r="D2210" s="7" t="n">
        <v>2</v>
      </c>
      <c r="E2210" s="7" t="n">
        <v>-122.370002746582</v>
      </c>
      <c r="F2210" s="7" t="n">
        <v>118.73999786377</v>
      </c>
      <c r="G2210" s="7" t="n">
        <v>37.7200012207031</v>
      </c>
    </row>
    <row r="2211" spans="1:10">
      <c r="A2211" t="s">
        <v>4</v>
      </c>
      <c r="B2211" s="4" t="s">
        <v>5</v>
      </c>
      <c r="C2211" s="4" t="s">
        <v>10</v>
      </c>
      <c r="D2211" s="4" t="s">
        <v>14</v>
      </c>
      <c r="E2211" s="4" t="s">
        <v>9</v>
      </c>
      <c r="F2211" s="4" t="s">
        <v>14</v>
      </c>
      <c r="G2211" s="4" t="s">
        <v>10</v>
      </c>
    </row>
    <row r="2212" spans="1:10">
      <c r="A2212" t="n">
        <v>22196</v>
      </c>
      <c r="B2212" s="69" t="n">
        <v>96</v>
      </c>
      <c r="C2212" s="7" t="n">
        <v>65534</v>
      </c>
      <c r="D2212" s="7" t="n">
        <v>0</v>
      </c>
      <c r="E2212" s="7" t="n">
        <v>1082549862</v>
      </c>
      <c r="F2212" s="7" t="n">
        <v>0</v>
      </c>
      <c r="G2212" s="7" t="n">
        <v>128</v>
      </c>
    </row>
    <row r="2213" spans="1:10">
      <c r="A2213" t="s">
        <v>4</v>
      </c>
      <c r="B2213" s="4" t="s">
        <v>5</v>
      </c>
      <c r="C2213" s="4" t="s">
        <v>10</v>
      </c>
    </row>
    <row r="2214" spans="1:10">
      <c r="A2214" t="n">
        <v>22207</v>
      </c>
      <c r="B2214" s="27" t="n">
        <v>16</v>
      </c>
      <c r="C2214" s="7" t="n">
        <v>300</v>
      </c>
    </row>
    <row r="2215" spans="1:10">
      <c r="A2215" t="s">
        <v>4</v>
      </c>
      <c r="B2215" s="4" t="s">
        <v>5</v>
      </c>
      <c r="C2215" s="4" t="s">
        <v>10</v>
      </c>
      <c r="D2215" s="4" t="s">
        <v>9</v>
      </c>
      <c r="E2215" s="4" t="s">
        <v>9</v>
      </c>
      <c r="F2215" s="4" t="s">
        <v>9</v>
      </c>
      <c r="G2215" s="4" t="s">
        <v>9</v>
      </c>
      <c r="H2215" s="4" t="s">
        <v>10</v>
      </c>
      <c r="I2215" s="4" t="s">
        <v>14</v>
      </c>
    </row>
    <row r="2216" spans="1:10">
      <c r="A2216" t="n">
        <v>22210</v>
      </c>
      <c r="B2216" s="70" t="n">
        <v>66</v>
      </c>
      <c r="C2216" s="7" t="n">
        <v>65534</v>
      </c>
      <c r="D2216" s="7" t="n">
        <v>1065353216</v>
      </c>
      <c r="E2216" s="7" t="n">
        <v>1065353216</v>
      </c>
      <c r="F2216" s="7" t="n">
        <v>1065353216</v>
      </c>
      <c r="G2216" s="7" t="n">
        <v>0</v>
      </c>
      <c r="H2216" s="7" t="n">
        <v>500</v>
      </c>
      <c r="I2216" s="7" t="n">
        <v>3</v>
      </c>
    </row>
    <row r="2217" spans="1:10">
      <c r="A2217" t="s">
        <v>4</v>
      </c>
      <c r="B2217" s="4" t="s">
        <v>5</v>
      </c>
      <c r="C2217" s="4" t="s">
        <v>10</v>
      </c>
      <c r="D2217" s="4" t="s">
        <v>14</v>
      </c>
    </row>
    <row r="2218" spans="1:10">
      <c r="A2218" t="n">
        <v>22232</v>
      </c>
      <c r="B2218" s="49" t="n">
        <v>56</v>
      </c>
      <c r="C2218" s="7" t="n">
        <v>65534</v>
      </c>
      <c r="D2218" s="7" t="n">
        <v>0</v>
      </c>
    </row>
    <row r="2219" spans="1:10">
      <c r="A2219" t="s">
        <v>4</v>
      </c>
      <c r="B2219" s="4" t="s">
        <v>5</v>
      </c>
    </row>
    <row r="2220" spans="1:10">
      <c r="A2220" t="n">
        <v>22236</v>
      </c>
      <c r="B2220" s="5" t="n">
        <v>1</v>
      </c>
    </row>
    <row r="2221" spans="1:10" s="3" customFormat="1" customHeight="0">
      <c r="A2221" s="3" t="s">
        <v>2</v>
      </c>
      <c r="B2221" s="3" t="s">
        <v>220</v>
      </c>
    </row>
    <row r="2222" spans="1:10">
      <c r="A2222" t="s">
        <v>4</v>
      </c>
      <c r="B2222" s="4" t="s">
        <v>5</v>
      </c>
      <c r="C2222" s="4" t="s">
        <v>10</v>
      </c>
      <c r="D2222" s="4" t="s">
        <v>10</v>
      </c>
      <c r="E2222" s="4" t="s">
        <v>24</v>
      </c>
      <c r="F2222" s="4" t="s">
        <v>24</v>
      </c>
      <c r="G2222" s="4" t="s">
        <v>24</v>
      </c>
      <c r="H2222" s="4" t="s">
        <v>24</v>
      </c>
      <c r="I2222" s="4" t="s">
        <v>14</v>
      </c>
      <c r="J2222" s="4" t="s">
        <v>10</v>
      </c>
    </row>
    <row r="2223" spans="1:10">
      <c r="A2223" t="n">
        <v>22240</v>
      </c>
      <c r="B2223" s="48" t="n">
        <v>55</v>
      </c>
      <c r="C2223" s="7" t="n">
        <v>65534</v>
      </c>
      <c r="D2223" s="7" t="n">
        <v>65533</v>
      </c>
      <c r="E2223" s="7" t="n">
        <v>-126.980003356934</v>
      </c>
      <c r="F2223" s="7" t="n">
        <v>117.449996948242</v>
      </c>
      <c r="G2223" s="7" t="n">
        <v>37.6500015258789</v>
      </c>
      <c r="H2223" s="7" t="n">
        <v>4.09999990463257</v>
      </c>
      <c r="I2223" s="7" t="n">
        <v>0</v>
      </c>
      <c r="J2223" s="7" t="n">
        <v>0</v>
      </c>
    </row>
    <row r="2224" spans="1:10">
      <c r="A2224" t="s">
        <v>4</v>
      </c>
      <c r="B2224" s="4" t="s">
        <v>5</v>
      </c>
      <c r="C2224" s="4" t="s">
        <v>10</v>
      </c>
      <c r="D2224" s="4" t="s">
        <v>14</v>
      </c>
    </row>
    <row r="2225" spans="1:10">
      <c r="A2225" t="n">
        <v>22264</v>
      </c>
      <c r="B2225" s="49" t="n">
        <v>56</v>
      </c>
      <c r="C2225" s="7" t="n">
        <v>65534</v>
      </c>
      <c r="D2225" s="7" t="n">
        <v>0</v>
      </c>
    </row>
    <row r="2226" spans="1:10">
      <c r="A2226" t="s">
        <v>4</v>
      </c>
      <c r="B2226" s="4" t="s">
        <v>5</v>
      </c>
      <c r="C2226" s="4" t="s">
        <v>10</v>
      </c>
      <c r="D2226" s="4" t="s">
        <v>9</v>
      </c>
      <c r="E2226" s="4" t="s">
        <v>9</v>
      </c>
      <c r="F2226" s="4" t="s">
        <v>9</v>
      </c>
      <c r="G2226" s="4" t="s">
        <v>9</v>
      </c>
      <c r="H2226" s="4" t="s">
        <v>10</v>
      </c>
      <c r="I2226" s="4" t="s">
        <v>14</v>
      </c>
    </row>
    <row r="2227" spans="1:10">
      <c r="A2227" t="n">
        <v>22268</v>
      </c>
      <c r="B2227" s="70" t="n">
        <v>66</v>
      </c>
      <c r="C2227" s="7" t="n">
        <v>65534</v>
      </c>
      <c r="D2227" s="7" t="n">
        <v>1065353216</v>
      </c>
      <c r="E2227" s="7" t="n">
        <v>1065353216</v>
      </c>
      <c r="F2227" s="7" t="n">
        <v>1065353216</v>
      </c>
      <c r="G2227" s="7" t="n">
        <v>0</v>
      </c>
      <c r="H2227" s="7" t="n">
        <v>500</v>
      </c>
      <c r="I2227" s="7" t="n">
        <v>3</v>
      </c>
    </row>
    <row r="2228" spans="1:10">
      <c r="A2228" t="s">
        <v>4</v>
      </c>
      <c r="B2228" s="4" t="s">
        <v>5</v>
      </c>
      <c r="C2228" s="4" t="s">
        <v>10</v>
      </c>
      <c r="D2228" s="4" t="s">
        <v>14</v>
      </c>
    </row>
    <row r="2229" spans="1:10">
      <c r="A2229" t="n">
        <v>22290</v>
      </c>
      <c r="B2229" s="49" t="n">
        <v>56</v>
      </c>
      <c r="C2229" s="7" t="n">
        <v>65534</v>
      </c>
      <c r="D2229" s="7" t="n">
        <v>0</v>
      </c>
    </row>
    <row r="2230" spans="1:10">
      <c r="A2230" t="s">
        <v>4</v>
      </c>
      <c r="B2230" s="4" t="s">
        <v>5</v>
      </c>
    </row>
    <row r="2231" spans="1:10">
      <c r="A2231" t="n">
        <v>22294</v>
      </c>
      <c r="B2231" s="5" t="n">
        <v>1</v>
      </c>
    </row>
    <row r="2232" spans="1:10" s="3" customFormat="1" customHeight="0">
      <c r="A2232" s="3" t="s">
        <v>2</v>
      </c>
      <c r="B2232" s="3" t="s">
        <v>221</v>
      </c>
    </row>
    <row r="2233" spans="1:10">
      <c r="A2233" t="s">
        <v>4</v>
      </c>
      <c r="B2233" s="4" t="s">
        <v>5</v>
      </c>
      <c r="C2233" s="4" t="s">
        <v>10</v>
      </c>
      <c r="D2233" s="4" t="s">
        <v>10</v>
      </c>
      <c r="E2233" s="4" t="s">
        <v>24</v>
      </c>
      <c r="F2233" s="4" t="s">
        <v>24</v>
      </c>
      <c r="G2233" s="4" t="s">
        <v>24</v>
      </c>
      <c r="H2233" s="4" t="s">
        <v>24</v>
      </c>
      <c r="I2233" s="4" t="s">
        <v>14</v>
      </c>
      <c r="J2233" s="4" t="s">
        <v>10</v>
      </c>
    </row>
    <row r="2234" spans="1:10">
      <c r="A2234" t="n">
        <v>22296</v>
      </c>
      <c r="B2234" s="48" t="n">
        <v>55</v>
      </c>
      <c r="C2234" s="7" t="n">
        <v>65534</v>
      </c>
      <c r="D2234" s="7" t="n">
        <v>65533</v>
      </c>
      <c r="E2234" s="7" t="n">
        <v>-127.139999389648</v>
      </c>
      <c r="F2234" s="7" t="n">
        <v>117.449996948242</v>
      </c>
      <c r="G2234" s="7" t="n">
        <v>37.9000015258789</v>
      </c>
      <c r="H2234" s="7" t="n">
        <v>4.09999990463257</v>
      </c>
      <c r="I2234" s="7" t="n">
        <v>0</v>
      </c>
      <c r="J2234" s="7" t="n">
        <v>0</v>
      </c>
    </row>
    <row r="2235" spans="1:10">
      <c r="A2235" t="s">
        <v>4</v>
      </c>
      <c r="B2235" s="4" t="s">
        <v>5</v>
      </c>
      <c r="C2235" s="4" t="s">
        <v>10</v>
      </c>
      <c r="D2235" s="4" t="s">
        <v>14</v>
      </c>
    </row>
    <row r="2236" spans="1:10">
      <c r="A2236" t="n">
        <v>22320</v>
      </c>
      <c r="B2236" s="49" t="n">
        <v>56</v>
      </c>
      <c r="C2236" s="7" t="n">
        <v>65534</v>
      </c>
      <c r="D2236" s="7" t="n">
        <v>0</v>
      </c>
    </row>
    <row r="2237" spans="1:10">
      <c r="A2237" t="s">
        <v>4</v>
      </c>
      <c r="B2237" s="4" t="s">
        <v>5</v>
      </c>
      <c r="C2237" s="4" t="s">
        <v>10</v>
      </c>
      <c r="D2237" s="4" t="s">
        <v>9</v>
      </c>
      <c r="E2237" s="4" t="s">
        <v>9</v>
      </c>
      <c r="F2237" s="4" t="s">
        <v>9</v>
      </c>
      <c r="G2237" s="4" t="s">
        <v>9</v>
      </c>
      <c r="H2237" s="4" t="s">
        <v>10</v>
      </c>
      <c r="I2237" s="4" t="s">
        <v>14</v>
      </c>
    </row>
    <row r="2238" spans="1:10">
      <c r="A2238" t="n">
        <v>22324</v>
      </c>
      <c r="B2238" s="70" t="n">
        <v>66</v>
      </c>
      <c r="C2238" s="7" t="n">
        <v>65534</v>
      </c>
      <c r="D2238" s="7" t="n">
        <v>1065353216</v>
      </c>
      <c r="E2238" s="7" t="n">
        <v>1065353216</v>
      </c>
      <c r="F2238" s="7" t="n">
        <v>1065353216</v>
      </c>
      <c r="G2238" s="7" t="n">
        <v>0</v>
      </c>
      <c r="H2238" s="7" t="n">
        <v>500</v>
      </c>
      <c r="I2238" s="7" t="n">
        <v>3</v>
      </c>
    </row>
    <row r="2239" spans="1:10">
      <c r="A2239" t="s">
        <v>4</v>
      </c>
      <c r="B2239" s="4" t="s">
        <v>5</v>
      </c>
      <c r="C2239" s="4" t="s">
        <v>10</v>
      </c>
      <c r="D2239" s="4" t="s">
        <v>14</v>
      </c>
    </row>
    <row r="2240" spans="1:10">
      <c r="A2240" t="n">
        <v>22346</v>
      </c>
      <c r="B2240" s="49" t="n">
        <v>56</v>
      </c>
      <c r="C2240" s="7" t="n">
        <v>65534</v>
      </c>
      <c r="D2240" s="7" t="n">
        <v>0</v>
      </c>
    </row>
    <row r="2241" spans="1:10">
      <c r="A2241" t="s">
        <v>4</v>
      </c>
      <c r="B2241" s="4" t="s">
        <v>5</v>
      </c>
    </row>
    <row r="2242" spans="1:10">
      <c r="A2242" t="n">
        <v>22350</v>
      </c>
      <c r="B2242" s="5" t="n">
        <v>1</v>
      </c>
    </row>
    <row r="2243" spans="1:10" s="3" customFormat="1" customHeight="0">
      <c r="A2243" s="3" t="s">
        <v>2</v>
      </c>
      <c r="B2243" s="3" t="s">
        <v>222</v>
      </c>
    </row>
    <row r="2244" spans="1:10">
      <c r="A2244" t="s">
        <v>4</v>
      </c>
      <c r="B2244" s="4" t="s">
        <v>5</v>
      </c>
      <c r="C2244" s="4" t="s">
        <v>10</v>
      </c>
      <c r="D2244" s="4" t="s">
        <v>10</v>
      </c>
      <c r="E2244" s="4" t="s">
        <v>24</v>
      </c>
      <c r="F2244" s="4" t="s">
        <v>24</v>
      </c>
      <c r="G2244" s="4" t="s">
        <v>24</v>
      </c>
      <c r="H2244" s="4" t="s">
        <v>24</v>
      </c>
      <c r="I2244" s="4" t="s">
        <v>14</v>
      </c>
      <c r="J2244" s="4" t="s">
        <v>10</v>
      </c>
    </row>
    <row r="2245" spans="1:10">
      <c r="A2245" t="n">
        <v>22352</v>
      </c>
      <c r="B2245" s="48" t="n">
        <v>55</v>
      </c>
      <c r="C2245" s="7" t="n">
        <v>65534</v>
      </c>
      <c r="D2245" s="7" t="n">
        <v>65533</v>
      </c>
      <c r="E2245" s="7" t="n">
        <v>-126.849998474121</v>
      </c>
      <c r="F2245" s="7" t="n">
        <v>117.449996948242</v>
      </c>
      <c r="G2245" s="7" t="n">
        <v>37.4199981689453</v>
      </c>
      <c r="H2245" s="7" t="n">
        <v>4.09999990463257</v>
      </c>
      <c r="I2245" s="7" t="n">
        <v>0</v>
      </c>
      <c r="J2245" s="7" t="n">
        <v>0</v>
      </c>
    </row>
    <row r="2246" spans="1:10">
      <c r="A2246" t="s">
        <v>4</v>
      </c>
      <c r="B2246" s="4" t="s">
        <v>5</v>
      </c>
      <c r="C2246" s="4" t="s">
        <v>10</v>
      </c>
      <c r="D2246" s="4" t="s">
        <v>14</v>
      </c>
    </row>
    <row r="2247" spans="1:10">
      <c r="A2247" t="n">
        <v>22376</v>
      </c>
      <c r="B2247" s="49" t="n">
        <v>56</v>
      </c>
      <c r="C2247" s="7" t="n">
        <v>65534</v>
      </c>
      <c r="D2247" s="7" t="n">
        <v>0</v>
      </c>
    </row>
    <row r="2248" spans="1:10">
      <c r="A2248" t="s">
        <v>4</v>
      </c>
      <c r="B2248" s="4" t="s">
        <v>5</v>
      </c>
      <c r="C2248" s="4" t="s">
        <v>10</v>
      </c>
      <c r="D2248" s="4" t="s">
        <v>9</v>
      </c>
      <c r="E2248" s="4" t="s">
        <v>9</v>
      </c>
      <c r="F2248" s="4" t="s">
        <v>9</v>
      </c>
      <c r="G2248" s="4" t="s">
        <v>9</v>
      </c>
      <c r="H2248" s="4" t="s">
        <v>10</v>
      </c>
      <c r="I2248" s="4" t="s">
        <v>14</v>
      </c>
    </row>
    <row r="2249" spans="1:10">
      <c r="A2249" t="n">
        <v>22380</v>
      </c>
      <c r="B2249" s="70" t="n">
        <v>66</v>
      </c>
      <c r="C2249" s="7" t="n">
        <v>65534</v>
      </c>
      <c r="D2249" s="7" t="n">
        <v>1065353216</v>
      </c>
      <c r="E2249" s="7" t="n">
        <v>1065353216</v>
      </c>
      <c r="F2249" s="7" t="n">
        <v>1065353216</v>
      </c>
      <c r="G2249" s="7" t="n">
        <v>0</v>
      </c>
      <c r="H2249" s="7" t="n">
        <v>500</v>
      </c>
      <c r="I2249" s="7" t="n">
        <v>3</v>
      </c>
    </row>
    <row r="2250" spans="1:10">
      <c r="A2250" t="s">
        <v>4</v>
      </c>
      <c r="B2250" s="4" t="s">
        <v>5</v>
      </c>
      <c r="C2250" s="4" t="s">
        <v>10</v>
      </c>
      <c r="D2250" s="4" t="s">
        <v>14</v>
      </c>
    </row>
    <row r="2251" spans="1:10">
      <c r="A2251" t="n">
        <v>22402</v>
      </c>
      <c r="B2251" s="49" t="n">
        <v>56</v>
      </c>
      <c r="C2251" s="7" t="n">
        <v>65534</v>
      </c>
      <c r="D2251" s="7" t="n">
        <v>0</v>
      </c>
    </row>
    <row r="2252" spans="1:10">
      <c r="A2252" t="s">
        <v>4</v>
      </c>
      <c r="B2252" s="4" t="s">
        <v>5</v>
      </c>
    </row>
    <row r="2253" spans="1:10">
      <c r="A2253" t="n">
        <v>22406</v>
      </c>
      <c r="B2253" s="5" t="n">
        <v>1</v>
      </c>
    </row>
    <row r="2254" spans="1:10" s="3" customFormat="1" customHeight="0">
      <c r="A2254" s="3" t="s">
        <v>2</v>
      </c>
      <c r="B2254" s="3" t="s">
        <v>223</v>
      </c>
    </row>
    <row r="2255" spans="1:10">
      <c r="A2255" t="s">
        <v>4</v>
      </c>
      <c r="B2255" s="4" t="s">
        <v>5</v>
      </c>
      <c r="C2255" s="4" t="s">
        <v>10</v>
      </c>
      <c r="D2255" s="4" t="s">
        <v>10</v>
      </c>
      <c r="E2255" s="4" t="s">
        <v>24</v>
      </c>
      <c r="F2255" s="4" t="s">
        <v>24</v>
      </c>
      <c r="G2255" s="4" t="s">
        <v>24</v>
      </c>
      <c r="H2255" s="4" t="s">
        <v>24</v>
      </c>
      <c r="I2255" s="4" t="s">
        <v>14</v>
      </c>
      <c r="J2255" s="4" t="s">
        <v>10</v>
      </c>
    </row>
    <row r="2256" spans="1:10">
      <c r="A2256" t="n">
        <v>22408</v>
      </c>
      <c r="B2256" s="48" t="n">
        <v>55</v>
      </c>
      <c r="C2256" s="7" t="n">
        <v>65534</v>
      </c>
      <c r="D2256" s="7" t="n">
        <v>65533</v>
      </c>
      <c r="E2256" s="7" t="n">
        <v>-127.029998779297</v>
      </c>
      <c r="F2256" s="7" t="n">
        <v>117.449996948242</v>
      </c>
      <c r="G2256" s="7" t="n">
        <v>37.7299995422363</v>
      </c>
      <c r="H2256" s="7" t="n">
        <v>4.09999990463257</v>
      </c>
      <c r="I2256" s="7" t="n">
        <v>0</v>
      </c>
      <c r="J2256" s="7" t="n">
        <v>0</v>
      </c>
    </row>
    <row r="2257" spans="1:10">
      <c r="A2257" t="s">
        <v>4</v>
      </c>
      <c r="B2257" s="4" t="s">
        <v>5</v>
      </c>
      <c r="C2257" s="4" t="s">
        <v>10</v>
      </c>
      <c r="D2257" s="4" t="s">
        <v>14</v>
      </c>
    </row>
    <row r="2258" spans="1:10">
      <c r="A2258" t="n">
        <v>22432</v>
      </c>
      <c r="B2258" s="49" t="n">
        <v>56</v>
      </c>
      <c r="C2258" s="7" t="n">
        <v>65534</v>
      </c>
      <c r="D2258" s="7" t="n">
        <v>0</v>
      </c>
    </row>
    <row r="2259" spans="1:10">
      <c r="A2259" t="s">
        <v>4</v>
      </c>
      <c r="B2259" s="4" t="s">
        <v>5</v>
      </c>
      <c r="C2259" s="4" t="s">
        <v>10</v>
      </c>
      <c r="D2259" s="4" t="s">
        <v>9</v>
      </c>
      <c r="E2259" s="4" t="s">
        <v>9</v>
      </c>
      <c r="F2259" s="4" t="s">
        <v>9</v>
      </c>
      <c r="G2259" s="4" t="s">
        <v>9</v>
      </c>
      <c r="H2259" s="4" t="s">
        <v>10</v>
      </c>
      <c r="I2259" s="4" t="s">
        <v>14</v>
      </c>
    </row>
    <row r="2260" spans="1:10">
      <c r="A2260" t="n">
        <v>22436</v>
      </c>
      <c r="B2260" s="70" t="n">
        <v>66</v>
      </c>
      <c r="C2260" s="7" t="n">
        <v>65534</v>
      </c>
      <c r="D2260" s="7" t="n">
        <v>1065353216</v>
      </c>
      <c r="E2260" s="7" t="n">
        <v>1065353216</v>
      </c>
      <c r="F2260" s="7" t="n">
        <v>1065353216</v>
      </c>
      <c r="G2260" s="7" t="n">
        <v>0</v>
      </c>
      <c r="H2260" s="7" t="n">
        <v>500</v>
      </c>
      <c r="I2260" s="7" t="n">
        <v>3</v>
      </c>
    </row>
    <row r="2261" spans="1:10">
      <c r="A2261" t="s">
        <v>4</v>
      </c>
      <c r="B2261" s="4" t="s">
        <v>5</v>
      </c>
      <c r="C2261" s="4" t="s">
        <v>10</v>
      </c>
      <c r="D2261" s="4" t="s">
        <v>14</v>
      </c>
    </row>
    <row r="2262" spans="1:10">
      <c r="A2262" t="n">
        <v>22458</v>
      </c>
      <c r="B2262" s="49" t="n">
        <v>56</v>
      </c>
      <c r="C2262" s="7" t="n">
        <v>65534</v>
      </c>
      <c r="D2262" s="7" t="n">
        <v>0</v>
      </c>
    </row>
    <row r="2263" spans="1:10">
      <c r="A2263" t="s">
        <v>4</v>
      </c>
      <c r="B2263" s="4" t="s">
        <v>5</v>
      </c>
    </row>
    <row r="2264" spans="1:10">
      <c r="A2264" t="n">
        <v>22462</v>
      </c>
      <c r="B2264" s="5" t="n">
        <v>1</v>
      </c>
    </row>
    <row r="2265" spans="1:10" s="3" customFormat="1" customHeight="0">
      <c r="A2265" s="3" t="s">
        <v>2</v>
      </c>
      <c r="B2265" s="3" t="s">
        <v>224</v>
      </c>
    </row>
    <row r="2266" spans="1:10">
      <c r="A2266" t="s">
        <v>4</v>
      </c>
      <c r="B2266" s="4" t="s">
        <v>5</v>
      </c>
      <c r="C2266" s="4" t="s">
        <v>10</v>
      </c>
      <c r="D2266" s="4" t="s">
        <v>14</v>
      </c>
      <c r="E2266" s="4" t="s">
        <v>6</v>
      </c>
      <c r="F2266" s="4" t="s">
        <v>24</v>
      </c>
      <c r="G2266" s="4" t="s">
        <v>24</v>
      </c>
      <c r="H2266" s="4" t="s">
        <v>24</v>
      </c>
    </row>
    <row r="2267" spans="1:10">
      <c r="A2267" t="n">
        <v>22464</v>
      </c>
      <c r="B2267" s="44" t="n">
        <v>48</v>
      </c>
      <c r="C2267" s="7" t="n">
        <v>65534</v>
      </c>
      <c r="D2267" s="7" t="n">
        <v>0</v>
      </c>
      <c r="E2267" s="7" t="s">
        <v>145</v>
      </c>
      <c r="F2267" s="7" t="n">
        <v>-1</v>
      </c>
      <c r="G2267" s="7" t="n">
        <v>2</v>
      </c>
      <c r="H2267" s="7" t="n">
        <v>2.80259692864963e-45</v>
      </c>
    </row>
    <row r="2268" spans="1:10">
      <c r="A2268" t="s">
        <v>4</v>
      </c>
      <c r="B2268" s="4" t="s">
        <v>5</v>
      </c>
      <c r="C2268" s="4" t="s">
        <v>10</v>
      </c>
    </row>
    <row r="2269" spans="1:10">
      <c r="A2269" t="n">
        <v>22493</v>
      </c>
      <c r="B2269" s="27" t="n">
        <v>16</v>
      </c>
      <c r="C2269" s="7" t="n">
        <v>300</v>
      </c>
    </row>
    <row r="2270" spans="1:10">
      <c r="A2270" t="s">
        <v>4</v>
      </c>
      <c r="B2270" s="4" t="s">
        <v>5</v>
      </c>
      <c r="C2270" s="4" t="s">
        <v>10</v>
      </c>
      <c r="D2270" s="4" t="s">
        <v>9</v>
      </c>
    </row>
    <row r="2271" spans="1:10">
      <c r="A2271" t="n">
        <v>22496</v>
      </c>
      <c r="B2271" s="41" t="n">
        <v>43</v>
      </c>
      <c r="C2271" s="7" t="n">
        <v>65534</v>
      </c>
      <c r="D2271" s="7" t="n">
        <v>512</v>
      </c>
    </row>
    <row r="2272" spans="1:10">
      <c r="A2272" t="s">
        <v>4</v>
      </c>
      <c r="B2272" s="4" t="s">
        <v>5</v>
      </c>
      <c r="C2272" s="4" t="s">
        <v>10</v>
      </c>
      <c r="D2272" s="4" t="s">
        <v>14</v>
      </c>
      <c r="E2272" s="4" t="s">
        <v>14</v>
      </c>
      <c r="F2272" s="4" t="s">
        <v>6</v>
      </c>
    </row>
    <row r="2273" spans="1:9">
      <c r="A2273" t="n">
        <v>22503</v>
      </c>
      <c r="B2273" s="43" t="n">
        <v>47</v>
      </c>
      <c r="C2273" s="7" t="n">
        <v>65534</v>
      </c>
      <c r="D2273" s="7" t="n">
        <v>0</v>
      </c>
      <c r="E2273" s="7" t="n">
        <v>0</v>
      </c>
      <c r="F2273" s="7" t="s">
        <v>147</v>
      </c>
    </row>
    <row r="2274" spans="1:9">
      <c r="A2274" t="s">
        <v>4</v>
      </c>
      <c r="B2274" s="4" t="s">
        <v>5</v>
      </c>
      <c r="C2274" s="4" t="s">
        <v>10</v>
      </c>
    </row>
    <row r="2275" spans="1:9">
      <c r="A2275" t="n">
        <v>22518</v>
      </c>
      <c r="B2275" s="27" t="n">
        <v>16</v>
      </c>
      <c r="C2275" s="7" t="n">
        <v>350</v>
      </c>
    </row>
    <row r="2276" spans="1:9">
      <c r="A2276" t="s">
        <v>4</v>
      </c>
      <c r="B2276" s="4" t="s">
        <v>5</v>
      </c>
      <c r="C2276" s="4" t="s">
        <v>10</v>
      </c>
      <c r="D2276" s="4" t="s">
        <v>10</v>
      </c>
      <c r="E2276" s="4" t="s">
        <v>24</v>
      </c>
      <c r="F2276" s="4" t="s">
        <v>24</v>
      </c>
      <c r="G2276" s="4" t="s">
        <v>24</v>
      </c>
      <c r="H2276" s="4" t="s">
        <v>24</v>
      </c>
      <c r="I2276" s="4" t="s">
        <v>24</v>
      </c>
      <c r="J2276" s="4" t="s">
        <v>14</v>
      </c>
      <c r="K2276" s="4" t="s">
        <v>10</v>
      </c>
    </row>
    <row r="2277" spans="1:9">
      <c r="A2277" t="n">
        <v>22521</v>
      </c>
      <c r="B2277" s="48" t="n">
        <v>55</v>
      </c>
      <c r="C2277" s="7" t="n">
        <v>65534</v>
      </c>
      <c r="D2277" s="7" t="n">
        <v>65026</v>
      </c>
      <c r="E2277" s="7" t="n">
        <v>-202.360000610352</v>
      </c>
      <c r="F2277" s="7" t="n">
        <v>108.449996948242</v>
      </c>
      <c r="G2277" s="7" t="n">
        <v>83.5599975585938</v>
      </c>
      <c r="H2277" s="7" t="n">
        <v>0.100000001490116</v>
      </c>
      <c r="I2277" s="7" t="n">
        <v>4.5</v>
      </c>
      <c r="J2277" s="7" t="n">
        <v>0</v>
      </c>
      <c r="K2277" s="7" t="n">
        <v>0</v>
      </c>
    </row>
    <row r="2278" spans="1:9">
      <c r="A2278" t="s">
        <v>4</v>
      </c>
      <c r="B2278" s="4" t="s">
        <v>5</v>
      </c>
      <c r="C2278" s="4" t="s">
        <v>14</v>
      </c>
      <c r="D2278" s="4" t="s">
        <v>10</v>
      </c>
      <c r="E2278" s="4" t="s">
        <v>24</v>
      </c>
      <c r="F2278" s="4" t="s">
        <v>10</v>
      </c>
      <c r="G2278" s="4" t="s">
        <v>9</v>
      </c>
      <c r="H2278" s="4" t="s">
        <v>9</v>
      </c>
      <c r="I2278" s="4" t="s">
        <v>10</v>
      </c>
      <c r="J2278" s="4" t="s">
        <v>10</v>
      </c>
      <c r="K2278" s="4" t="s">
        <v>9</v>
      </c>
      <c r="L2278" s="4" t="s">
        <v>9</v>
      </c>
      <c r="M2278" s="4" t="s">
        <v>9</v>
      </c>
      <c r="N2278" s="4" t="s">
        <v>9</v>
      </c>
      <c r="O2278" s="4" t="s">
        <v>6</v>
      </c>
    </row>
    <row r="2279" spans="1:9">
      <c r="A2279" t="n">
        <v>22549</v>
      </c>
      <c r="B2279" s="11" t="n">
        <v>50</v>
      </c>
      <c r="C2279" s="7" t="n">
        <v>0</v>
      </c>
      <c r="D2279" s="7" t="n">
        <v>4360</v>
      </c>
      <c r="E2279" s="7" t="n">
        <v>0.600000023841858</v>
      </c>
      <c r="F2279" s="7" t="n">
        <v>0</v>
      </c>
      <c r="G2279" s="7" t="n">
        <v>0</v>
      </c>
      <c r="H2279" s="7" t="n">
        <v>0</v>
      </c>
      <c r="I2279" s="7" t="n">
        <v>1</v>
      </c>
      <c r="J2279" s="7" t="n">
        <v>65534</v>
      </c>
      <c r="K2279" s="7" t="n">
        <v>0</v>
      </c>
      <c r="L2279" s="7" t="n">
        <v>0</v>
      </c>
      <c r="M2279" s="7" t="n">
        <v>0</v>
      </c>
      <c r="N2279" s="7" t="n">
        <v>1092616192</v>
      </c>
      <c r="O2279" s="7" t="s">
        <v>13</v>
      </c>
    </row>
    <row r="2280" spans="1:9">
      <c r="A2280" t="s">
        <v>4</v>
      </c>
      <c r="B2280" s="4" t="s">
        <v>5</v>
      </c>
    </row>
    <row r="2281" spans="1:9">
      <c r="A2281" t="n">
        <v>22588</v>
      </c>
      <c r="B2281" s="5" t="n">
        <v>1</v>
      </c>
    </row>
    <row r="2282" spans="1:9" s="3" customFormat="1" customHeight="0">
      <c r="A2282" s="3" t="s">
        <v>2</v>
      </c>
      <c r="B2282" s="3" t="s">
        <v>225</v>
      </c>
    </row>
    <row r="2283" spans="1:9">
      <c r="A2283" t="s">
        <v>4</v>
      </c>
      <c r="B2283" s="4" t="s">
        <v>5</v>
      </c>
      <c r="C2283" s="4" t="s">
        <v>14</v>
      </c>
      <c r="D2283" s="4" t="s">
        <v>14</v>
      </c>
      <c r="E2283" s="4" t="s">
        <v>14</v>
      </c>
      <c r="F2283" s="4" t="s">
        <v>14</v>
      </c>
    </row>
    <row r="2284" spans="1:9">
      <c r="A2284" t="n">
        <v>22592</v>
      </c>
      <c r="B2284" s="8" t="n">
        <v>14</v>
      </c>
      <c r="C2284" s="7" t="n">
        <v>2</v>
      </c>
      <c r="D2284" s="7" t="n">
        <v>0</v>
      </c>
      <c r="E2284" s="7" t="n">
        <v>0</v>
      </c>
      <c r="F2284" s="7" t="n">
        <v>0</v>
      </c>
    </row>
    <row r="2285" spans="1:9">
      <c r="A2285" t="s">
        <v>4</v>
      </c>
      <c r="B2285" s="4" t="s">
        <v>5</v>
      </c>
      <c r="C2285" s="4" t="s">
        <v>14</v>
      </c>
      <c r="D2285" s="53" t="s">
        <v>129</v>
      </c>
      <c r="E2285" s="4" t="s">
        <v>5</v>
      </c>
      <c r="F2285" s="4" t="s">
        <v>14</v>
      </c>
      <c r="G2285" s="4" t="s">
        <v>10</v>
      </c>
      <c r="H2285" s="53" t="s">
        <v>130</v>
      </c>
      <c r="I2285" s="4" t="s">
        <v>14</v>
      </c>
      <c r="J2285" s="4" t="s">
        <v>9</v>
      </c>
      <c r="K2285" s="4" t="s">
        <v>14</v>
      </c>
      <c r="L2285" s="4" t="s">
        <v>14</v>
      </c>
      <c r="M2285" s="53" t="s">
        <v>129</v>
      </c>
      <c r="N2285" s="4" t="s">
        <v>5</v>
      </c>
      <c r="O2285" s="4" t="s">
        <v>14</v>
      </c>
      <c r="P2285" s="4" t="s">
        <v>10</v>
      </c>
      <c r="Q2285" s="53" t="s">
        <v>130</v>
      </c>
      <c r="R2285" s="4" t="s">
        <v>14</v>
      </c>
      <c r="S2285" s="4" t="s">
        <v>9</v>
      </c>
      <c r="T2285" s="4" t="s">
        <v>14</v>
      </c>
      <c r="U2285" s="4" t="s">
        <v>14</v>
      </c>
      <c r="V2285" s="4" t="s">
        <v>14</v>
      </c>
      <c r="W2285" s="4" t="s">
        <v>26</v>
      </c>
    </row>
    <row r="2286" spans="1:9">
      <c r="A2286" t="n">
        <v>22597</v>
      </c>
      <c r="B2286" s="12" t="n">
        <v>5</v>
      </c>
      <c r="C2286" s="7" t="n">
        <v>28</v>
      </c>
      <c r="D2286" s="53" t="s">
        <v>3</v>
      </c>
      <c r="E2286" s="10" t="n">
        <v>162</v>
      </c>
      <c r="F2286" s="7" t="n">
        <v>3</v>
      </c>
      <c r="G2286" s="7" t="n">
        <v>4181</v>
      </c>
      <c r="H2286" s="53" t="s">
        <v>3</v>
      </c>
      <c r="I2286" s="7" t="n">
        <v>0</v>
      </c>
      <c r="J2286" s="7" t="n">
        <v>1</v>
      </c>
      <c r="K2286" s="7" t="n">
        <v>2</v>
      </c>
      <c r="L2286" s="7" t="n">
        <v>28</v>
      </c>
      <c r="M2286" s="53" t="s">
        <v>3</v>
      </c>
      <c r="N2286" s="10" t="n">
        <v>162</v>
      </c>
      <c r="O2286" s="7" t="n">
        <v>3</v>
      </c>
      <c r="P2286" s="7" t="n">
        <v>4181</v>
      </c>
      <c r="Q2286" s="53" t="s">
        <v>3</v>
      </c>
      <c r="R2286" s="7" t="n">
        <v>0</v>
      </c>
      <c r="S2286" s="7" t="n">
        <v>2</v>
      </c>
      <c r="T2286" s="7" t="n">
        <v>2</v>
      </c>
      <c r="U2286" s="7" t="n">
        <v>11</v>
      </c>
      <c r="V2286" s="7" t="n">
        <v>1</v>
      </c>
      <c r="W2286" s="13" t="n">
        <f t="normal" ca="1">A2290</f>
        <v>0</v>
      </c>
    </row>
    <row r="2287" spans="1:9">
      <c r="A2287" t="s">
        <v>4</v>
      </c>
      <c r="B2287" s="4" t="s">
        <v>5</v>
      </c>
      <c r="C2287" s="4" t="s">
        <v>14</v>
      </c>
      <c r="D2287" s="4" t="s">
        <v>10</v>
      </c>
      <c r="E2287" s="4" t="s">
        <v>24</v>
      </c>
    </row>
    <row r="2288" spans="1:9">
      <c r="A2288" t="n">
        <v>22626</v>
      </c>
      <c r="B2288" s="23" t="n">
        <v>58</v>
      </c>
      <c r="C2288" s="7" t="n">
        <v>0</v>
      </c>
      <c r="D2288" s="7" t="n">
        <v>0</v>
      </c>
      <c r="E2288" s="7" t="n">
        <v>1</v>
      </c>
    </row>
    <row r="2289" spans="1:23">
      <c r="A2289" t="s">
        <v>4</v>
      </c>
      <c r="B2289" s="4" t="s">
        <v>5</v>
      </c>
      <c r="C2289" s="4" t="s">
        <v>14</v>
      </c>
      <c r="D2289" s="53" t="s">
        <v>129</v>
      </c>
      <c r="E2289" s="4" t="s">
        <v>5</v>
      </c>
      <c r="F2289" s="4" t="s">
        <v>14</v>
      </c>
      <c r="G2289" s="4" t="s">
        <v>10</v>
      </c>
      <c r="H2289" s="53" t="s">
        <v>130</v>
      </c>
      <c r="I2289" s="4" t="s">
        <v>14</v>
      </c>
      <c r="J2289" s="4" t="s">
        <v>9</v>
      </c>
      <c r="K2289" s="4" t="s">
        <v>14</v>
      </c>
      <c r="L2289" s="4" t="s">
        <v>14</v>
      </c>
      <c r="M2289" s="53" t="s">
        <v>129</v>
      </c>
      <c r="N2289" s="4" t="s">
        <v>5</v>
      </c>
      <c r="O2289" s="4" t="s">
        <v>14</v>
      </c>
      <c r="P2289" s="4" t="s">
        <v>10</v>
      </c>
      <c r="Q2289" s="53" t="s">
        <v>130</v>
      </c>
      <c r="R2289" s="4" t="s">
        <v>14</v>
      </c>
      <c r="S2289" s="4" t="s">
        <v>9</v>
      </c>
      <c r="T2289" s="4" t="s">
        <v>14</v>
      </c>
      <c r="U2289" s="4" t="s">
        <v>14</v>
      </c>
      <c r="V2289" s="4" t="s">
        <v>14</v>
      </c>
      <c r="W2289" s="4" t="s">
        <v>26</v>
      </c>
    </row>
    <row r="2290" spans="1:23">
      <c r="A2290" t="n">
        <v>22634</v>
      </c>
      <c r="B2290" s="12" t="n">
        <v>5</v>
      </c>
      <c r="C2290" s="7" t="n">
        <v>28</v>
      </c>
      <c r="D2290" s="53" t="s">
        <v>3</v>
      </c>
      <c r="E2290" s="10" t="n">
        <v>162</v>
      </c>
      <c r="F2290" s="7" t="n">
        <v>3</v>
      </c>
      <c r="G2290" s="7" t="n">
        <v>4181</v>
      </c>
      <c r="H2290" s="53" t="s">
        <v>3</v>
      </c>
      <c r="I2290" s="7" t="n">
        <v>0</v>
      </c>
      <c r="J2290" s="7" t="n">
        <v>1</v>
      </c>
      <c r="K2290" s="7" t="n">
        <v>3</v>
      </c>
      <c r="L2290" s="7" t="n">
        <v>28</v>
      </c>
      <c r="M2290" s="53" t="s">
        <v>3</v>
      </c>
      <c r="N2290" s="10" t="n">
        <v>162</v>
      </c>
      <c r="O2290" s="7" t="n">
        <v>3</v>
      </c>
      <c r="P2290" s="7" t="n">
        <v>4181</v>
      </c>
      <c r="Q2290" s="53" t="s">
        <v>3</v>
      </c>
      <c r="R2290" s="7" t="n">
        <v>0</v>
      </c>
      <c r="S2290" s="7" t="n">
        <v>2</v>
      </c>
      <c r="T2290" s="7" t="n">
        <v>3</v>
      </c>
      <c r="U2290" s="7" t="n">
        <v>9</v>
      </c>
      <c r="V2290" s="7" t="n">
        <v>1</v>
      </c>
      <c r="W2290" s="13" t="n">
        <f t="normal" ca="1">A2300</f>
        <v>0</v>
      </c>
    </row>
    <row r="2291" spans="1:23">
      <c r="A2291" t="s">
        <v>4</v>
      </c>
      <c r="B2291" s="4" t="s">
        <v>5</v>
      </c>
      <c r="C2291" s="4" t="s">
        <v>14</v>
      </c>
      <c r="D2291" s="53" t="s">
        <v>129</v>
      </c>
      <c r="E2291" s="4" t="s">
        <v>5</v>
      </c>
      <c r="F2291" s="4" t="s">
        <v>10</v>
      </c>
      <c r="G2291" s="4" t="s">
        <v>14</v>
      </c>
      <c r="H2291" s="4" t="s">
        <v>14</v>
      </c>
      <c r="I2291" s="4" t="s">
        <v>6</v>
      </c>
      <c r="J2291" s="53" t="s">
        <v>130</v>
      </c>
      <c r="K2291" s="4" t="s">
        <v>14</v>
      </c>
      <c r="L2291" s="4" t="s">
        <v>14</v>
      </c>
      <c r="M2291" s="53" t="s">
        <v>129</v>
      </c>
      <c r="N2291" s="4" t="s">
        <v>5</v>
      </c>
      <c r="O2291" s="4" t="s">
        <v>14</v>
      </c>
      <c r="P2291" s="53" t="s">
        <v>130</v>
      </c>
      <c r="Q2291" s="4" t="s">
        <v>14</v>
      </c>
      <c r="R2291" s="4" t="s">
        <v>9</v>
      </c>
      <c r="S2291" s="4" t="s">
        <v>14</v>
      </c>
      <c r="T2291" s="4" t="s">
        <v>14</v>
      </c>
      <c r="U2291" s="4" t="s">
        <v>14</v>
      </c>
      <c r="V2291" s="53" t="s">
        <v>129</v>
      </c>
      <c r="W2291" s="4" t="s">
        <v>5</v>
      </c>
      <c r="X2291" s="4" t="s">
        <v>14</v>
      </c>
      <c r="Y2291" s="53" t="s">
        <v>130</v>
      </c>
      <c r="Z2291" s="4" t="s">
        <v>14</v>
      </c>
      <c r="AA2291" s="4" t="s">
        <v>9</v>
      </c>
      <c r="AB2291" s="4" t="s">
        <v>14</v>
      </c>
      <c r="AC2291" s="4" t="s">
        <v>14</v>
      </c>
      <c r="AD2291" s="4" t="s">
        <v>14</v>
      </c>
      <c r="AE2291" s="4" t="s">
        <v>26</v>
      </c>
    </row>
    <row r="2292" spans="1:23">
      <c r="A2292" t="n">
        <v>22663</v>
      </c>
      <c r="B2292" s="12" t="n">
        <v>5</v>
      </c>
      <c r="C2292" s="7" t="n">
        <v>28</v>
      </c>
      <c r="D2292" s="53" t="s">
        <v>3</v>
      </c>
      <c r="E2292" s="43" t="n">
        <v>47</v>
      </c>
      <c r="F2292" s="7" t="n">
        <v>61456</v>
      </c>
      <c r="G2292" s="7" t="n">
        <v>2</v>
      </c>
      <c r="H2292" s="7" t="n">
        <v>0</v>
      </c>
      <c r="I2292" s="7" t="s">
        <v>131</v>
      </c>
      <c r="J2292" s="53" t="s">
        <v>3</v>
      </c>
      <c r="K2292" s="7" t="n">
        <v>8</v>
      </c>
      <c r="L2292" s="7" t="n">
        <v>28</v>
      </c>
      <c r="M2292" s="53" t="s">
        <v>3</v>
      </c>
      <c r="N2292" s="47" t="n">
        <v>74</v>
      </c>
      <c r="O2292" s="7" t="n">
        <v>65</v>
      </c>
      <c r="P2292" s="53" t="s">
        <v>3</v>
      </c>
      <c r="Q2292" s="7" t="n">
        <v>0</v>
      </c>
      <c r="R2292" s="7" t="n">
        <v>1</v>
      </c>
      <c r="S2292" s="7" t="n">
        <v>3</v>
      </c>
      <c r="T2292" s="7" t="n">
        <v>9</v>
      </c>
      <c r="U2292" s="7" t="n">
        <v>28</v>
      </c>
      <c r="V2292" s="53" t="s">
        <v>3</v>
      </c>
      <c r="W2292" s="47" t="n">
        <v>74</v>
      </c>
      <c r="X2292" s="7" t="n">
        <v>65</v>
      </c>
      <c r="Y2292" s="53" t="s">
        <v>3</v>
      </c>
      <c r="Z2292" s="7" t="n">
        <v>0</v>
      </c>
      <c r="AA2292" s="7" t="n">
        <v>2</v>
      </c>
      <c r="AB2292" s="7" t="n">
        <v>3</v>
      </c>
      <c r="AC2292" s="7" t="n">
        <v>9</v>
      </c>
      <c r="AD2292" s="7" t="n">
        <v>1</v>
      </c>
      <c r="AE2292" s="13" t="n">
        <f t="normal" ca="1">A2296</f>
        <v>0</v>
      </c>
    </row>
    <row r="2293" spans="1:23">
      <c r="A2293" t="s">
        <v>4</v>
      </c>
      <c r="B2293" s="4" t="s">
        <v>5</v>
      </c>
      <c r="C2293" s="4" t="s">
        <v>10</v>
      </c>
      <c r="D2293" s="4" t="s">
        <v>14</v>
      </c>
      <c r="E2293" s="4" t="s">
        <v>14</v>
      </c>
      <c r="F2293" s="4" t="s">
        <v>6</v>
      </c>
    </row>
    <row r="2294" spans="1:23">
      <c r="A2294" t="n">
        <v>22711</v>
      </c>
      <c r="B2294" s="43" t="n">
        <v>47</v>
      </c>
      <c r="C2294" s="7" t="n">
        <v>61456</v>
      </c>
      <c r="D2294" s="7" t="n">
        <v>0</v>
      </c>
      <c r="E2294" s="7" t="n">
        <v>0</v>
      </c>
      <c r="F2294" s="7" t="s">
        <v>132</v>
      </c>
    </row>
    <row r="2295" spans="1:23">
      <c r="A2295" t="s">
        <v>4</v>
      </c>
      <c r="B2295" s="4" t="s">
        <v>5</v>
      </c>
      <c r="C2295" s="4" t="s">
        <v>14</v>
      </c>
      <c r="D2295" s="4" t="s">
        <v>10</v>
      </c>
      <c r="E2295" s="4" t="s">
        <v>24</v>
      </c>
    </row>
    <row r="2296" spans="1:23">
      <c r="A2296" t="n">
        <v>22724</v>
      </c>
      <c r="B2296" s="23" t="n">
        <v>58</v>
      </c>
      <c r="C2296" s="7" t="n">
        <v>0</v>
      </c>
      <c r="D2296" s="7" t="n">
        <v>300</v>
      </c>
      <c r="E2296" s="7" t="n">
        <v>1</v>
      </c>
    </row>
    <row r="2297" spans="1:23">
      <c r="A2297" t="s">
        <v>4</v>
      </c>
      <c r="B2297" s="4" t="s">
        <v>5</v>
      </c>
      <c r="C2297" s="4" t="s">
        <v>14</v>
      </c>
      <c r="D2297" s="4" t="s">
        <v>10</v>
      </c>
    </row>
    <row r="2298" spans="1:23">
      <c r="A2298" t="n">
        <v>22732</v>
      </c>
      <c r="B2298" s="23" t="n">
        <v>58</v>
      </c>
      <c r="C2298" s="7" t="n">
        <v>255</v>
      </c>
      <c r="D2298" s="7" t="n">
        <v>0</v>
      </c>
    </row>
    <row r="2299" spans="1:23">
      <c r="A2299" t="s">
        <v>4</v>
      </c>
      <c r="B2299" s="4" t="s">
        <v>5</v>
      </c>
      <c r="C2299" s="4" t="s">
        <v>14</v>
      </c>
      <c r="D2299" s="4" t="s">
        <v>14</v>
      </c>
      <c r="E2299" s="4" t="s">
        <v>14</v>
      </c>
      <c r="F2299" s="4" t="s">
        <v>14</v>
      </c>
    </row>
    <row r="2300" spans="1:23">
      <c r="A2300" t="n">
        <v>22736</v>
      </c>
      <c r="B2300" s="8" t="n">
        <v>14</v>
      </c>
      <c r="C2300" s="7" t="n">
        <v>0</v>
      </c>
      <c r="D2300" s="7" t="n">
        <v>0</v>
      </c>
      <c r="E2300" s="7" t="n">
        <v>0</v>
      </c>
      <c r="F2300" s="7" t="n">
        <v>64</v>
      </c>
    </row>
    <row r="2301" spans="1:23">
      <c r="A2301" t="s">
        <v>4</v>
      </c>
      <c r="B2301" s="4" t="s">
        <v>5</v>
      </c>
      <c r="C2301" s="4" t="s">
        <v>14</v>
      </c>
      <c r="D2301" s="4" t="s">
        <v>10</v>
      </c>
    </row>
    <row r="2302" spans="1:23">
      <c r="A2302" t="n">
        <v>22741</v>
      </c>
      <c r="B2302" s="22" t="n">
        <v>22</v>
      </c>
      <c r="C2302" s="7" t="n">
        <v>0</v>
      </c>
      <c r="D2302" s="7" t="n">
        <v>4181</v>
      </c>
    </row>
    <row r="2303" spans="1:23">
      <c r="A2303" t="s">
        <v>4</v>
      </c>
      <c r="B2303" s="4" t="s">
        <v>5</v>
      </c>
      <c r="C2303" s="4" t="s">
        <v>14</v>
      </c>
      <c r="D2303" s="4" t="s">
        <v>10</v>
      </c>
    </row>
    <row r="2304" spans="1:23">
      <c r="A2304" t="n">
        <v>22745</v>
      </c>
      <c r="B2304" s="23" t="n">
        <v>58</v>
      </c>
      <c r="C2304" s="7" t="n">
        <v>5</v>
      </c>
      <c r="D2304" s="7" t="n">
        <v>300</v>
      </c>
    </row>
    <row r="2305" spans="1:31">
      <c r="A2305" t="s">
        <v>4</v>
      </c>
      <c r="B2305" s="4" t="s">
        <v>5</v>
      </c>
      <c r="C2305" s="4" t="s">
        <v>24</v>
      </c>
      <c r="D2305" s="4" t="s">
        <v>10</v>
      </c>
    </row>
    <row r="2306" spans="1:31">
      <c r="A2306" t="n">
        <v>22749</v>
      </c>
      <c r="B2306" s="24" t="n">
        <v>103</v>
      </c>
      <c r="C2306" s="7" t="n">
        <v>0</v>
      </c>
      <c r="D2306" s="7" t="n">
        <v>300</v>
      </c>
    </row>
    <row r="2307" spans="1:31">
      <c r="A2307" t="s">
        <v>4</v>
      </c>
      <c r="B2307" s="4" t="s">
        <v>5</v>
      </c>
      <c r="C2307" s="4" t="s">
        <v>14</v>
      </c>
    </row>
    <row r="2308" spans="1:31">
      <c r="A2308" t="n">
        <v>22756</v>
      </c>
      <c r="B2308" s="54" t="n">
        <v>64</v>
      </c>
      <c r="C2308" s="7" t="n">
        <v>7</v>
      </c>
    </row>
    <row r="2309" spans="1:31">
      <c r="A2309" t="s">
        <v>4</v>
      </c>
      <c r="B2309" s="4" t="s">
        <v>5</v>
      </c>
      <c r="C2309" s="4" t="s">
        <v>14</v>
      </c>
      <c r="D2309" s="4" t="s">
        <v>10</v>
      </c>
    </row>
    <row r="2310" spans="1:31">
      <c r="A2310" t="n">
        <v>22758</v>
      </c>
      <c r="B2310" s="55" t="n">
        <v>72</v>
      </c>
      <c r="C2310" s="7" t="n">
        <v>5</v>
      </c>
      <c r="D2310" s="7" t="n">
        <v>0</v>
      </c>
    </row>
    <row r="2311" spans="1:31">
      <c r="A2311" t="s">
        <v>4</v>
      </c>
      <c r="B2311" s="4" t="s">
        <v>5</v>
      </c>
      <c r="C2311" s="4" t="s">
        <v>14</v>
      </c>
      <c r="D2311" s="53" t="s">
        <v>129</v>
      </c>
      <c r="E2311" s="4" t="s">
        <v>5</v>
      </c>
      <c r="F2311" s="4" t="s">
        <v>14</v>
      </c>
      <c r="G2311" s="4" t="s">
        <v>10</v>
      </c>
      <c r="H2311" s="53" t="s">
        <v>130</v>
      </c>
      <c r="I2311" s="4" t="s">
        <v>14</v>
      </c>
      <c r="J2311" s="4" t="s">
        <v>9</v>
      </c>
      <c r="K2311" s="4" t="s">
        <v>14</v>
      </c>
      <c r="L2311" s="4" t="s">
        <v>14</v>
      </c>
      <c r="M2311" s="4" t="s">
        <v>26</v>
      </c>
    </row>
    <row r="2312" spans="1:31">
      <c r="A2312" t="n">
        <v>22762</v>
      </c>
      <c r="B2312" s="12" t="n">
        <v>5</v>
      </c>
      <c r="C2312" s="7" t="n">
        <v>28</v>
      </c>
      <c r="D2312" s="53" t="s">
        <v>3</v>
      </c>
      <c r="E2312" s="10" t="n">
        <v>162</v>
      </c>
      <c r="F2312" s="7" t="n">
        <v>4</v>
      </c>
      <c r="G2312" s="7" t="n">
        <v>4181</v>
      </c>
      <c r="H2312" s="53" t="s">
        <v>3</v>
      </c>
      <c r="I2312" s="7" t="n">
        <v>0</v>
      </c>
      <c r="J2312" s="7" t="n">
        <v>1</v>
      </c>
      <c r="K2312" s="7" t="n">
        <v>2</v>
      </c>
      <c r="L2312" s="7" t="n">
        <v>1</v>
      </c>
      <c r="M2312" s="13" t="n">
        <f t="normal" ca="1">A2318</f>
        <v>0</v>
      </c>
    </row>
    <row r="2313" spans="1:31">
      <c r="A2313" t="s">
        <v>4</v>
      </c>
      <c r="B2313" s="4" t="s">
        <v>5</v>
      </c>
      <c r="C2313" s="4" t="s">
        <v>14</v>
      </c>
      <c r="D2313" s="4" t="s">
        <v>6</v>
      </c>
    </row>
    <row r="2314" spans="1:31">
      <c r="A2314" t="n">
        <v>22779</v>
      </c>
      <c r="B2314" s="9" t="n">
        <v>2</v>
      </c>
      <c r="C2314" s="7" t="n">
        <v>10</v>
      </c>
      <c r="D2314" s="7" t="s">
        <v>133</v>
      </c>
    </row>
    <row r="2315" spans="1:31">
      <c r="A2315" t="s">
        <v>4</v>
      </c>
      <c r="B2315" s="4" t="s">
        <v>5</v>
      </c>
      <c r="C2315" s="4" t="s">
        <v>10</v>
      </c>
    </row>
    <row r="2316" spans="1:31">
      <c r="A2316" t="n">
        <v>22796</v>
      </c>
      <c r="B2316" s="27" t="n">
        <v>16</v>
      </c>
      <c r="C2316" s="7" t="n">
        <v>0</v>
      </c>
    </row>
    <row r="2317" spans="1:31">
      <c r="A2317" t="s">
        <v>4</v>
      </c>
      <c r="B2317" s="4" t="s">
        <v>5</v>
      </c>
      <c r="C2317" s="4" t="s">
        <v>14</v>
      </c>
      <c r="D2317" s="4" t="s">
        <v>10</v>
      </c>
      <c r="E2317" s="4" t="s">
        <v>14</v>
      </c>
      <c r="F2317" s="4" t="s">
        <v>6</v>
      </c>
    </row>
    <row r="2318" spans="1:31">
      <c r="A2318" t="n">
        <v>22799</v>
      </c>
      <c r="B2318" s="57" t="n">
        <v>39</v>
      </c>
      <c r="C2318" s="7" t="n">
        <v>10</v>
      </c>
      <c r="D2318" s="7" t="n">
        <v>65533</v>
      </c>
      <c r="E2318" s="7" t="n">
        <v>200</v>
      </c>
      <c r="F2318" s="7" t="s">
        <v>226</v>
      </c>
    </row>
    <row r="2319" spans="1:31">
      <c r="A2319" t="s">
        <v>4</v>
      </c>
      <c r="B2319" s="4" t="s">
        <v>5</v>
      </c>
      <c r="C2319" s="4" t="s">
        <v>14</v>
      </c>
      <c r="D2319" s="4" t="s">
        <v>10</v>
      </c>
      <c r="E2319" s="4" t="s">
        <v>14</v>
      </c>
      <c r="F2319" s="4" t="s">
        <v>6</v>
      </c>
    </row>
    <row r="2320" spans="1:31">
      <c r="A2320" t="n">
        <v>22824</v>
      </c>
      <c r="B2320" s="57" t="n">
        <v>39</v>
      </c>
      <c r="C2320" s="7" t="n">
        <v>10</v>
      </c>
      <c r="D2320" s="7" t="n">
        <v>65533</v>
      </c>
      <c r="E2320" s="7" t="n">
        <v>201</v>
      </c>
      <c r="F2320" s="7" t="s">
        <v>227</v>
      </c>
    </row>
    <row r="2321" spans="1:13">
      <c r="A2321" t="s">
        <v>4</v>
      </c>
      <c r="B2321" s="4" t="s">
        <v>5</v>
      </c>
      <c r="C2321" s="4" t="s">
        <v>10</v>
      </c>
      <c r="D2321" s="4" t="s">
        <v>6</v>
      </c>
      <c r="E2321" s="4" t="s">
        <v>6</v>
      </c>
      <c r="F2321" s="4" t="s">
        <v>6</v>
      </c>
      <c r="G2321" s="4" t="s">
        <v>14</v>
      </c>
      <c r="H2321" s="4" t="s">
        <v>9</v>
      </c>
      <c r="I2321" s="4" t="s">
        <v>24</v>
      </c>
      <c r="J2321" s="4" t="s">
        <v>24</v>
      </c>
      <c r="K2321" s="4" t="s">
        <v>24</v>
      </c>
      <c r="L2321" s="4" t="s">
        <v>24</v>
      </c>
      <c r="M2321" s="4" t="s">
        <v>24</v>
      </c>
      <c r="N2321" s="4" t="s">
        <v>24</v>
      </c>
      <c r="O2321" s="4" t="s">
        <v>24</v>
      </c>
      <c r="P2321" s="4" t="s">
        <v>6</v>
      </c>
      <c r="Q2321" s="4" t="s">
        <v>6</v>
      </c>
      <c r="R2321" s="4" t="s">
        <v>9</v>
      </c>
      <c r="S2321" s="4" t="s">
        <v>14</v>
      </c>
      <c r="T2321" s="4" t="s">
        <v>9</v>
      </c>
      <c r="U2321" s="4" t="s">
        <v>9</v>
      </c>
      <c r="V2321" s="4" t="s">
        <v>10</v>
      </c>
    </row>
    <row r="2322" spans="1:13">
      <c r="A2322" t="n">
        <v>22849</v>
      </c>
      <c r="B2322" s="58" t="n">
        <v>19</v>
      </c>
      <c r="C2322" s="7" t="n">
        <v>7032</v>
      </c>
      <c r="D2322" s="7" t="s">
        <v>137</v>
      </c>
      <c r="E2322" s="7" t="s">
        <v>138</v>
      </c>
      <c r="F2322" s="7" t="s">
        <v>13</v>
      </c>
      <c r="G2322" s="7" t="n">
        <v>0</v>
      </c>
      <c r="H2322" s="7" t="n">
        <v>1</v>
      </c>
      <c r="I2322" s="7" t="n">
        <v>0</v>
      </c>
      <c r="J2322" s="7" t="n">
        <v>0</v>
      </c>
      <c r="K2322" s="7" t="n">
        <v>0</v>
      </c>
      <c r="L2322" s="7" t="n">
        <v>0</v>
      </c>
      <c r="M2322" s="7" t="n">
        <v>1</v>
      </c>
      <c r="N2322" s="7" t="n">
        <v>1.60000002384186</v>
      </c>
      <c r="O2322" s="7" t="n">
        <v>0.0900000035762787</v>
      </c>
      <c r="P2322" s="7" t="s">
        <v>13</v>
      </c>
      <c r="Q2322" s="7" t="s">
        <v>13</v>
      </c>
      <c r="R2322" s="7" t="n">
        <v>-1</v>
      </c>
      <c r="S2322" s="7" t="n">
        <v>0</v>
      </c>
      <c r="T2322" s="7" t="n">
        <v>0</v>
      </c>
      <c r="U2322" s="7" t="n">
        <v>0</v>
      </c>
      <c r="V2322" s="7" t="n">
        <v>0</v>
      </c>
    </row>
    <row r="2323" spans="1:13">
      <c r="A2323" t="s">
        <v>4</v>
      </c>
      <c r="B2323" s="4" t="s">
        <v>5</v>
      </c>
      <c r="C2323" s="4" t="s">
        <v>10</v>
      </c>
      <c r="D2323" s="4" t="s">
        <v>6</v>
      </c>
      <c r="E2323" s="4" t="s">
        <v>6</v>
      </c>
      <c r="F2323" s="4" t="s">
        <v>6</v>
      </c>
      <c r="G2323" s="4" t="s">
        <v>14</v>
      </c>
      <c r="H2323" s="4" t="s">
        <v>9</v>
      </c>
      <c r="I2323" s="4" t="s">
        <v>24</v>
      </c>
      <c r="J2323" s="4" t="s">
        <v>24</v>
      </c>
      <c r="K2323" s="4" t="s">
        <v>24</v>
      </c>
      <c r="L2323" s="4" t="s">
        <v>24</v>
      </c>
      <c r="M2323" s="4" t="s">
        <v>24</v>
      </c>
      <c r="N2323" s="4" t="s">
        <v>24</v>
      </c>
      <c r="O2323" s="4" t="s">
        <v>24</v>
      </c>
      <c r="P2323" s="4" t="s">
        <v>6</v>
      </c>
      <c r="Q2323" s="4" t="s">
        <v>6</v>
      </c>
      <c r="R2323" s="4" t="s">
        <v>9</v>
      </c>
      <c r="S2323" s="4" t="s">
        <v>14</v>
      </c>
      <c r="T2323" s="4" t="s">
        <v>9</v>
      </c>
      <c r="U2323" s="4" t="s">
        <v>9</v>
      </c>
      <c r="V2323" s="4" t="s">
        <v>10</v>
      </c>
    </row>
    <row r="2324" spans="1:13">
      <c r="A2324" t="n">
        <v>22919</v>
      </c>
      <c r="B2324" s="58" t="n">
        <v>19</v>
      </c>
      <c r="C2324" s="7" t="n">
        <v>7030</v>
      </c>
      <c r="D2324" s="7" t="s">
        <v>228</v>
      </c>
      <c r="E2324" s="7" t="s">
        <v>229</v>
      </c>
      <c r="F2324" s="7" t="s">
        <v>13</v>
      </c>
      <c r="G2324" s="7" t="n">
        <v>0</v>
      </c>
      <c r="H2324" s="7" t="n">
        <v>1</v>
      </c>
      <c r="I2324" s="7" t="n">
        <v>0</v>
      </c>
      <c r="J2324" s="7" t="n">
        <v>0</v>
      </c>
      <c r="K2324" s="7" t="n">
        <v>0</v>
      </c>
      <c r="L2324" s="7" t="n">
        <v>0</v>
      </c>
      <c r="M2324" s="7" t="n">
        <v>1</v>
      </c>
      <c r="N2324" s="7" t="n">
        <v>1.60000002384186</v>
      </c>
      <c r="O2324" s="7" t="n">
        <v>0.0900000035762787</v>
      </c>
      <c r="P2324" s="7" t="s">
        <v>13</v>
      </c>
      <c r="Q2324" s="7" t="s">
        <v>13</v>
      </c>
      <c r="R2324" s="7" t="n">
        <v>-1</v>
      </c>
      <c r="S2324" s="7" t="n">
        <v>0</v>
      </c>
      <c r="T2324" s="7" t="n">
        <v>0</v>
      </c>
      <c r="U2324" s="7" t="n">
        <v>0</v>
      </c>
      <c r="V2324" s="7" t="n">
        <v>0</v>
      </c>
    </row>
    <row r="2325" spans="1:13">
      <c r="A2325" t="s">
        <v>4</v>
      </c>
      <c r="B2325" s="4" t="s">
        <v>5</v>
      </c>
      <c r="C2325" s="4" t="s">
        <v>10</v>
      </c>
      <c r="D2325" s="4" t="s">
        <v>6</v>
      </c>
      <c r="E2325" s="4" t="s">
        <v>6</v>
      </c>
      <c r="F2325" s="4" t="s">
        <v>6</v>
      </c>
      <c r="G2325" s="4" t="s">
        <v>14</v>
      </c>
      <c r="H2325" s="4" t="s">
        <v>9</v>
      </c>
      <c r="I2325" s="4" t="s">
        <v>24</v>
      </c>
      <c r="J2325" s="4" t="s">
        <v>24</v>
      </c>
      <c r="K2325" s="4" t="s">
        <v>24</v>
      </c>
      <c r="L2325" s="4" t="s">
        <v>24</v>
      </c>
      <c r="M2325" s="4" t="s">
        <v>24</v>
      </c>
      <c r="N2325" s="4" t="s">
        <v>24</v>
      </c>
      <c r="O2325" s="4" t="s">
        <v>24</v>
      </c>
      <c r="P2325" s="4" t="s">
        <v>6</v>
      </c>
      <c r="Q2325" s="4" t="s">
        <v>6</v>
      </c>
      <c r="R2325" s="4" t="s">
        <v>9</v>
      </c>
      <c r="S2325" s="4" t="s">
        <v>14</v>
      </c>
      <c r="T2325" s="4" t="s">
        <v>9</v>
      </c>
      <c r="U2325" s="4" t="s">
        <v>9</v>
      </c>
      <c r="V2325" s="4" t="s">
        <v>10</v>
      </c>
    </row>
    <row r="2326" spans="1:13">
      <c r="A2326" t="n">
        <v>22992</v>
      </c>
      <c r="B2326" s="58" t="n">
        <v>19</v>
      </c>
      <c r="C2326" s="7" t="n">
        <v>28</v>
      </c>
      <c r="D2326" s="7" t="s">
        <v>230</v>
      </c>
      <c r="E2326" s="7" t="s">
        <v>231</v>
      </c>
      <c r="F2326" s="7" t="s">
        <v>13</v>
      </c>
      <c r="G2326" s="7" t="n">
        <v>0</v>
      </c>
      <c r="H2326" s="7" t="n">
        <v>1</v>
      </c>
      <c r="I2326" s="7" t="n">
        <v>0</v>
      </c>
      <c r="J2326" s="7" t="n">
        <v>0</v>
      </c>
      <c r="K2326" s="7" t="n">
        <v>0</v>
      </c>
      <c r="L2326" s="7" t="n">
        <v>0</v>
      </c>
      <c r="M2326" s="7" t="n">
        <v>1</v>
      </c>
      <c r="N2326" s="7" t="n">
        <v>1.60000002384186</v>
      </c>
      <c r="O2326" s="7" t="n">
        <v>0.0900000035762787</v>
      </c>
      <c r="P2326" s="7" t="s">
        <v>13</v>
      </c>
      <c r="Q2326" s="7" t="s">
        <v>13</v>
      </c>
      <c r="R2326" s="7" t="n">
        <v>-1</v>
      </c>
      <c r="S2326" s="7" t="n">
        <v>0</v>
      </c>
      <c r="T2326" s="7" t="n">
        <v>0</v>
      </c>
      <c r="U2326" s="7" t="n">
        <v>0</v>
      </c>
      <c r="V2326" s="7" t="n">
        <v>0</v>
      </c>
    </row>
    <row r="2327" spans="1:13">
      <c r="A2327" t="s">
        <v>4</v>
      </c>
      <c r="B2327" s="4" t="s">
        <v>5</v>
      </c>
      <c r="C2327" s="4" t="s">
        <v>10</v>
      </c>
      <c r="D2327" s="4" t="s">
        <v>6</v>
      </c>
      <c r="E2327" s="4" t="s">
        <v>6</v>
      </c>
      <c r="F2327" s="4" t="s">
        <v>6</v>
      </c>
      <c r="G2327" s="4" t="s">
        <v>14</v>
      </c>
      <c r="H2327" s="4" t="s">
        <v>9</v>
      </c>
      <c r="I2327" s="4" t="s">
        <v>24</v>
      </c>
      <c r="J2327" s="4" t="s">
        <v>24</v>
      </c>
      <c r="K2327" s="4" t="s">
        <v>24</v>
      </c>
      <c r="L2327" s="4" t="s">
        <v>24</v>
      </c>
      <c r="M2327" s="4" t="s">
        <v>24</v>
      </c>
      <c r="N2327" s="4" t="s">
        <v>24</v>
      </c>
      <c r="O2327" s="4" t="s">
        <v>24</v>
      </c>
      <c r="P2327" s="4" t="s">
        <v>6</v>
      </c>
      <c r="Q2327" s="4" t="s">
        <v>6</v>
      </c>
      <c r="R2327" s="4" t="s">
        <v>9</v>
      </c>
      <c r="S2327" s="4" t="s">
        <v>14</v>
      </c>
      <c r="T2327" s="4" t="s">
        <v>9</v>
      </c>
      <c r="U2327" s="4" t="s">
        <v>9</v>
      </c>
      <c r="V2327" s="4" t="s">
        <v>10</v>
      </c>
    </row>
    <row r="2328" spans="1:13">
      <c r="A2328" t="n">
        <v>23065</v>
      </c>
      <c r="B2328" s="58" t="n">
        <v>19</v>
      </c>
      <c r="C2328" s="7" t="n">
        <v>22</v>
      </c>
      <c r="D2328" s="7" t="s">
        <v>232</v>
      </c>
      <c r="E2328" s="7" t="s">
        <v>233</v>
      </c>
      <c r="F2328" s="7" t="s">
        <v>13</v>
      </c>
      <c r="G2328" s="7" t="n">
        <v>0</v>
      </c>
      <c r="H2328" s="7" t="n">
        <v>1</v>
      </c>
      <c r="I2328" s="7" t="n">
        <v>0</v>
      </c>
      <c r="J2328" s="7" t="n">
        <v>0</v>
      </c>
      <c r="K2328" s="7" t="n">
        <v>0</v>
      </c>
      <c r="L2328" s="7" t="n">
        <v>0</v>
      </c>
      <c r="M2328" s="7" t="n">
        <v>1</v>
      </c>
      <c r="N2328" s="7" t="n">
        <v>1.60000002384186</v>
      </c>
      <c r="O2328" s="7" t="n">
        <v>0.0900000035762787</v>
      </c>
      <c r="P2328" s="7" t="s">
        <v>13</v>
      </c>
      <c r="Q2328" s="7" t="s">
        <v>13</v>
      </c>
      <c r="R2328" s="7" t="n">
        <v>-1</v>
      </c>
      <c r="S2328" s="7" t="n">
        <v>0</v>
      </c>
      <c r="T2328" s="7" t="n">
        <v>0</v>
      </c>
      <c r="U2328" s="7" t="n">
        <v>0</v>
      </c>
      <c r="V2328" s="7" t="n">
        <v>0</v>
      </c>
    </row>
    <row r="2329" spans="1:13">
      <c r="A2329" t="s">
        <v>4</v>
      </c>
      <c r="B2329" s="4" t="s">
        <v>5</v>
      </c>
      <c r="C2329" s="4" t="s">
        <v>10</v>
      </c>
      <c r="D2329" s="4" t="s">
        <v>6</v>
      </c>
      <c r="E2329" s="4" t="s">
        <v>6</v>
      </c>
      <c r="F2329" s="4" t="s">
        <v>6</v>
      </c>
      <c r="G2329" s="4" t="s">
        <v>14</v>
      </c>
      <c r="H2329" s="4" t="s">
        <v>9</v>
      </c>
      <c r="I2329" s="4" t="s">
        <v>24</v>
      </c>
      <c r="J2329" s="4" t="s">
        <v>24</v>
      </c>
      <c r="K2329" s="4" t="s">
        <v>24</v>
      </c>
      <c r="L2329" s="4" t="s">
        <v>24</v>
      </c>
      <c r="M2329" s="4" t="s">
        <v>24</v>
      </c>
      <c r="N2329" s="4" t="s">
        <v>24</v>
      </c>
      <c r="O2329" s="4" t="s">
        <v>24</v>
      </c>
      <c r="P2329" s="4" t="s">
        <v>6</v>
      </c>
      <c r="Q2329" s="4" t="s">
        <v>6</v>
      </c>
      <c r="R2329" s="4" t="s">
        <v>9</v>
      </c>
      <c r="S2329" s="4" t="s">
        <v>14</v>
      </c>
      <c r="T2329" s="4" t="s">
        <v>9</v>
      </c>
      <c r="U2329" s="4" t="s">
        <v>9</v>
      </c>
      <c r="V2329" s="4" t="s">
        <v>10</v>
      </c>
    </row>
    <row r="2330" spans="1:13">
      <c r="A2330" t="n">
        <v>23135</v>
      </c>
      <c r="B2330" s="58" t="n">
        <v>19</v>
      </c>
      <c r="C2330" s="7" t="n">
        <v>7031</v>
      </c>
      <c r="D2330" s="7" t="s">
        <v>234</v>
      </c>
      <c r="E2330" s="7" t="s">
        <v>235</v>
      </c>
      <c r="F2330" s="7" t="s">
        <v>13</v>
      </c>
      <c r="G2330" s="7" t="n">
        <v>0</v>
      </c>
      <c r="H2330" s="7" t="n">
        <v>1</v>
      </c>
      <c r="I2330" s="7" t="n">
        <v>0</v>
      </c>
      <c r="J2330" s="7" t="n">
        <v>0</v>
      </c>
      <c r="K2330" s="7" t="n">
        <v>0</v>
      </c>
      <c r="L2330" s="7" t="n">
        <v>0</v>
      </c>
      <c r="M2330" s="7" t="n">
        <v>1</v>
      </c>
      <c r="N2330" s="7" t="n">
        <v>1.60000002384186</v>
      </c>
      <c r="O2330" s="7" t="n">
        <v>0.0900000035762787</v>
      </c>
      <c r="P2330" s="7" t="s">
        <v>13</v>
      </c>
      <c r="Q2330" s="7" t="s">
        <v>13</v>
      </c>
      <c r="R2330" s="7" t="n">
        <v>-1</v>
      </c>
      <c r="S2330" s="7" t="n">
        <v>0</v>
      </c>
      <c r="T2330" s="7" t="n">
        <v>0</v>
      </c>
      <c r="U2330" s="7" t="n">
        <v>0</v>
      </c>
      <c r="V2330" s="7" t="n">
        <v>0</v>
      </c>
    </row>
    <row r="2331" spans="1:13">
      <c r="A2331" t="s">
        <v>4</v>
      </c>
      <c r="B2331" s="4" t="s">
        <v>5</v>
      </c>
      <c r="C2331" s="4" t="s">
        <v>10</v>
      </c>
      <c r="D2331" s="4" t="s">
        <v>6</v>
      </c>
      <c r="E2331" s="4" t="s">
        <v>6</v>
      </c>
      <c r="F2331" s="4" t="s">
        <v>6</v>
      </c>
      <c r="G2331" s="4" t="s">
        <v>14</v>
      </c>
      <c r="H2331" s="4" t="s">
        <v>9</v>
      </c>
      <c r="I2331" s="4" t="s">
        <v>24</v>
      </c>
      <c r="J2331" s="4" t="s">
        <v>24</v>
      </c>
      <c r="K2331" s="4" t="s">
        <v>24</v>
      </c>
      <c r="L2331" s="4" t="s">
        <v>24</v>
      </c>
      <c r="M2331" s="4" t="s">
        <v>24</v>
      </c>
      <c r="N2331" s="4" t="s">
        <v>24</v>
      </c>
      <c r="O2331" s="4" t="s">
        <v>24</v>
      </c>
      <c r="P2331" s="4" t="s">
        <v>6</v>
      </c>
      <c r="Q2331" s="4" t="s">
        <v>6</v>
      </c>
      <c r="R2331" s="4" t="s">
        <v>9</v>
      </c>
      <c r="S2331" s="4" t="s">
        <v>14</v>
      </c>
      <c r="T2331" s="4" t="s">
        <v>9</v>
      </c>
      <c r="U2331" s="4" t="s">
        <v>9</v>
      </c>
      <c r="V2331" s="4" t="s">
        <v>10</v>
      </c>
    </row>
    <row r="2332" spans="1:13">
      <c r="A2332" t="n">
        <v>23213</v>
      </c>
      <c r="B2332" s="58" t="n">
        <v>19</v>
      </c>
      <c r="C2332" s="7" t="n">
        <v>1590</v>
      </c>
      <c r="D2332" s="7" t="s">
        <v>236</v>
      </c>
      <c r="E2332" s="7" t="s">
        <v>237</v>
      </c>
      <c r="F2332" s="7" t="s">
        <v>13</v>
      </c>
      <c r="G2332" s="7" t="n">
        <v>0</v>
      </c>
      <c r="H2332" s="7" t="n">
        <v>129</v>
      </c>
      <c r="I2332" s="7" t="n">
        <v>0</v>
      </c>
      <c r="J2332" s="7" t="n">
        <v>0</v>
      </c>
      <c r="K2332" s="7" t="n">
        <v>0</v>
      </c>
      <c r="L2332" s="7" t="n">
        <v>0</v>
      </c>
      <c r="M2332" s="7" t="n">
        <v>0</v>
      </c>
      <c r="N2332" s="7" t="n">
        <v>0</v>
      </c>
      <c r="O2332" s="7" t="n">
        <v>0</v>
      </c>
      <c r="P2332" s="7" t="s">
        <v>13</v>
      </c>
      <c r="Q2332" s="7" t="s">
        <v>13</v>
      </c>
      <c r="R2332" s="7" t="n">
        <v>-1</v>
      </c>
      <c r="S2332" s="7" t="n">
        <v>0</v>
      </c>
      <c r="T2332" s="7" t="n">
        <v>0</v>
      </c>
      <c r="U2332" s="7" t="n">
        <v>0</v>
      </c>
      <c r="V2332" s="7" t="n">
        <v>0</v>
      </c>
    </row>
    <row r="2333" spans="1:13">
      <c r="A2333" t="s">
        <v>4</v>
      </c>
      <c r="B2333" s="4" t="s">
        <v>5</v>
      </c>
      <c r="C2333" s="4" t="s">
        <v>10</v>
      </c>
      <c r="D2333" s="4" t="s">
        <v>14</v>
      </c>
      <c r="E2333" s="4" t="s">
        <v>14</v>
      </c>
      <c r="F2333" s="4" t="s">
        <v>6</v>
      </c>
    </row>
    <row r="2334" spans="1:13">
      <c r="A2334" t="n">
        <v>23288</v>
      </c>
      <c r="B2334" s="45" t="n">
        <v>20</v>
      </c>
      <c r="C2334" s="7" t="n">
        <v>0</v>
      </c>
      <c r="D2334" s="7" t="n">
        <v>3</v>
      </c>
      <c r="E2334" s="7" t="n">
        <v>10</v>
      </c>
      <c r="F2334" s="7" t="s">
        <v>144</v>
      </c>
    </row>
    <row r="2335" spans="1:13">
      <c r="A2335" t="s">
        <v>4</v>
      </c>
      <c r="B2335" s="4" t="s">
        <v>5</v>
      </c>
      <c r="C2335" s="4" t="s">
        <v>10</v>
      </c>
    </row>
    <row r="2336" spans="1:13">
      <c r="A2336" t="n">
        <v>23306</v>
      </c>
      <c r="B2336" s="27" t="n">
        <v>16</v>
      </c>
      <c r="C2336" s="7" t="n">
        <v>0</v>
      </c>
    </row>
    <row r="2337" spans="1:22">
      <c r="A2337" t="s">
        <v>4</v>
      </c>
      <c r="B2337" s="4" t="s">
        <v>5</v>
      </c>
      <c r="C2337" s="4" t="s">
        <v>10</v>
      </c>
      <c r="D2337" s="4" t="s">
        <v>14</v>
      </c>
      <c r="E2337" s="4" t="s">
        <v>14</v>
      </c>
      <c r="F2337" s="4" t="s">
        <v>6</v>
      </c>
    </row>
    <row r="2338" spans="1:22">
      <c r="A2338" t="n">
        <v>23309</v>
      </c>
      <c r="B2338" s="45" t="n">
        <v>20</v>
      </c>
      <c r="C2338" s="7" t="n">
        <v>61489</v>
      </c>
      <c r="D2338" s="7" t="n">
        <v>3</v>
      </c>
      <c r="E2338" s="7" t="n">
        <v>10</v>
      </c>
      <c r="F2338" s="7" t="s">
        <v>144</v>
      </c>
    </row>
    <row r="2339" spans="1:22">
      <c r="A2339" t="s">
        <v>4</v>
      </c>
      <c r="B2339" s="4" t="s">
        <v>5</v>
      </c>
      <c r="C2339" s="4" t="s">
        <v>10</v>
      </c>
    </row>
    <row r="2340" spans="1:22">
      <c r="A2340" t="n">
        <v>23327</v>
      </c>
      <c r="B2340" s="27" t="n">
        <v>16</v>
      </c>
      <c r="C2340" s="7" t="n">
        <v>0</v>
      </c>
    </row>
    <row r="2341" spans="1:22">
      <c r="A2341" t="s">
        <v>4</v>
      </c>
      <c r="B2341" s="4" t="s">
        <v>5</v>
      </c>
      <c r="C2341" s="4" t="s">
        <v>10</v>
      </c>
      <c r="D2341" s="4" t="s">
        <v>14</v>
      </c>
      <c r="E2341" s="4" t="s">
        <v>14</v>
      </c>
      <c r="F2341" s="4" t="s">
        <v>6</v>
      </c>
    </row>
    <row r="2342" spans="1:22">
      <c r="A2342" t="n">
        <v>23330</v>
      </c>
      <c r="B2342" s="45" t="n">
        <v>20</v>
      </c>
      <c r="C2342" s="7" t="n">
        <v>61490</v>
      </c>
      <c r="D2342" s="7" t="n">
        <v>3</v>
      </c>
      <c r="E2342" s="7" t="n">
        <v>10</v>
      </c>
      <c r="F2342" s="7" t="s">
        <v>144</v>
      </c>
    </row>
    <row r="2343" spans="1:22">
      <c r="A2343" t="s">
        <v>4</v>
      </c>
      <c r="B2343" s="4" t="s">
        <v>5</v>
      </c>
      <c r="C2343" s="4" t="s">
        <v>10</v>
      </c>
    </row>
    <row r="2344" spans="1:22">
      <c r="A2344" t="n">
        <v>23348</v>
      </c>
      <c r="B2344" s="27" t="n">
        <v>16</v>
      </c>
      <c r="C2344" s="7" t="n">
        <v>0</v>
      </c>
    </row>
    <row r="2345" spans="1:22">
      <c r="A2345" t="s">
        <v>4</v>
      </c>
      <c r="B2345" s="4" t="s">
        <v>5</v>
      </c>
      <c r="C2345" s="4" t="s">
        <v>10</v>
      </c>
      <c r="D2345" s="4" t="s">
        <v>14</v>
      </c>
      <c r="E2345" s="4" t="s">
        <v>14</v>
      </c>
      <c r="F2345" s="4" t="s">
        <v>6</v>
      </c>
    </row>
    <row r="2346" spans="1:22">
      <c r="A2346" t="n">
        <v>23351</v>
      </c>
      <c r="B2346" s="45" t="n">
        <v>20</v>
      </c>
      <c r="C2346" s="7" t="n">
        <v>61488</v>
      </c>
      <c r="D2346" s="7" t="n">
        <v>3</v>
      </c>
      <c r="E2346" s="7" t="n">
        <v>10</v>
      </c>
      <c r="F2346" s="7" t="s">
        <v>144</v>
      </c>
    </row>
    <row r="2347" spans="1:22">
      <c r="A2347" t="s">
        <v>4</v>
      </c>
      <c r="B2347" s="4" t="s">
        <v>5</v>
      </c>
      <c r="C2347" s="4" t="s">
        <v>10</v>
      </c>
    </row>
    <row r="2348" spans="1:22">
      <c r="A2348" t="n">
        <v>23369</v>
      </c>
      <c r="B2348" s="27" t="n">
        <v>16</v>
      </c>
      <c r="C2348" s="7" t="n">
        <v>0</v>
      </c>
    </row>
    <row r="2349" spans="1:22">
      <c r="A2349" t="s">
        <v>4</v>
      </c>
      <c r="B2349" s="4" t="s">
        <v>5</v>
      </c>
      <c r="C2349" s="4" t="s">
        <v>10</v>
      </c>
      <c r="D2349" s="4" t="s">
        <v>14</v>
      </c>
      <c r="E2349" s="4" t="s">
        <v>14</v>
      </c>
      <c r="F2349" s="4" t="s">
        <v>6</v>
      </c>
    </row>
    <row r="2350" spans="1:22">
      <c r="A2350" t="n">
        <v>23372</v>
      </c>
      <c r="B2350" s="45" t="n">
        <v>20</v>
      </c>
      <c r="C2350" s="7" t="n">
        <v>7032</v>
      </c>
      <c r="D2350" s="7" t="n">
        <v>3</v>
      </c>
      <c r="E2350" s="7" t="n">
        <v>10</v>
      </c>
      <c r="F2350" s="7" t="s">
        <v>144</v>
      </c>
    </row>
    <row r="2351" spans="1:22">
      <c r="A2351" t="s">
        <v>4</v>
      </c>
      <c r="B2351" s="4" t="s">
        <v>5</v>
      </c>
      <c r="C2351" s="4" t="s">
        <v>10</v>
      </c>
    </row>
    <row r="2352" spans="1:22">
      <c r="A2352" t="n">
        <v>23390</v>
      </c>
      <c r="B2352" s="27" t="n">
        <v>16</v>
      </c>
      <c r="C2352" s="7" t="n">
        <v>0</v>
      </c>
    </row>
    <row r="2353" spans="1:6">
      <c r="A2353" t="s">
        <v>4</v>
      </c>
      <c r="B2353" s="4" t="s">
        <v>5</v>
      </c>
      <c r="C2353" s="4" t="s">
        <v>10</v>
      </c>
      <c r="D2353" s="4" t="s">
        <v>14</v>
      </c>
      <c r="E2353" s="4" t="s">
        <v>14</v>
      </c>
      <c r="F2353" s="4" t="s">
        <v>6</v>
      </c>
    </row>
    <row r="2354" spans="1:6">
      <c r="A2354" t="n">
        <v>23393</v>
      </c>
      <c r="B2354" s="45" t="n">
        <v>20</v>
      </c>
      <c r="C2354" s="7" t="n">
        <v>8</v>
      </c>
      <c r="D2354" s="7" t="n">
        <v>3</v>
      </c>
      <c r="E2354" s="7" t="n">
        <v>10</v>
      </c>
      <c r="F2354" s="7" t="s">
        <v>144</v>
      </c>
    </row>
    <row r="2355" spans="1:6">
      <c r="A2355" t="s">
        <v>4</v>
      </c>
      <c r="B2355" s="4" t="s">
        <v>5</v>
      </c>
      <c r="C2355" s="4" t="s">
        <v>10</v>
      </c>
    </row>
    <row r="2356" spans="1:6">
      <c r="A2356" t="n">
        <v>23411</v>
      </c>
      <c r="B2356" s="27" t="n">
        <v>16</v>
      </c>
      <c r="C2356" s="7" t="n">
        <v>0</v>
      </c>
    </row>
    <row r="2357" spans="1:6">
      <c r="A2357" t="s">
        <v>4</v>
      </c>
      <c r="B2357" s="4" t="s">
        <v>5</v>
      </c>
      <c r="C2357" s="4" t="s">
        <v>10</v>
      </c>
      <c r="D2357" s="4" t="s">
        <v>14</v>
      </c>
      <c r="E2357" s="4" t="s">
        <v>14</v>
      </c>
      <c r="F2357" s="4" t="s">
        <v>6</v>
      </c>
    </row>
    <row r="2358" spans="1:6">
      <c r="A2358" t="n">
        <v>23414</v>
      </c>
      <c r="B2358" s="45" t="n">
        <v>20</v>
      </c>
      <c r="C2358" s="7" t="n">
        <v>1</v>
      </c>
      <c r="D2358" s="7" t="n">
        <v>3</v>
      </c>
      <c r="E2358" s="7" t="n">
        <v>10</v>
      </c>
      <c r="F2358" s="7" t="s">
        <v>144</v>
      </c>
    </row>
    <row r="2359" spans="1:6">
      <c r="A2359" t="s">
        <v>4</v>
      </c>
      <c r="B2359" s="4" t="s">
        <v>5</v>
      </c>
      <c r="C2359" s="4" t="s">
        <v>10</v>
      </c>
    </row>
    <row r="2360" spans="1:6">
      <c r="A2360" t="n">
        <v>23432</v>
      </c>
      <c r="B2360" s="27" t="n">
        <v>16</v>
      </c>
      <c r="C2360" s="7" t="n">
        <v>0</v>
      </c>
    </row>
    <row r="2361" spans="1:6">
      <c r="A2361" t="s">
        <v>4</v>
      </c>
      <c r="B2361" s="4" t="s">
        <v>5</v>
      </c>
      <c r="C2361" s="4" t="s">
        <v>10</v>
      </c>
      <c r="D2361" s="4" t="s">
        <v>14</v>
      </c>
      <c r="E2361" s="4" t="s">
        <v>14</v>
      </c>
      <c r="F2361" s="4" t="s">
        <v>6</v>
      </c>
    </row>
    <row r="2362" spans="1:6">
      <c r="A2362" t="n">
        <v>23435</v>
      </c>
      <c r="B2362" s="45" t="n">
        <v>20</v>
      </c>
      <c r="C2362" s="7" t="n">
        <v>9</v>
      </c>
      <c r="D2362" s="7" t="n">
        <v>3</v>
      </c>
      <c r="E2362" s="7" t="n">
        <v>10</v>
      </c>
      <c r="F2362" s="7" t="s">
        <v>144</v>
      </c>
    </row>
    <row r="2363" spans="1:6">
      <c r="A2363" t="s">
        <v>4</v>
      </c>
      <c r="B2363" s="4" t="s">
        <v>5</v>
      </c>
      <c r="C2363" s="4" t="s">
        <v>10</v>
      </c>
    </row>
    <row r="2364" spans="1:6">
      <c r="A2364" t="n">
        <v>23453</v>
      </c>
      <c r="B2364" s="27" t="n">
        <v>16</v>
      </c>
      <c r="C2364" s="7" t="n">
        <v>0</v>
      </c>
    </row>
    <row r="2365" spans="1:6">
      <c r="A2365" t="s">
        <v>4</v>
      </c>
      <c r="B2365" s="4" t="s">
        <v>5</v>
      </c>
      <c r="C2365" s="4" t="s">
        <v>10</v>
      </c>
      <c r="D2365" s="4" t="s">
        <v>14</v>
      </c>
      <c r="E2365" s="4" t="s">
        <v>14</v>
      </c>
      <c r="F2365" s="4" t="s">
        <v>6</v>
      </c>
    </row>
    <row r="2366" spans="1:6">
      <c r="A2366" t="n">
        <v>23456</v>
      </c>
      <c r="B2366" s="45" t="n">
        <v>20</v>
      </c>
      <c r="C2366" s="7" t="n">
        <v>7030</v>
      </c>
      <c r="D2366" s="7" t="n">
        <v>3</v>
      </c>
      <c r="E2366" s="7" t="n">
        <v>10</v>
      </c>
      <c r="F2366" s="7" t="s">
        <v>144</v>
      </c>
    </row>
    <row r="2367" spans="1:6">
      <c r="A2367" t="s">
        <v>4</v>
      </c>
      <c r="B2367" s="4" t="s">
        <v>5</v>
      </c>
      <c r="C2367" s="4" t="s">
        <v>10</v>
      </c>
    </row>
    <row r="2368" spans="1:6">
      <c r="A2368" t="n">
        <v>23474</v>
      </c>
      <c r="B2368" s="27" t="n">
        <v>16</v>
      </c>
      <c r="C2368" s="7" t="n">
        <v>0</v>
      </c>
    </row>
    <row r="2369" spans="1:6">
      <c r="A2369" t="s">
        <v>4</v>
      </c>
      <c r="B2369" s="4" t="s">
        <v>5</v>
      </c>
      <c r="C2369" s="4" t="s">
        <v>10</v>
      </c>
      <c r="D2369" s="4" t="s">
        <v>14</v>
      </c>
      <c r="E2369" s="4" t="s">
        <v>14</v>
      </c>
      <c r="F2369" s="4" t="s">
        <v>6</v>
      </c>
    </row>
    <row r="2370" spans="1:6">
      <c r="A2370" t="n">
        <v>23477</v>
      </c>
      <c r="B2370" s="45" t="n">
        <v>20</v>
      </c>
      <c r="C2370" s="7" t="n">
        <v>28</v>
      </c>
      <c r="D2370" s="7" t="n">
        <v>3</v>
      </c>
      <c r="E2370" s="7" t="n">
        <v>10</v>
      </c>
      <c r="F2370" s="7" t="s">
        <v>144</v>
      </c>
    </row>
    <row r="2371" spans="1:6">
      <c r="A2371" t="s">
        <v>4</v>
      </c>
      <c r="B2371" s="4" t="s">
        <v>5</v>
      </c>
      <c r="C2371" s="4" t="s">
        <v>10</v>
      </c>
    </row>
    <row r="2372" spans="1:6">
      <c r="A2372" t="n">
        <v>23495</v>
      </c>
      <c r="B2372" s="27" t="n">
        <v>16</v>
      </c>
      <c r="C2372" s="7" t="n">
        <v>0</v>
      </c>
    </row>
    <row r="2373" spans="1:6">
      <c r="A2373" t="s">
        <v>4</v>
      </c>
      <c r="B2373" s="4" t="s">
        <v>5</v>
      </c>
      <c r="C2373" s="4" t="s">
        <v>10</v>
      </c>
      <c r="D2373" s="4" t="s">
        <v>14</v>
      </c>
      <c r="E2373" s="4" t="s">
        <v>14</v>
      </c>
      <c r="F2373" s="4" t="s">
        <v>6</v>
      </c>
    </row>
    <row r="2374" spans="1:6">
      <c r="A2374" t="n">
        <v>23498</v>
      </c>
      <c r="B2374" s="45" t="n">
        <v>20</v>
      </c>
      <c r="C2374" s="7" t="n">
        <v>22</v>
      </c>
      <c r="D2374" s="7" t="n">
        <v>3</v>
      </c>
      <c r="E2374" s="7" t="n">
        <v>10</v>
      </c>
      <c r="F2374" s="7" t="s">
        <v>144</v>
      </c>
    </row>
    <row r="2375" spans="1:6">
      <c r="A2375" t="s">
        <v>4</v>
      </c>
      <c r="B2375" s="4" t="s">
        <v>5</v>
      </c>
      <c r="C2375" s="4" t="s">
        <v>10</v>
      </c>
    </row>
    <row r="2376" spans="1:6">
      <c r="A2376" t="n">
        <v>23516</v>
      </c>
      <c r="B2376" s="27" t="n">
        <v>16</v>
      </c>
      <c r="C2376" s="7" t="n">
        <v>0</v>
      </c>
    </row>
    <row r="2377" spans="1:6">
      <c r="A2377" t="s">
        <v>4</v>
      </c>
      <c r="B2377" s="4" t="s">
        <v>5</v>
      </c>
      <c r="C2377" s="4" t="s">
        <v>10</v>
      </c>
      <c r="D2377" s="4" t="s">
        <v>14</v>
      </c>
      <c r="E2377" s="4" t="s">
        <v>14</v>
      </c>
      <c r="F2377" s="4" t="s">
        <v>6</v>
      </c>
    </row>
    <row r="2378" spans="1:6">
      <c r="A2378" t="n">
        <v>23519</v>
      </c>
      <c r="B2378" s="45" t="n">
        <v>20</v>
      </c>
      <c r="C2378" s="7" t="n">
        <v>7031</v>
      </c>
      <c r="D2378" s="7" t="n">
        <v>3</v>
      </c>
      <c r="E2378" s="7" t="n">
        <v>10</v>
      </c>
      <c r="F2378" s="7" t="s">
        <v>144</v>
      </c>
    </row>
    <row r="2379" spans="1:6">
      <c r="A2379" t="s">
        <v>4</v>
      </c>
      <c r="B2379" s="4" t="s">
        <v>5</v>
      </c>
      <c r="C2379" s="4" t="s">
        <v>10</v>
      </c>
    </row>
    <row r="2380" spans="1:6">
      <c r="A2380" t="n">
        <v>23537</v>
      </c>
      <c r="B2380" s="27" t="n">
        <v>16</v>
      </c>
      <c r="C2380" s="7" t="n">
        <v>0</v>
      </c>
    </row>
    <row r="2381" spans="1:6">
      <c r="A2381" t="s">
        <v>4</v>
      </c>
      <c r="B2381" s="4" t="s">
        <v>5</v>
      </c>
      <c r="C2381" s="4" t="s">
        <v>10</v>
      </c>
      <c r="D2381" s="4" t="s">
        <v>14</v>
      </c>
      <c r="E2381" s="4" t="s">
        <v>14</v>
      </c>
      <c r="F2381" s="4" t="s">
        <v>6</v>
      </c>
    </row>
    <row r="2382" spans="1:6">
      <c r="A2382" t="n">
        <v>23540</v>
      </c>
      <c r="B2382" s="45" t="n">
        <v>20</v>
      </c>
      <c r="C2382" s="7" t="n">
        <v>1590</v>
      </c>
      <c r="D2382" s="7" t="n">
        <v>3</v>
      </c>
      <c r="E2382" s="7" t="n">
        <v>10</v>
      </c>
      <c r="F2382" s="7" t="s">
        <v>144</v>
      </c>
    </row>
    <row r="2383" spans="1:6">
      <c r="A2383" t="s">
        <v>4</v>
      </c>
      <c r="B2383" s="4" t="s">
        <v>5</v>
      </c>
      <c r="C2383" s="4" t="s">
        <v>10</v>
      </c>
    </row>
    <row r="2384" spans="1:6">
      <c r="A2384" t="n">
        <v>23558</v>
      </c>
      <c r="B2384" s="27" t="n">
        <v>16</v>
      </c>
      <c r="C2384" s="7" t="n">
        <v>0</v>
      </c>
    </row>
    <row r="2385" spans="1:6">
      <c r="A2385" t="s">
        <v>4</v>
      </c>
      <c r="B2385" s="4" t="s">
        <v>5</v>
      </c>
      <c r="C2385" s="4" t="s">
        <v>6</v>
      </c>
      <c r="D2385" s="4" t="s">
        <v>10</v>
      </c>
    </row>
    <row r="2386" spans="1:6">
      <c r="A2386" t="n">
        <v>23561</v>
      </c>
      <c r="B2386" s="65" t="n">
        <v>29</v>
      </c>
      <c r="C2386" s="7" t="s">
        <v>238</v>
      </c>
      <c r="D2386" s="7" t="n">
        <v>22</v>
      </c>
    </row>
    <row r="2387" spans="1:6">
      <c r="A2387" t="s">
        <v>4</v>
      </c>
      <c r="B2387" s="4" t="s">
        <v>5</v>
      </c>
      <c r="C2387" s="4" t="s">
        <v>10</v>
      </c>
      <c r="D2387" s="4" t="s">
        <v>24</v>
      </c>
      <c r="E2387" s="4" t="s">
        <v>24</v>
      </c>
      <c r="F2387" s="4" t="s">
        <v>24</v>
      </c>
      <c r="G2387" s="4" t="s">
        <v>24</v>
      </c>
    </row>
    <row r="2388" spans="1:6">
      <c r="A2388" t="n">
        <v>23580</v>
      </c>
      <c r="B2388" s="40" t="n">
        <v>46</v>
      </c>
      <c r="C2388" s="7" t="n">
        <v>0</v>
      </c>
      <c r="D2388" s="7" t="n">
        <v>-103.660003662109</v>
      </c>
      <c r="E2388" s="7" t="n">
        <v>173.029998779297</v>
      </c>
      <c r="F2388" s="7" t="n">
        <v>39.6199989318848</v>
      </c>
      <c r="G2388" s="7" t="n">
        <v>182.600006103516</v>
      </c>
    </row>
    <row r="2389" spans="1:6">
      <c r="A2389" t="s">
        <v>4</v>
      </c>
      <c r="B2389" s="4" t="s">
        <v>5</v>
      </c>
      <c r="C2389" s="4" t="s">
        <v>14</v>
      </c>
      <c r="D2389" s="53" t="s">
        <v>129</v>
      </c>
      <c r="E2389" s="4" t="s">
        <v>5</v>
      </c>
      <c r="F2389" s="4" t="s">
        <v>14</v>
      </c>
      <c r="G2389" s="4" t="s">
        <v>10</v>
      </c>
      <c r="H2389" s="53" t="s">
        <v>130</v>
      </c>
      <c r="I2389" s="4" t="s">
        <v>14</v>
      </c>
      <c r="J2389" s="4" t="s">
        <v>26</v>
      </c>
    </row>
    <row r="2390" spans="1:6">
      <c r="A2390" t="n">
        <v>23599</v>
      </c>
      <c r="B2390" s="12" t="n">
        <v>5</v>
      </c>
      <c r="C2390" s="7" t="n">
        <v>28</v>
      </c>
      <c r="D2390" s="53" t="s">
        <v>3</v>
      </c>
      <c r="E2390" s="54" t="n">
        <v>64</v>
      </c>
      <c r="F2390" s="7" t="n">
        <v>5</v>
      </c>
      <c r="G2390" s="7" t="n">
        <v>7</v>
      </c>
      <c r="H2390" s="53" t="s">
        <v>3</v>
      </c>
      <c r="I2390" s="7" t="n">
        <v>1</v>
      </c>
      <c r="J2390" s="13" t="n">
        <f t="normal" ca="1">A2404</f>
        <v>0</v>
      </c>
    </row>
    <row r="2391" spans="1:6">
      <c r="A2391" t="s">
        <v>4</v>
      </c>
      <c r="B2391" s="4" t="s">
        <v>5</v>
      </c>
      <c r="C2391" s="4" t="s">
        <v>10</v>
      </c>
      <c r="D2391" s="4" t="s">
        <v>24</v>
      </c>
      <c r="E2391" s="4" t="s">
        <v>24</v>
      </c>
      <c r="F2391" s="4" t="s">
        <v>24</v>
      </c>
      <c r="G2391" s="4" t="s">
        <v>24</v>
      </c>
    </row>
    <row r="2392" spans="1:6">
      <c r="A2392" t="n">
        <v>23610</v>
      </c>
      <c r="B2392" s="40" t="n">
        <v>46</v>
      </c>
      <c r="C2392" s="7" t="n">
        <v>7</v>
      </c>
      <c r="D2392" s="7" t="n">
        <v>-103.73999786377</v>
      </c>
      <c r="E2392" s="7" t="n">
        <v>170.100006103516</v>
      </c>
      <c r="F2392" s="7" t="n">
        <v>43.439998626709</v>
      </c>
      <c r="G2392" s="7" t="n">
        <v>179.600006103516</v>
      </c>
    </row>
    <row r="2393" spans="1:6">
      <c r="A2393" t="s">
        <v>4</v>
      </c>
      <c r="B2393" s="4" t="s">
        <v>5</v>
      </c>
      <c r="C2393" s="4" t="s">
        <v>14</v>
      </c>
      <c r="D2393" s="53" t="s">
        <v>129</v>
      </c>
      <c r="E2393" s="4" t="s">
        <v>5</v>
      </c>
      <c r="F2393" s="4" t="s">
        <v>14</v>
      </c>
      <c r="G2393" s="4" t="s">
        <v>10</v>
      </c>
      <c r="H2393" s="53" t="s">
        <v>130</v>
      </c>
      <c r="I2393" s="4" t="s">
        <v>14</v>
      </c>
      <c r="J2393" s="4" t="s">
        <v>26</v>
      </c>
    </row>
    <row r="2394" spans="1:6">
      <c r="A2394" t="n">
        <v>23629</v>
      </c>
      <c r="B2394" s="12" t="n">
        <v>5</v>
      </c>
      <c r="C2394" s="7" t="n">
        <v>28</v>
      </c>
      <c r="D2394" s="53" t="s">
        <v>3</v>
      </c>
      <c r="E2394" s="54" t="n">
        <v>64</v>
      </c>
      <c r="F2394" s="7" t="n">
        <v>5</v>
      </c>
      <c r="G2394" s="7" t="n">
        <v>2</v>
      </c>
      <c r="H2394" s="53" t="s">
        <v>3</v>
      </c>
      <c r="I2394" s="7" t="n">
        <v>1</v>
      </c>
      <c r="J2394" s="13" t="n">
        <f t="normal" ca="1">A2398</f>
        <v>0</v>
      </c>
    </row>
    <row r="2395" spans="1:6">
      <c r="A2395" t="s">
        <v>4</v>
      </c>
      <c r="B2395" s="4" t="s">
        <v>5</v>
      </c>
      <c r="C2395" s="4" t="s">
        <v>10</v>
      </c>
      <c r="D2395" s="4" t="s">
        <v>24</v>
      </c>
      <c r="E2395" s="4" t="s">
        <v>24</v>
      </c>
      <c r="F2395" s="4" t="s">
        <v>24</v>
      </c>
      <c r="G2395" s="4" t="s">
        <v>24</v>
      </c>
    </row>
    <row r="2396" spans="1:6">
      <c r="A2396" t="n">
        <v>23640</v>
      </c>
      <c r="B2396" s="40" t="n">
        <v>46</v>
      </c>
      <c r="C2396" s="7" t="n">
        <v>2</v>
      </c>
      <c r="D2396" s="7" t="n">
        <v>-102.199996948242</v>
      </c>
      <c r="E2396" s="7" t="n">
        <v>170.100006103516</v>
      </c>
      <c r="F2396" s="7" t="n">
        <v>44.4900016784668</v>
      </c>
      <c r="G2396" s="7" t="n">
        <v>265.600006103516</v>
      </c>
    </row>
    <row r="2397" spans="1:6">
      <c r="A2397" t="s">
        <v>4</v>
      </c>
      <c r="B2397" s="4" t="s">
        <v>5</v>
      </c>
      <c r="C2397" s="4" t="s">
        <v>14</v>
      </c>
      <c r="D2397" s="53" t="s">
        <v>129</v>
      </c>
      <c r="E2397" s="4" t="s">
        <v>5</v>
      </c>
      <c r="F2397" s="4" t="s">
        <v>14</v>
      </c>
      <c r="G2397" s="4" t="s">
        <v>10</v>
      </c>
      <c r="H2397" s="53" t="s">
        <v>130</v>
      </c>
      <c r="I2397" s="4" t="s">
        <v>14</v>
      </c>
      <c r="J2397" s="4" t="s">
        <v>26</v>
      </c>
    </row>
    <row r="2398" spans="1:6">
      <c r="A2398" t="n">
        <v>23659</v>
      </c>
      <c r="B2398" s="12" t="n">
        <v>5</v>
      </c>
      <c r="C2398" s="7" t="n">
        <v>28</v>
      </c>
      <c r="D2398" s="53" t="s">
        <v>3</v>
      </c>
      <c r="E2398" s="54" t="n">
        <v>64</v>
      </c>
      <c r="F2398" s="7" t="n">
        <v>5</v>
      </c>
      <c r="G2398" s="7" t="n">
        <v>4</v>
      </c>
      <c r="H2398" s="53" t="s">
        <v>3</v>
      </c>
      <c r="I2398" s="7" t="n">
        <v>1</v>
      </c>
      <c r="J2398" s="13" t="n">
        <f t="normal" ca="1">A2402</f>
        <v>0</v>
      </c>
    </row>
    <row r="2399" spans="1:6">
      <c r="A2399" t="s">
        <v>4</v>
      </c>
      <c r="B2399" s="4" t="s">
        <v>5</v>
      </c>
      <c r="C2399" s="4" t="s">
        <v>10</v>
      </c>
      <c r="D2399" s="4" t="s">
        <v>24</v>
      </c>
      <c r="E2399" s="4" t="s">
        <v>24</v>
      </c>
      <c r="F2399" s="4" t="s">
        <v>24</v>
      </c>
      <c r="G2399" s="4" t="s">
        <v>24</v>
      </c>
    </row>
    <row r="2400" spans="1:6">
      <c r="A2400" t="n">
        <v>23670</v>
      </c>
      <c r="B2400" s="40" t="n">
        <v>46</v>
      </c>
      <c r="C2400" s="7" t="n">
        <v>4</v>
      </c>
      <c r="D2400" s="7" t="n">
        <v>-102.199996948242</v>
      </c>
      <c r="E2400" s="7" t="n">
        <v>170.100006103516</v>
      </c>
      <c r="F2400" s="7" t="n">
        <v>44.4900016784668</v>
      </c>
      <c r="G2400" s="7" t="n">
        <v>265.600006103516</v>
      </c>
    </row>
    <row r="2401" spans="1:10">
      <c r="A2401" t="s">
        <v>4</v>
      </c>
      <c r="B2401" s="4" t="s">
        <v>5</v>
      </c>
      <c r="C2401" s="4" t="s">
        <v>26</v>
      </c>
    </row>
    <row r="2402" spans="1:10">
      <c r="A2402" t="n">
        <v>23689</v>
      </c>
      <c r="B2402" s="16" t="n">
        <v>3</v>
      </c>
      <c r="C2402" s="13" t="n">
        <f t="normal" ca="1">A2408</f>
        <v>0</v>
      </c>
    </row>
    <row r="2403" spans="1:10">
      <c r="A2403" t="s">
        <v>4</v>
      </c>
      <c r="B2403" s="4" t="s">
        <v>5</v>
      </c>
      <c r="C2403" s="4" t="s">
        <v>10</v>
      </c>
      <c r="D2403" s="4" t="s">
        <v>24</v>
      </c>
      <c r="E2403" s="4" t="s">
        <v>24</v>
      </c>
      <c r="F2403" s="4" t="s">
        <v>24</v>
      </c>
      <c r="G2403" s="4" t="s">
        <v>24</v>
      </c>
    </row>
    <row r="2404" spans="1:10">
      <c r="A2404" t="n">
        <v>23694</v>
      </c>
      <c r="B2404" s="40" t="n">
        <v>46</v>
      </c>
      <c r="C2404" s="7" t="n">
        <v>61489</v>
      </c>
      <c r="D2404" s="7" t="n">
        <v>-103.73999786377</v>
      </c>
      <c r="E2404" s="7" t="n">
        <v>170.100006103516</v>
      </c>
      <c r="F2404" s="7" t="n">
        <v>43.439998626709</v>
      </c>
      <c r="G2404" s="7" t="n">
        <v>179.600006103516</v>
      </c>
    </row>
    <row r="2405" spans="1:10">
      <c r="A2405" t="s">
        <v>4</v>
      </c>
      <c r="B2405" s="4" t="s">
        <v>5</v>
      </c>
      <c r="C2405" s="4" t="s">
        <v>10</v>
      </c>
      <c r="D2405" s="4" t="s">
        <v>24</v>
      </c>
      <c r="E2405" s="4" t="s">
        <v>24</v>
      </c>
      <c r="F2405" s="4" t="s">
        <v>24</v>
      </c>
      <c r="G2405" s="4" t="s">
        <v>24</v>
      </c>
    </row>
    <row r="2406" spans="1:10">
      <c r="A2406" t="n">
        <v>23713</v>
      </c>
      <c r="B2406" s="40" t="n">
        <v>46</v>
      </c>
      <c r="C2406" s="7" t="n">
        <v>61490</v>
      </c>
      <c r="D2406" s="7" t="n">
        <v>-102.199996948242</v>
      </c>
      <c r="E2406" s="7" t="n">
        <v>170.100006103516</v>
      </c>
      <c r="F2406" s="7" t="n">
        <v>44.4900016784668</v>
      </c>
      <c r="G2406" s="7" t="n">
        <v>265.600006103516</v>
      </c>
    </row>
    <row r="2407" spans="1:10">
      <c r="A2407" t="s">
        <v>4</v>
      </c>
      <c r="B2407" s="4" t="s">
        <v>5</v>
      </c>
      <c r="C2407" s="4" t="s">
        <v>10</v>
      </c>
      <c r="D2407" s="4" t="s">
        <v>24</v>
      </c>
      <c r="E2407" s="4" t="s">
        <v>24</v>
      </c>
      <c r="F2407" s="4" t="s">
        <v>24</v>
      </c>
      <c r="G2407" s="4" t="s">
        <v>24</v>
      </c>
    </row>
    <row r="2408" spans="1:10">
      <c r="A2408" t="n">
        <v>23732</v>
      </c>
      <c r="B2408" s="40" t="n">
        <v>46</v>
      </c>
      <c r="C2408" s="7" t="n">
        <v>61488</v>
      </c>
      <c r="D2408" s="7" t="n">
        <v>-100.400001525879</v>
      </c>
      <c r="E2408" s="7" t="n">
        <v>168.710006713867</v>
      </c>
      <c r="F2408" s="7" t="n">
        <v>44.4500007629395</v>
      </c>
      <c r="G2408" s="7" t="n">
        <v>257</v>
      </c>
    </row>
    <row r="2409" spans="1:10">
      <c r="A2409" t="s">
        <v>4</v>
      </c>
      <c r="B2409" s="4" t="s">
        <v>5</v>
      </c>
      <c r="C2409" s="4" t="s">
        <v>10</v>
      </c>
      <c r="D2409" s="4" t="s">
        <v>24</v>
      </c>
      <c r="E2409" s="4" t="s">
        <v>24</v>
      </c>
      <c r="F2409" s="4" t="s">
        <v>24</v>
      </c>
      <c r="G2409" s="4" t="s">
        <v>24</v>
      </c>
    </row>
    <row r="2410" spans="1:10">
      <c r="A2410" t="n">
        <v>23751</v>
      </c>
      <c r="B2410" s="40" t="n">
        <v>46</v>
      </c>
      <c r="C2410" s="7" t="n">
        <v>8</v>
      </c>
      <c r="D2410" s="7" t="n">
        <v>-103.980003356934</v>
      </c>
      <c r="E2410" s="7" t="n">
        <v>172.039993286133</v>
      </c>
      <c r="F2410" s="7" t="n">
        <v>40.8899993896484</v>
      </c>
      <c r="G2410" s="7" t="n">
        <v>185.300003051758</v>
      </c>
    </row>
    <row r="2411" spans="1:10">
      <c r="A2411" t="s">
        <v>4</v>
      </c>
      <c r="B2411" s="4" t="s">
        <v>5</v>
      </c>
      <c r="C2411" s="4" t="s">
        <v>10</v>
      </c>
      <c r="D2411" s="4" t="s">
        <v>24</v>
      </c>
      <c r="E2411" s="4" t="s">
        <v>24</v>
      </c>
      <c r="F2411" s="4" t="s">
        <v>24</v>
      </c>
      <c r="G2411" s="4" t="s">
        <v>24</v>
      </c>
    </row>
    <row r="2412" spans="1:10">
      <c r="A2412" t="n">
        <v>23770</v>
      </c>
      <c r="B2412" s="40" t="n">
        <v>46</v>
      </c>
      <c r="C2412" s="7" t="n">
        <v>1</v>
      </c>
      <c r="D2412" s="7" t="n">
        <v>-101.400001525879</v>
      </c>
      <c r="E2412" s="7" t="n">
        <v>169.5</v>
      </c>
      <c r="F2412" s="7" t="n">
        <v>44.4000015258789</v>
      </c>
      <c r="G2412" s="7" t="n">
        <v>268.5</v>
      </c>
    </row>
    <row r="2413" spans="1:10">
      <c r="A2413" t="s">
        <v>4</v>
      </c>
      <c r="B2413" s="4" t="s">
        <v>5</v>
      </c>
      <c r="C2413" s="4" t="s">
        <v>10</v>
      </c>
      <c r="D2413" s="4" t="s">
        <v>24</v>
      </c>
      <c r="E2413" s="4" t="s">
        <v>24</v>
      </c>
      <c r="F2413" s="4" t="s">
        <v>24</v>
      </c>
      <c r="G2413" s="4" t="s">
        <v>24</v>
      </c>
    </row>
    <row r="2414" spans="1:10">
      <c r="A2414" t="n">
        <v>23789</v>
      </c>
      <c r="B2414" s="40" t="n">
        <v>46</v>
      </c>
      <c r="C2414" s="7" t="n">
        <v>9</v>
      </c>
      <c r="D2414" s="7" t="n">
        <v>-103.849998474121</v>
      </c>
      <c r="E2414" s="7" t="n">
        <v>171.100006103516</v>
      </c>
      <c r="F2414" s="7" t="n">
        <v>42.0800018310547</v>
      </c>
      <c r="G2414" s="7" t="n">
        <v>174</v>
      </c>
    </row>
    <row r="2415" spans="1:10">
      <c r="A2415" t="s">
        <v>4</v>
      </c>
      <c r="B2415" s="4" t="s">
        <v>5</v>
      </c>
      <c r="C2415" s="4" t="s">
        <v>10</v>
      </c>
      <c r="D2415" s="4" t="s">
        <v>24</v>
      </c>
      <c r="E2415" s="4" t="s">
        <v>24</v>
      </c>
      <c r="F2415" s="4" t="s">
        <v>24</v>
      </c>
      <c r="G2415" s="4" t="s">
        <v>24</v>
      </c>
    </row>
    <row r="2416" spans="1:10">
      <c r="A2416" t="n">
        <v>23808</v>
      </c>
      <c r="B2416" s="40" t="n">
        <v>46</v>
      </c>
      <c r="C2416" s="7" t="n">
        <v>7032</v>
      </c>
      <c r="D2416" s="7" t="n">
        <v>-99.1800003051758</v>
      </c>
      <c r="E2416" s="7" t="n">
        <v>167.740005493164</v>
      </c>
      <c r="F2416" s="7" t="n">
        <v>44.2299995422363</v>
      </c>
      <c r="G2416" s="7" t="n">
        <v>277.100006103516</v>
      </c>
    </row>
    <row r="2417" spans="1:7">
      <c r="A2417" t="s">
        <v>4</v>
      </c>
      <c r="B2417" s="4" t="s">
        <v>5</v>
      </c>
      <c r="C2417" s="4" t="s">
        <v>10</v>
      </c>
      <c r="D2417" s="4" t="s">
        <v>24</v>
      </c>
      <c r="E2417" s="4" t="s">
        <v>24</v>
      </c>
      <c r="F2417" s="4" t="s">
        <v>24</v>
      </c>
      <c r="G2417" s="4" t="s">
        <v>24</v>
      </c>
    </row>
    <row r="2418" spans="1:7">
      <c r="A2418" t="n">
        <v>23827</v>
      </c>
      <c r="B2418" s="40" t="n">
        <v>46</v>
      </c>
      <c r="C2418" s="7" t="n">
        <v>7030</v>
      </c>
      <c r="D2418" s="7" t="n">
        <v>-86</v>
      </c>
      <c r="E2418" s="7" t="n">
        <v>173.550003051758</v>
      </c>
      <c r="F2418" s="7" t="n">
        <v>30.5</v>
      </c>
      <c r="G2418" s="7" t="n">
        <v>90</v>
      </c>
    </row>
    <row r="2419" spans="1:7">
      <c r="A2419" t="s">
        <v>4</v>
      </c>
      <c r="B2419" s="4" t="s">
        <v>5</v>
      </c>
      <c r="C2419" s="4" t="s">
        <v>10</v>
      </c>
      <c r="D2419" s="4" t="s">
        <v>24</v>
      </c>
      <c r="E2419" s="4" t="s">
        <v>24</v>
      </c>
      <c r="F2419" s="4" t="s">
        <v>24</v>
      </c>
      <c r="G2419" s="4" t="s">
        <v>24</v>
      </c>
    </row>
    <row r="2420" spans="1:7">
      <c r="A2420" t="n">
        <v>23846</v>
      </c>
      <c r="B2420" s="40" t="n">
        <v>46</v>
      </c>
      <c r="C2420" s="7" t="n">
        <v>28</v>
      </c>
      <c r="D2420" s="7" t="n">
        <v>-80.370002746582</v>
      </c>
      <c r="E2420" s="7" t="n">
        <v>177.979995727539</v>
      </c>
      <c r="F2420" s="7" t="n">
        <v>26.8700008392334</v>
      </c>
      <c r="G2420" s="7" t="n">
        <v>297.100006103516</v>
      </c>
    </row>
    <row r="2421" spans="1:7">
      <c r="A2421" t="s">
        <v>4</v>
      </c>
      <c r="B2421" s="4" t="s">
        <v>5</v>
      </c>
      <c r="C2421" s="4" t="s">
        <v>10</v>
      </c>
      <c r="D2421" s="4" t="s">
        <v>24</v>
      </c>
      <c r="E2421" s="4" t="s">
        <v>24</v>
      </c>
      <c r="F2421" s="4" t="s">
        <v>24</v>
      </c>
      <c r="G2421" s="4" t="s">
        <v>24</v>
      </c>
    </row>
    <row r="2422" spans="1:7">
      <c r="A2422" t="n">
        <v>23865</v>
      </c>
      <c r="B2422" s="40" t="n">
        <v>46</v>
      </c>
      <c r="C2422" s="7" t="n">
        <v>1590</v>
      </c>
      <c r="D2422" s="7" t="n">
        <v>-80.370002746582</v>
      </c>
      <c r="E2422" s="7" t="n">
        <v>177.979995727539</v>
      </c>
      <c r="F2422" s="7" t="n">
        <v>26.8700008392334</v>
      </c>
      <c r="G2422" s="7" t="n">
        <v>297.100006103516</v>
      </c>
    </row>
    <row r="2423" spans="1:7">
      <c r="A2423" t="s">
        <v>4</v>
      </c>
      <c r="B2423" s="4" t="s">
        <v>5</v>
      </c>
      <c r="C2423" s="4" t="s">
        <v>10</v>
      </c>
      <c r="D2423" s="4" t="s">
        <v>9</v>
      </c>
    </row>
    <row r="2424" spans="1:7">
      <c r="A2424" t="n">
        <v>23884</v>
      </c>
      <c r="B2424" s="41" t="n">
        <v>43</v>
      </c>
      <c r="C2424" s="7" t="n">
        <v>7030</v>
      </c>
      <c r="D2424" s="7" t="n">
        <v>128</v>
      </c>
    </row>
    <row r="2425" spans="1:7">
      <c r="A2425" t="s">
        <v>4</v>
      </c>
      <c r="B2425" s="4" t="s">
        <v>5</v>
      </c>
      <c r="C2425" s="4" t="s">
        <v>10</v>
      </c>
      <c r="D2425" s="4" t="s">
        <v>9</v>
      </c>
    </row>
    <row r="2426" spans="1:7">
      <c r="A2426" t="n">
        <v>23891</v>
      </c>
      <c r="B2426" s="41" t="n">
        <v>43</v>
      </c>
      <c r="C2426" s="7" t="n">
        <v>7030</v>
      </c>
      <c r="D2426" s="7" t="n">
        <v>512</v>
      </c>
    </row>
    <row r="2427" spans="1:7">
      <c r="A2427" t="s">
        <v>4</v>
      </c>
      <c r="B2427" s="4" t="s">
        <v>5</v>
      </c>
      <c r="C2427" s="4" t="s">
        <v>10</v>
      </c>
      <c r="D2427" s="4" t="s">
        <v>9</v>
      </c>
    </row>
    <row r="2428" spans="1:7">
      <c r="A2428" t="n">
        <v>23898</v>
      </c>
      <c r="B2428" s="41" t="n">
        <v>43</v>
      </c>
      <c r="C2428" s="7" t="n">
        <v>28</v>
      </c>
      <c r="D2428" s="7" t="n">
        <v>128</v>
      </c>
    </row>
    <row r="2429" spans="1:7">
      <c r="A2429" t="s">
        <v>4</v>
      </c>
      <c r="B2429" s="4" t="s">
        <v>5</v>
      </c>
      <c r="C2429" s="4" t="s">
        <v>10</v>
      </c>
      <c r="D2429" s="4" t="s">
        <v>9</v>
      </c>
    </row>
    <row r="2430" spans="1:7">
      <c r="A2430" t="n">
        <v>23905</v>
      </c>
      <c r="B2430" s="41" t="n">
        <v>43</v>
      </c>
      <c r="C2430" s="7" t="n">
        <v>22</v>
      </c>
      <c r="D2430" s="7" t="n">
        <v>128</v>
      </c>
    </row>
    <row r="2431" spans="1:7">
      <c r="A2431" t="s">
        <v>4</v>
      </c>
      <c r="B2431" s="4" t="s">
        <v>5</v>
      </c>
      <c r="C2431" s="4" t="s">
        <v>10</v>
      </c>
      <c r="D2431" s="4" t="s">
        <v>9</v>
      </c>
    </row>
    <row r="2432" spans="1:7">
      <c r="A2432" t="n">
        <v>23912</v>
      </c>
      <c r="B2432" s="41" t="n">
        <v>43</v>
      </c>
      <c r="C2432" s="7" t="n">
        <v>7031</v>
      </c>
      <c r="D2432" s="7" t="n">
        <v>128</v>
      </c>
    </row>
    <row r="2433" spans="1:7">
      <c r="A2433" t="s">
        <v>4</v>
      </c>
      <c r="B2433" s="4" t="s">
        <v>5</v>
      </c>
      <c r="C2433" s="4" t="s">
        <v>10</v>
      </c>
      <c r="D2433" s="4" t="s">
        <v>9</v>
      </c>
    </row>
    <row r="2434" spans="1:7">
      <c r="A2434" t="n">
        <v>23919</v>
      </c>
      <c r="B2434" s="41" t="n">
        <v>43</v>
      </c>
      <c r="C2434" s="7" t="n">
        <v>7031</v>
      </c>
      <c r="D2434" s="7" t="n">
        <v>512</v>
      </c>
    </row>
    <row r="2435" spans="1:7">
      <c r="A2435" t="s">
        <v>4</v>
      </c>
      <c r="B2435" s="4" t="s">
        <v>5</v>
      </c>
      <c r="C2435" s="4" t="s">
        <v>14</v>
      </c>
      <c r="D2435" s="4" t="s">
        <v>10</v>
      </c>
      <c r="E2435" s="4" t="s">
        <v>6</v>
      </c>
      <c r="F2435" s="4" t="s">
        <v>6</v>
      </c>
      <c r="G2435" s="4" t="s">
        <v>6</v>
      </c>
      <c r="H2435" s="4" t="s">
        <v>6</v>
      </c>
    </row>
    <row r="2436" spans="1:7">
      <c r="A2436" t="n">
        <v>23926</v>
      </c>
      <c r="B2436" s="26" t="n">
        <v>51</v>
      </c>
      <c r="C2436" s="7" t="n">
        <v>3</v>
      </c>
      <c r="D2436" s="7" t="n">
        <v>0</v>
      </c>
      <c r="E2436" s="7" t="s">
        <v>156</v>
      </c>
      <c r="F2436" s="7" t="s">
        <v>157</v>
      </c>
      <c r="G2436" s="7" t="s">
        <v>158</v>
      </c>
      <c r="H2436" s="7" t="s">
        <v>159</v>
      </c>
    </row>
    <row r="2437" spans="1:7">
      <c r="A2437" t="s">
        <v>4</v>
      </c>
      <c r="B2437" s="4" t="s">
        <v>5</v>
      </c>
      <c r="C2437" s="4" t="s">
        <v>14</v>
      </c>
      <c r="D2437" s="4" t="s">
        <v>10</v>
      </c>
      <c r="E2437" s="4" t="s">
        <v>6</v>
      </c>
      <c r="F2437" s="4" t="s">
        <v>6</v>
      </c>
      <c r="G2437" s="4" t="s">
        <v>6</v>
      </c>
      <c r="H2437" s="4" t="s">
        <v>6</v>
      </c>
    </row>
    <row r="2438" spans="1:7">
      <c r="A2438" t="n">
        <v>23955</v>
      </c>
      <c r="B2438" s="26" t="n">
        <v>51</v>
      </c>
      <c r="C2438" s="7" t="n">
        <v>3</v>
      </c>
      <c r="D2438" s="7" t="n">
        <v>61489</v>
      </c>
      <c r="E2438" s="7" t="s">
        <v>156</v>
      </c>
      <c r="F2438" s="7" t="s">
        <v>157</v>
      </c>
      <c r="G2438" s="7" t="s">
        <v>158</v>
      </c>
      <c r="H2438" s="7" t="s">
        <v>159</v>
      </c>
    </row>
    <row r="2439" spans="1:7">
      <c r="A2439" t="s">
        <v>4</v>
      </c>
      <c r="B2439" s="4" t="s">
        <v>5</v>
      </c>
      <c r="C2439" s="4" t="s">
        <v>14</v>
      </c>
      <c r="D2439" s="4" t="s">
        <v>10</v>
      </c>
      <c r="E2439" s="4" t="s">
        <v>6</v>
      </c>
      <c r="F2439" s="4" t="s">
        <v>6</v>
      </c>
      <c r="G2439" s="4" t="s">
        <v>6</v>
      </c>
      <c r="H2439" s="4" t="s">
        <v>6</v>
      </c>
    </row>
    <row r="2440" spans="1:7">
      <c r="A2440" t="n">
        <v>23984</v>
      </c>
      <c r="B2440" s="26" t="n">
        <v>51</v>
      </c>
      <c r="C2440" s="7" t="n">
        <v>3</v>
      </c>
      <c r="D2440" s="7" t="n">
        <v>61490</v>
      </c>
      <c r="E2440" s="7" t="s">
        <v>156</v>
      </c>
      <c r="F2440" s="7" t="s">
        <v>157</v>
      </c>
      <c r="G2440" s="7" t="s">
        <v>158</v>
      </c>
      <c r="H2440" s="7" t="s">
        <v>159</v>
      </c>
    </row>
    <row r="2441" spans="1:7">
      <c r="A2441" t="s">
        <v>4</v>
      </c>
      <c r="B2441" s="4" t="s">
        <v>5</v>
      </c>
      <c r="C2441" s="4" t="s">
        <v>14</v>
      </c>
      <c r="D2441" s="4" t="s">
        <v>10</v>
      </c>
      <c r="E2441" s="4" t="s">
        <v>6</v>
      </c>
      <c r="F2441" s="4" t="s">
        <v>6</v>
      </c>
      <c r="G2441" s="4" t="s">
        <v>6</v>
      </c>
      <c r="H2441" s="4" t="s">
        <v>6</v>
      </c>
    </row>
    <row r="2442" spans="1:7">
      <c r="A2442" t="n">
        <v>24013</v>
      </c>
      <c r="B2442" s="26" t="n">
        <v>51</v>
      </c>
      <c r="C2442" s="7" t="n">
        <v>3</v>
      </c>
      <c r="D2442" s="7" t="n">
        <v>61488</v>
      </c>
      <c r="E2442" s="7" t="s">
        <v>156</v>
      </c>
      <c r="F2442" s="7" t="s">
        <v>157</v>
      </c>
      <c r="G2442" s="7" t="s">
        <v>158</v>
      </c>
      <c r="H2442" s="7" t="s">
        <v>159</v>
      </c>
    </row>
    <row r="2443" spans="1:7">
      <c r="A2443" t="s">
        <v>4</v>
      </c>
      <c r="B2443" s="4" t="s">
        <v>5</v>
      </c>
      <c r="C2443" s="4" t="s">
        <v>14</v>
      </c>
      <c r="D2443" s="4" t="s">
        <v>10</v>
      </c>
      <c r="E2443" s="4" t="s">
        <v>6</v>
      </c>
      <c r="F2443" s="4" t="s">
        <v>6</v>
      </c>
      <c r="G2443" s="4" t="s">
        <v>6</v>
      </c>
      <c r="H2443" s="4" t="s">
        <v>6</v>
      </c>
    </row>
    <row r="2444" spans="1:7">
      <c r="A2444" t="n">
        <v>24042</v>
      </c>
      <c r="B2444" s="26" t="n">
        <v>51</v>
      </c>
      <c r="C2444" s="7" t="n">
        <v>3</v>
      </c>
      <c r="D2444" s="7" t="n">
        <v>1</v>
      </c>
      <c r="E2444" s="7" t="s">
        <v>156</v>
      </c>
      <c r="F2444" s="7" t="s">
        <v>157</v>
      </c>
      <c r="G2444" s="7" t="s">
        <v>158</v>
      </c>
      <c r="H2444" s="7" t="s">
        <v>159</v>
      </c>
    </row>
    <row r="2445" spans="1:7">
      <c r="A2445" t="s">
        <v>4</v>
      </c>
      <c r="B2445" s="4" t="s">
        <v>5</v>
      </c>
      <c r="C2445" s="4" t="s">
        <v>14</v>
      </c>
      <c r="D2445" s="4" t="s">
        <v>10</v>
      </c>
      <c r="E2445" s="4" t="s">
        <v>6</v>
      </c>
      <c r="F2445" s="4" t="s">
        <v>6</v>
      </c>
      <c r="G2445" s="4" t="s">
        <v>6</v>
      </c>
      <c r="H2445" s="4" t="s">
        <v>6</v>
      </c>
    </row>
    <row r="2446" spans="1:7">
      <c r="A2446" t="n">
        <v>24071</v>
      </c>
      <c r="B2446" s="26" t="n">
        <v>51</v>
      </c>
      <c r="C2446" s="7" t="n">
        <v>3</v>
      </c>
      <c r="D2446" s="7" t="n">
        <v>9</v>
      </c>
      <c r="E2446" s="7" t="s">
        <v>156</v>
      </c>
      <c r="F2446" s="7" t="s">
        <v>157</v>
      </c>
      <c r="G2446" s="7" t="s">
        <v>158</v>
      </c>
      <c r="H2446" s="7" t="s">
        <v>159</v>
      </c>
    </row>
    <row r="2447" spans="1:7">
      <c r="A2447" t="s">
        <v>4</v>
      </c>
      <c r="B2447" s="4" t="s">
        <v>5</v>
      </c>
      <c r="C2447" s="4" t="s">
        <v>14</v>
      </c>
      <c r="D2447" s="4" t="s">
        <v>10</v>
      </c>
      <c r="E2447" s="4" t="s">
        <v>6</v>
      </c>
      <c r="F2447" s="4" t="s">
        <v>6</v>
      </c>
      <c r="G2447" s="4" t="s">
        <v>6</v>
      </c>
      <c r="H2447" s="4" t="s">
        <v>6</v>
      </c>
    </row>
    <row r="2448" spans="1:7">
      <c r="A2448" t="n">
        <v>24100</v>
      </c>
      <c r="B2448" s="26" t="n">
        <v>51</v>
      </c>
      <c r="C2448" s="7" t="n">
        <v>3</v>
      </c>
      <c r="D2448" s="7" t="n">
        <v>8</v>
      </c>
      <c r="E2448" s="7" t="s">
        <v>156</v>
      </c>
      <c r="F2448" s="7" t="s">
        <v>157</v>
      </c>
      <c r="G2448" s="7" t="s">
        <v>158</v>
      </c>
      <c r="H2448" s="7" t="s">
        <v>159</v>
      </c>
    </row>
    <row r="2449" spans="1:8">
      <c r="A2449" t="s">
        <v>4</v>
      </c>
      <c r="B2449" s="4" t="s">
        <v>5</v>
      </c>
      <c r="C2449" s="4" t="s">
        <v>14</v>
      </c>
      <c r="D2449" s="4" t="s">
        <v>10</v>
      </c>
      <c r="E2449" s="4" t="s">
        <v>6</v>
      </c>
      <c r="F2449" s="4" t="s">
        <v>6</v>
      </c>
      <c r="G2449" s="4" t="s">
        <v>6</v>
      </c>
      <c r="H2449" s="4" t="s">
        <v>6</v>
      </c>
    </row>
    <row r="2450" spans="1:8">
      <c r="A2450" t="n">
        <v>24129</v>
      </c>
      <c r="B2450" s="26" t="n">
        <v>51</v>
      </c>
      <c r="C2450" s="7" t="n">
        <v>3</v>
      </c>
      <c r="D2450" s="7" t="n">
        <v>7032</v>
      </c>
      <c r="E2450" s="7" t="s">
        <v>156</v>
      </c>
      <c r="F2450" s="7" t="s">
        <v>157</v>
      </c>
      <c r="G2450" s="7" t="s">
        <v>158</v>
      </c>
      <c r="H2450" s="7" t="s">
        <v>159</v>
      </c>
    </row>
    <row r="2451" spans="1:8">
      <c r="A2451" t="s">
        <v>4</v>
      </c>
      <c r="B2451" s="4" t="s">
        <v>5</v>
      </c>
      <c r="C2451" s="4" t="s">
        <v>14</v>
      </c>
      <c r="D2451" s="4" t="s">
        <v>6</v>
      </c>
      <c r="E2451" s="4" t="s">
        <v>10</v>
      </c>
    </row>
    <row r="2452" spans="1:8">
      <c r="A2452" t="n">
        <v>24158</v>
      </c>
      <c r="B2452" s="21" t="n">
        <v>94</v>
      </c>
      <c r="C2452" s="7" t="n">
        <v>1</v>
      </c>
      <c r="D2452" s="7" t="s">
        <v>239</v>
      </c>
      <c r="E2452" s="7" t="n">
        <v>1</v>
      </c>
    </row>
    <row r="2453" spans="1:8">
      <c r="A2453" t="s">
        <v>4</v>
      </c>
      <c r="B2453" s="4" t="s">
        <v>5</v>
      </c>
      <c r="C2453" s="4" t="s">
        <v>14</v>
      </c>
      <c r="D2453" s="4" t="s">
        <v>6</v>
      </c>
      <c r="E2453" s="4" t="s">
        <v>10</v>
      </c>
    </row>
    <row r="2454" spans="1:8">
      <c r="A2454" t="n">
        <v>24169</v>
      </c>
      <c r="B2454" s="21" t="n">
        <v>94</v>
      </c>
      <c r="C2454" s="7" t="n">
        <v>1</v>
      </c>
      <c r="D2454" s="7" t="s">
        <v>239</v>
      </c>
      <c r="E2454" s="7" t="n">
        <v>2</v>
      </c>
    </row>
    <row r="2455" spans="1:8">
      <c r="A2455" t="s">
        <v>4</v>
      </c>
      <c r="B2455" s="4" t="s">
        <v>5</v>
      </c>
      <c r="C2455" s="4" t="s">
        <v>14</v>
      </c>
      <c r="D2455" s="4" t="s">
        <v>6</v>
      </c>
      <c r="E2455" s="4" t="s">
        <v>10</v>
      </c>
    </row>
    <row r="2456" spans="1:8">
      <c r="A2456" t="n">
        <v>24180</v>
      </c>
      <c r="B2456" s="21" t="n">
        <v>94</v>
      </c>
      <c r="C2456" s="7" t="n">
        <v>0</v>
      </c>
      <c r="D2456" s="7" t="s">
        <v>239</v>
      </c>
      <c r="E2456" s="7" t="n">
        <v>4</v>
      </c>
    </row>
    <row r="2457" spans="1:8">
      <c r="A2457" t="s">
        <v>4</v>
      </c>
      <c r="B2457" s="4" t="s">
        <v>5</v>
      </c>
      <c r="C2457" s="4" t="s">
        <v>14</v>
      </c>
      <c r="D2457" s="4" t="s">
        <v>6</v>
      </c>
      <c r="E2457" s="4" t="s">
        <v>10</v>
      </c>
    </row>
    <row r="2458" spans="1:8">
      <c r="A2458" t="n">
        <v>24191</v>
      </c>
      <c r="B2458" s="21" t="n">
        <v>94</v>
      </c>
      <c r="C2458" s="7" t="n">
        <v>1</v>
      </c>
      <c r="D2458" s="7" t="s">
        <v>240</v>
      </c>
      <c r="E2458" s="7" t="n">
        <v>1</v>
      </c>
    </row>
    <row r="2459" spans="1:8">
      <c r="A2459" t="s">
        <v>4</v>
      </c>
      <c r="B2459" s="4" t="s">
        <v>5</v>
      </c>
      <c r="C2459" s="4" t="s">
        <v>14</v>
      </c>
      <c r="D2459" s="4" t="s">
        <v>6</v>
      </c>
      <c r="E2459" s="4" t="s">
        <v>10</v>
      </c>
    </row>
    <row r="2460" spans="1:8">
      <c r="A2460" t="n">
        <v>24202</v>
      </c>
      <c r="B2460" s="21" t="n">
        <v>94</v>
      </c>
      <c r="C2460" s="7" t="n">
        <v>1</v>
      </c>
      <c r="D2460" s="7" t="s">
        <v>240</v>
      </c>
      <c r="E2460" s="7" t="n">
        <v>2</v>
      </c>
    </row>
    <row r="2461" spans="1:8">
      <c r="A2461" t="s">
        <v>4</v>
      </c>
      <c r="B2461" s="4" t="s">
        <v>5</v>
      </c>
      <c r="C2461" s="4" t="s">
        <v>14</v>
      </c>
      <c r="D2461" s="4" t="s">
        <v>6</v>
      </c>
      <c r="E2461" s="4" t="s">
        <v>10</v>
      </c>
    </row>
    <row r="2462" spans="1:8">
      <c r="A2462" t="n">
        <v>24213</v>
      </c>
      <c r="B2462" s="21" t="n">
        <v>94</v>
      </c>
      <c r="C2462" s="7" t="n">
        <v>0</v>
      </c>
      <c r="D2462" s="7" t="s">
        <v>240</v>
      </c>
      <c r="E2462" s="7" t="n">
        <v>4</v>
      </c>
    </row>
    <row r="2463" spans="1:8">
      <c r="A2463" t="s">
        <v>4</v>
      </c>
      <c r="B2463" s="4" t="s">
        <v>5</v>
      </c>
      <c r="C2463" s="4" t="s">
        <v>14</v>
      </c>
      <c r="D2463" s="4" t="s">
        <v>6</v>
      </c>
      <c r="E2463" s="4" t="s">
        <v>10</v>
      </c>
    </row>
    <row r="2464" spans="1:8">
      <c r="A2464" t="n">
        <v>24224</v>
      </c>
      <c r="B2464" s="21" t="n">
        <v>94</v>
      </c>
      <c r="C2464" s="7" t="n">
        <v>1</v>
      </c>
      <c r="D2464" s="7" t="s">
        <v>241</v>
      </c>
      <c r="E2464" s="7" t="n">
        <v>1</v>
      </c>
    </row>
    <row r="2465" spans="1:8">
      <c r="A2465" t="s">
        <v>4</v>
      </c>
      <c r="B2465" s="4" t="s">
        <v>5</v>
      </c>
      <c r="C2465" s="4" t="s">
        <v>14</v>
      </c>
      <c r="D2465" s="4" t="s">
        <v>6</v>
      </c>
      <c r="E2465" s="4" t="s">
        <v>10</v>
      </c>
    </row>
    <row r="2466" spans="1:8">
      <c r="A2466" t="n">
        <v>24235</v>
      </c>
      <c r="B2466" s="21" t="n">
        <v>94</v>
      </c>
      <c r="C2466" s="7" t="n">
        <v>1</v>
      </c>
      <c r="D2466" s="7" t="s">
        <v>241</v>
      </c>
      <c r="E2466" s="7" t="n">
        <v>2</v>
      </c>
    </row>
    <row r="2467" spans="1:8">
      <c r="A2467" t="s">
        <v>4</v>
      </c>
      <c r="B2467" s="4" t="s">
        <v>5</v>
      </c>
      <c r="C2467" s="4" t="s">
        <v>14</v>
      </c>
      <c r="D2467" s="4" t="s">
        <v>6</v>
      </c>
      <c r="E2467" s="4" t="s">
        <v>10</v>
      </c>
    </row>
    <row r="2468" spans="1:8">
      <c r="A2468" t="n">
        <v>24246</v>
      </c>
      <c r="B2468" s="21" t="n">
        <v>94</v>
      </c>
      <c r="C2468" s="7" t="n">
        <v>0</v>
      </c>
      <c r="D2468" s="7" t="s">
        <v>241</v>
      </c>
      <c r="E2468" s="7" t="n">
        <v>4</v>
      </c>
    </row>
    <row r="2469" spans="1:8">
      <c r="A2469" t="s">
        <v>4</v>
      </c>
      <c r="B2469" s="4" t="s">
        <v>5</v>
      </c>
      <c r="C2469" s="4" t="s">
        <v>14</v>
      </c>
      <c r="D2469" s="4" t="s">
        <v>10</v>
      </c>
      <c r="E2469" s="4" t="s">
        <v>14</v>
      </c>
      <c r="F2469" s="4" t="s">
        <v>6</v>
      </c>
      <c r="G2469" s="4" t="s">
        <v>6</v>
      </c>
      <c r="H2469" s="4" t="s">
        <v>6</v>
      </c>
      <c r="I2469" s="4" t="s">
        <v>6</v>
      </c>
      <c r="J2469" s="4" t="s">
        <v>6</v>
      </c>
      <c r="K2469" s="4" t="s">
        <v>6</v>
      </c>
      <c r="L2469" s="4" t="s">
        <v>6</v>
      </c>
      <c r="M2469" s="4" t="s">
        <v>6</v>
      </c>
      <c r="N2469" s="4" t="s">
        <v>6</v>
      </c>
      <c r="O2469" s="4" t="s">
        <v>6</v>
      </c>
      <c r="P2469" s="4" t="s">
        <v>6</v>
      </c>
      <c r="Q2469" s="4" t="s">
        <v>6</v>
      </c>
      <c r="R2469" s="4" t="s">
        <v>6</v>
      </c>
      <c r="S2469" s="4" t="s">
        <v>6</v>
      </c>
      <c r="T2469" s="4" t="s">
        <v>6</v>
      </c>
      <c r="U2469" s="4" t="s">
        <v>6</v>
      </c>
    </row>
    <row r="2470" spans="1:8">
      <c r="A2470" t="n">
        <v>24257</v>
      </c>
      <c r="B2470" s="42" t="n">
        <v>36</v>
      </c>
      <c r="C2470" s="7" t="n">
        <v>8</v>
      </c>
      <c r="D2470" s="7" t="n">
        <v>0</v>
      </c>
      <c r="E2470" s="7" t="n">
        <v>0</v>
      </c>
      <c r="F2470" s="7" t="s">
        <v>242</v>
      </c>
      <c r="G2470" s="7" t="s">
        <v>243</v>
      </c>
      <c r="H2470" s="7" t="s">
        <v>13</v>
      </c>
      <c r="I2470" s="7" t="s">
        <v>13</v>
      </c>
      <c r="J2470" s="7" t="s">
        <v>13</v>
      </c>
      <c r="K2470" s="7" t="s">
        <v>13</v>
      </c>
      <c r="L2470" s="7" t="s">
        <v>13</v>
      </c>
      <c r="M2470" s="7" t="s">
        <v>13</v>
      </c>
      <c r="N2470" s="7" t="s">
        <v>13</v>
      </c>
      <c r="O2470" s="7" t="s">
        <v>13</v>
      </c>
      <c r="P2470" s="7" t="s">
        <v>13</v>
      </c>
      <c r="Q2470" s="7" t="s">
        <v>13</v>
      </c>
      <c r="R2470" s="7" t="s">
        <v>13</v>
      </c>
      <c r="S2470" s="7" t="s">
        <v>13</v>
      </c>
      <c r="T2470" s="7" t="s">
        <v>13</v>
      </c>
      <c r="U2470" s="7" t="s">
        <v>13</v>
      </c>
    </row>
    <row r="2471" spans="1:8">
      <c r="A2471" t="s">
        <v>4</v>
      </c>
      <c r="B2471" s="4" t="s">
        <v>5</v>
      </c>
      <c r="C2471" s="4" t="s">
        <v>14</v>
      </c>
      <c r="D2471" s="4" t="s">
        <v>10</v>
      </c>
      <c r="E2471" s="4" t="s">
        <v>14</v>
      </c>
      <c r="F2471" s="4" t="s">
        <v>6</v>
      </c>
      <c r="G2471" s="4" t="s">
        <v>6</v>
      </c>
      <c r="H2471" s="4" t="s">
        <v>6</v>
      </c>
      <c r="I2471" s="4" t="s">
        <v>6</v>
      </c>
      <c r="J2471" s="4" t="s">
        <v>6</v>
      </c>
      <c r="K2471" s="4" t="s">
        <v>6</v>
      </c>
      <c r="L2471" s="4" t="s">
        <v>6</v>
      </c>
      <c r="M2471" s="4" t="s">
        <v>6</v>
      </c>
      <c r="N2471" s="4" t="s">
        <v>6</v>
      </c>
      <c r="O2471" s="4" t="s">
        <v>6</v>
      </c>
      <c r="P2471" s="4" t="s">
        <v>6</v>
      </c>
      <c r="Q2471" s="4" t="s">
        <v>6</v>
      </c>
      <c r="R2471" s="4" t="s">
        <v>6</v>
      </c>
      <c r="S2471" s="4" t="s">
        <v>6</v>
      </c>
      <c r="T2471" s="4" t="s">
        <v>6</v>
      </c>
      <c r="U2471" s="4" t="s">
        <v>6</v>
      </c>
    </row>
    <row r="2472" spans="1:8">
      <c r="A2472" t="n">
        <v>24300</v>
      </c>
      <c r="B2472" s="42" t="n">
        <v>36</v>
      </c>
      <c r="C2472" s="7" t="n">
        <v>8</v>
      </c>
      <c r="D2472" s="7" t="n">
        <v>61489</v>
      </c>
      <c r="E2472" s="7" t="n">
        <v>0</v>
      </c>
      <c r="F2472" s="7" t="s">
        <v>242</v>
      </c>
      <c r="G2472" s="7" t="s">
        <v>13</v>
      </c>
      <c r="H2472" s="7" t="s">
        <v>13</v>
      </c>
      <c r="I2472" s="7" t="s">
        <v>13</v>
      </c>
      <c r="J2472" s="7" t="s">
        <v>13</v>
      </c>
      <c r="K2472" s="7" t="s">
        <v>13</v>
      </c>
      <c r="L2472" s="7" t="s">
        <v>13</v>
      </c>
      <c r="M2472" s="7" t="s">
        <v>13</v>
      </c>
      <c r="N2472" s="7" t="s">
        <v>13</v>
      </c>
      <c r="O2472" s="7" t="s">
        <v>13</v>
      </c>
      <c r="P2472" s="7" t="s">
        <v>13</v>
      </c>
      <c r="Q2472" s="7" t="s">
        <v>13</v>
      </c>
      <c r="R2472" s="7" t="s">
        <v>13</v>
      </c>
      <c r="S2472" s="7" t="s">
        <v>13</v>
      </c>
      <c r="T2472" s="7" t="s">
        <v>13</v>
      </c>
      <c r="U2472" s="7" t="s">
        <v>13</v>
      </c>
    </row>
    <row r="2473" spans="1:8">
      <c r="A2473" t="s">
        <v>4</v>
      </c>
      <c r="B2473" s="4" t="s">
        <v>5</v>
      </c>
      <c r="C2473" s="4" t="s">
        <v>14</v>
      </c>
      <c r="D2473" s="4" t="s">
        <v>10</v>
      </c>
      <c r="E2473" s="4" t="s">
        <v>14</v>
      </c>
      <c r="F2473" s="4" t="s">
        <v>6</v>
      </c>
      <c r="G2473" s="4" t="s">
        <v>6</v>
      </c>
      <c r="H2473" s="4" t="s">
        <v>6</v>
      </c>
      <c r="I2473" s="4" t="s">
        <v>6</v>
      </c>
      <c r="J2473" s="4" t="s">
        <v>6</v>
      </c>
      <c r="K2473" s="4" t="s">
        <v>6</v>
      </c>
      <c r="L2473" s="4" t="s">
        <v>6</v>
      </c>
      <c r="M2473" s="4" t="s">
        <v>6</v>
      </c>
      <c r="N2473" s="4" t="s">
        <v>6</v>
      </c>
      <c r="O2473" s="4" t="s">
        <v>6</v>
      </c>
      <c r="P2473" s="4" t="s">
        <v>6</v>
      </c>
      <c r="Q2473" s="4" t="s">
        <v>6</v>
      </c>
      <c r="R2473" s="4" t="s">
        <v>6</v>
      </c>
      <c r="S2473" s="4" t="s">
        <v>6</v>
      </c>
      <c r="T2473" s="4" t="s">
        <v>6</v>
      </c>
      <c r="U2473" s="4" t="s">
        <v>6</v>
      </c>
    </row>
    <row r="2474" spans="1:8">
      <c r="A2474" t="n">
        <v>24330</v>
      </c>
      <c r="B2474" s="42" t="n">
        <v>36</v>
      </c>
      <c r="C2474" s="7" t="n">
        <v>8</v>
      </c>
      <c r="D2474" s="7" t="n">
        <v>61490</v>
      </c>
      <c r="E2474" s="7" t="n">
        <v>0</v>
      </c>
      <c r="F2474" s="7" t="s">
        <v>242</v>
      </c>
      <c r="G2474" s="7" t="s">
        <v>13</v>
      </c>
      <c r="H2474" s="7" t="s">
        <v>13</v>
      </c>
      <c r="I2474" s="7" t="s">
        <v>13</v>
      </c>
      <c r="J2474" s="7" t="s">
        <v>13</v>
      </c>
      <c r="K2474" s="7" t="s">
        <v>13</v>
      </c>
      <c r="L2474" s="7" t="s">
        <v>13</v>
      </c>
      <c r="M2474" s="7" t="s">
        <v>13</v>
      </c>
      <c r="N2474" s="7" t="s">
        <v>13</v>
      </c>
      <c r="O2474" s="7" t="s">
        <v>13</v>
      </c>
      <c r="P2474" s="7" t="s">
        <v>13</v>
      </c>
      <c r="Q2474" s="7" t="s">
        <v>13</v>
      </c>
      <c r="R2474" s="7" t="s">
        <v>13</v>
      </c>
      <c r="S2474" s="7" t="s">
        <v>13</v>
      </c>
      <c r="T2474" s="7" t="s">
        <v>13</v>
      </c>
      <c r="U2474" s="7" t="s">
        <v>13</v>
      </c>
    </row>
    <row r="2475" spans="1:8">
      <c r="A2475" t="s">
        <v>4</v>
      </c>
      <c r="B2475" s="4" t="s">
        <v>5</v>
      </c>
      <c r="C2475" s="4" t="s">
        <v>14</v>
      </c>
      <c r="D2475" s="4" t="s">
        <v>10</v>
      </c>
      <c r="E2475" s="4" t="s">
        <v>14</v>
      </c>
      <c r="F2475" s="4" t="s">
        <v>6</v>
      </c>
      <c r="G2475" s="4" t="s">
        <v>6</v>
      </c>
      <c r="H2475" s="4" t="s">
        <v>6</v>
      </c>
      <c r="I2475" s="4" t="s">
        <v>6</v>
      </c>
      <c r="J2475" s="4" t="s">
        <v>6</v>
      </c>
      <c r="K2475" s="4" t="s">
        <v>6</v>
      </c>
      <c r="L2475" s="4" t="s">
        <v>6</v>
      </c>
      <c r="M2475" s="4" t="s">
        <v>6</v>
      </c>
      <c r="N2475" s="4" t="s">
        <v>6</v>
      </c>
      <c r="O2475" s="4" t="s">
        <v>6</v>
      </c>
      <c r="P2475" s="4" t="s">
        <v>6</v>
      </c>
      <c r="Q2475" s="4" t="s">
        <v>6</v>
      </c>
      <c r="R2475" s="4" t="s">
        <v>6</v>
      </c>
      <c r="S2475" s="4" t="s">
        <v>6</v>
      </c>
      <c r="T2475" s="4" t="s">
        <v>6</v>
      </c>
      <c r="U2475" s="4" t="s">
        <v>6</v>
      </c>
    </row>
    <row r="2476" spans="1:8">
      <c r="A2476" t="n">
        <v>24360</v>
      </c>
      <c r="B2476" s="42" t="n">
        <v>36</v>
      </c>
      <c r="C2476" s="7" t="n">
        <v>8</v>
      </c>
      <c r="D2476" s="7" t="n">
        <v>61488</v>
      </c>
      <c r="E2476" s="7" t="n">
        <v>0</v>
      </c>
      <c r="F2476" s="7" t="s">
        <v>242</v>
      </c>
      <c r="G2476" s="7" t="s">
        <v>13</v>
      </c>
      <c r="H2476" s="7" t="s">
        <v>13</v>
      </c>
      <c r="I2476" s="7" t="s">
        <v>13</v>
      </c>
      <c r="J2476" s="7" t="s">
        <v>13</v>
      </c>
      <c r="K2476" s="7" t="s">
        <v>13</v>
      </c>
      <c r="L2476" s="7" t="s">
        <v>13</v>
      </c>
      <c r="M2476" s="7" t="s">
        <v>13</v>
      </c>
      <c r="N2476" s="7" t="s">
        <v>13</v>
      </c>
      <c r="O2476" s="7" t="s">
        <v>13</v>
      </c>
      <c r="P2476" s="7" t="s">
        <v>13</v>
      </c>
      <c r="Q2476" s="7" t="s">
        <v>13</v>
      </c>
      <c r="R2476" s="7" t="s">
        <v>13</v>
      </c>
      <c r="S2476" s="7" t="s">
        <v>13</v>
      </c>
      <c r="T2476" s="7" t="s">
        <v>13</v>
      </c>
      <c r="U2476" s="7" t="s">
        <v>13</v>
      </c>
    </row>
    <row r="2477" spans="1:8">
      <c r="A2477" t="s">
        <v>4</v>
      </c>
      <c r="B2477" s="4" t="s">
        <v>5</v>
      </c>
      <c r="C2477" s="4" t="s">
        <v>14</v>
      </c>
      <c r="D2477" s="4" t="s">
        <v>10</v>
      </c>
      <c r="E2477" s="4" t="s">
        <v>14</v>
      </c>
      <c r="F2477" s="4" t="s">
        <v>6</v>
      </c>
      <c r="G2477" s="4" t="s">
        <v>6</v>
      </c>
      <c r="H2477" s="4" t="s">
        <v>6</v>
      </c>
      <c r="I2477" s="4" t="s">
        <v>6</v>
      </c>
      <c r="J2477" s="4" t="s">
        <v>6</v>
      </c>
      <c r="K2477" s="4" t="s">
        <v>6</v>
      </c>
      <c r="L2477" s="4" t="s">
        <v>6</v>
      </c>
      <c r="M2477" s="4" t="s">
        <v>6</v>
      </c>
      <c r="N2477" s="4" t="s">
        <v>6</v>
      </c>
      <c r="O2477" s="4" t="s">
        <v>6</v>
      </c>
      <c r="P2477" s="4" t="s">
        <v>6</v>
      </c>
      <c r="Q2477" s="4" t="s">
        <v>6</v>
      </c>
      <c r="R2477" s="4" t="s">
        <v>6</v>
      </c>
      <c r="S2477" s="4" t="s">
        <v>6</v>
      </c>
      <c r="T2477" s="4" t="s">
        <v>6</v>
      </c>
      <c r="U2477" s="4" t="s">
        <v>6</v>
      </c>
    </row>
    <row r="2478" spans="1:8">
      <c r="A2478" t="n">
        <v>24390</v>
      </c>
      <c r="B2478" s="42" t="n">
        <v>36</v>
      </c>
      <c r="C2478" s="7" t="n">
        <v>8</v>
      </c>
      <c r="D2478" s="7" t="n">
        <v>8</v>
      </c>
      <c r="E2478" s="7" t="n">
        <v>0</v>
      </c>
      <c r="F2478" s="7" t="s">
        <v>242</v>
      </c>
      <c r="G2478" s="7" t="s">
        <v>244</v>
      </c>
      <c r="H2478" s="7" t="s">
        <v>245</v>
      </c>
      <c r="I2478" s="7" t="s">
        <v>13</v>
      </c>
      <c r="J2478" s="7" t="s">
        <v>13</v>
      </c>
      <c r="K2478" s="7" t="s">
        <v>13</v>
      </c>
      <c r="L2478" s="7" t="s">
        <v>13</v>
      </c>
      <c r="M2478" s="7" t="s">
        <v>13</v>
      </c>
      <c r="N2478" s="7" t="s">
        <v>13</v>
      </c>
      <c r="O2478" s="7" t="s">
        <v>13</v>
      </c>
      <c r="P2478" s="7" t="s">
        <v>13</v>
      </c>
      <c r="Q2478" s="7" t="s">
        <v>13</v>
      </c>
      <c r="R2478" s="7" t="s">
        <v>13</v>
      </c>
      <c r="S2478" s="7" t="s">
        <v>13</v>
      </c>
      <c r="T2478" s="7" t="s">
        <v>13</v>
      </c>
      <c r="U2478" s="7" t="s">
        <v>13</v>
      </c>
    </row>
    <row r="2479" spans="1:8">
      <c r="A2479" t="s">
        <v>4</v>
      </c>
      <c r="B2479" s="4" t="s">
        <v>5</v>
      </c>
      <c r="C2479" s="4" t="s">
        <v>14</v>
      </c>
      <c r="D2479" s="4" t="s">
        <v>10</v>
      </c>
      <c r="E2479" s="4" t="s">
        <v>14</v>
      </c>
      <c r="F2479" s="4" t="s">
        <v>6</v>
      </c>
      <c r="G2479" s="4" t="s">
        <v>6</v>
      </c>
      <c r="H2479" s="4" t="s">
        <v>6</v>
      </c>
      <c r="I2479" s="4" t="s">
        <v>6</v>
      </c>
      <c r="J2479" s="4" t="s">
        <v>6</v>
      </c>
      <c r="K2479" s="4" t="s">
        <v>6</v>
      </c>
      <c r="L2479" s="4" t="s">
        <v>6</v>
      </c>
      <c r="M2479" s="4" t="s">
        <v>6</v>
      </c>
      <c r="N2479" s="4" t="s">
        <v>6</v>
      </c>
      <c r="O2479" s="4" t="s">
        <v>6</v>
      </c>
      <c r="P2479" s="4" t="s">
        <v>6</v>
      </c>
      <c r="Q2479" s="4" t="s">
        <v>6</v>
      </c>
      <c r="R2479" s="4" t="s">
        <v>6</v>
      </c>
      <c r="S2479" s="4" t="s">
        <v>6</v>
      </c>
      <c r="T2479" s="4" t="s">
        <v>6</v>
      </c>
      <c r="U2479" s="4" t="s">
        <v>6</v>
      </c>
    </row>
    <row r="2480" spans="1:8">
      <c r="A2480" t="n">
        <v>24448</v>
      </c>
      <c r="B2480" s="42" t="n">
        <v>36</v>
      </c>
      <c r="C2480" s="7" t="n">
        <v>8</v>
      </c>
      <c r="D2480" s="7" t="n">
        <v>1</v>
      </c>
      <c r="E2480" s="7" t="n">
        <v>0</v>
      </c>
      <c r="F2480" s="7" t="s">
        <v>242</v>
      </c>
      <c r="G2480" s="7" t="s">
        <v>13</v>
      </c>
      <c r="H2480" s="7" t="s">
        <v>13</v>
      </c>
      <c r="I2480" s="7" t="s">
        <v>13</v>
      </c>
      <c r="J2480" s="7" t="s">
        <v>13</v>
      </c>
      <c r="K2480" s="7" t="s">
        <v>13</v>
      </c>
      <c r="L2480" s="7" t="s">
        <v>13</v>
      </c>
      <c r="M2480" s="7" t="s">
        <v>13</v>
      </c>
      <c r="N2480" s="7" t="s">
        <v>13</v>
      </c>
      <c r="O2480" s="7" t="s">
        <v>13</v>
      </c>
      <c r="P2480" s="7" t="s">
        <v>13</v>
      </c>
      <c r="Q2480" s="7" t="s">
        <v>13</v>
      </c>
      <c r="R2480" s="7" t="s">
        <v>13</v>
      </c>
      <c r="S2480" s="7" t="s">
        <v>13</v>
      </c>
      <c r="T2480" s="7" t="s">
        <v>13</v>
      </c>
      <c r="U2480" s="7" t="s">
        <v>13</v>
      </c>
    </row>
    <row r="2481" spans="1:21">
      <c r="A2481" t="s">
        <v>4</v>
      </c>
      <c r="B2481" s="4" t="s">
        <v>5</v>
      </c>
      <c r="C2481" s="4" t="s">
        <v>14</v>
      </c>
      <c r="D2481" s="4" t="s">
        <v>10</v>
      </c>
      <c r="E2481" s="4" t="s">
        <v>14</v>
      </c>
      <c r="F2481" s="4" t="s">
        <v>6</v>
      </c>
      <c r="G2481" s="4" t="s">
        <v>6</v>
      </c>
      <c r="H2481" s="4" t="s">
        <v>6</v>
      </c>
      <c r="I2481" s="4" t="s">
        <v>6</v>
      </c>
      <c r="J2481" s="4" t="s">
        <v>6</v>
      </c>
      <c r="K2481" s="4" t="s">
        <v>6</v>
      </c>
      <c r="L2481" s="4" t="s">
        <v>6</v>
      </c>
      <c r="M2481" s="4" t="s">
        <v>6</v>
      </c>
      <c r="N2481" s="4" t="s">
        <v>6</v>
      </c>
      <c r="O2481" s="4" t="s">
        <v>6</v>
      </c>
      <c r="P2481" s="4" t="s">
        <v>6</v>
      </c>
      <c r="Q2481" s="4" t="s">
        <v>6</v>
      </c>
      <c r="R2481" s="4" t="s">
        <v>6</v>
      </c>
      <c r="S2481" s="4" t="s">
        <v>6</v>
      </c>
      <c r="T2481" s="4" t="s">
        <v>6</v>
      </c>
      <c r="U2481" s="4" t="s">
        <v>6</v>
      </c>
    </row>
    <row r="2482" spans="1:21">
      <c r="A2482" t="n">
        <v>24478</v>
      </c>
      <c r="B2482" s="42" t="n">
        <v>36</v>
      </c>
      <c r="C2482" s="7" t="n">
        <v>8</v>
      </c>
      <c r="D2482" s="7" t="n">
        <v>9</v>
      </c>
      <c r="E2482" s="7" t="n">
        <v>0</v>
      </c>
      <c r="F2482" s="7" t="s">
        <v>149</v>
      </c>
      <c r="G2482" s="7" t="s">
        <v>246</v>
      </c>
      <c r="H2482" s="7" t="s">
        <v>247</v>
      </c>
      <c r="I2482" s="7" t="s">
        <v>13</v>
      </c>
      <c r="J2482" s="7" t="s">
        <v>13</v>
      </c>
      <c r="K2482" s="7" t="s">
        <v>13</v>
      </c>
      <c r="L2482" s="7" t="s">
        <v>13</v>
      </c>
      <c r="M2482" s="7" t="s">
        <v>13</v>
      </c>
      <c r="N2482" s="7" t="s">
        <v>13</v>
      </c>
      <c r="O2482" s="7" t="s">
        <v>13</v>
      </c>
      <c r="P2482" s="7" t="s">
        <v>13</v>
      </c>
      <c r="Q2482" s="7" t="s">
        <v>13</v>
      </c>
      <c r="R2482" s="7" t="s">
        <v>13</v>
      </c>
      <c r="S2482" s="7" t="s">
        <v>13</v>
      </c>
      <c r="T2482" s="7" t="s">
        <v>13</v>
      </c>
      <c r="U2482" s="7" t="s">
        <v>13</v>
      </c>
    </row>
    <row r="2483" spans="1:21">
      <c r="A2483" t="s">
        <v>4</v>
      </c>
      <c r="B2483" s="4" t="s">
        <v>5</v>
      </c>
      <c r="C2483" s="4" t="s">
        <v>14</v>
      </c>
      <c r="D2483" s="4" t="s">
        <v>10</v>
      </c>
      <c r="E2483" s="4" t="s">
        <v>14</v>
      </c>
      <c r="F2483" s="4" t="s">
        <v>6</v>
      </c>
      <c r="G2483" s="4" t="s">
        <v>6</v>
      </c>
      <c r="H2483" s="4" t="s">
        <v>6</v>
      </c>
      <c r="I2483" s="4" t="s">
        <v>6</v>
      </c>
      <c r="J2483" s="4" t="s">
        <v>6</v>
      </c>
      <c r="K2483" s="4" t="s">
        <v>6</v>
      </c>
      <c r="L2483" s="4" t="s">
        <v>6</v>
      </c>
      <c r="M2483" s="4" t="s">
        <v>6</v>
      </c>
      <c r="N2483" s="4" t="s">
        <v>6</v>
      </c>
      <c r="O2483" s="4" t="s">
        <v>6</v>
      </c>
      <c r="P2483" s="4" t="s">
        <v>6</v>
      </c>
      <c r="Q2483" s="4" t="s">
        <v>6</v>
      </c>
      <c r="R2483" s="4" t="s">
        <v>6</v>
      </c>
      <c r="S2483" s="4" t="s">
        <v>6</v>
      </c>
      <c r="T2483" s="4" t="s">
        <v>6</v>
      </c>
      <c r="U2483" s="4" t="s">
        <v>6</v>
      </c>
    </row>
    <row r="2484" spans="1:21">
      <c r="A2484" t="n">
        <v>24528</v>
      </c>
      <c r="B2484" s="42" t="n">
        <v>36</v>
      </c>
      <c r="C2484" s="7" t="n">
        <v>8</v>
      </c>
      <c r="D2484" s="7" t="n">
        <v>7030</v>
      </c>
      <c r="E2484" s="7" t="n">
        <v>0</v>
      </c>
      <c r="F2484" s="7" t="s">
        <v>248</v>
      </c>
      <c r="G2484" s="7" t="s">
        <v>13</v>
      </c>
      <c r="H2484" s="7" t="s">
        <v>13</v>
      </c>
      <c r="I2484" s="7" t="s">
        <v>13</v>
      </c>
      <c r="J2484" s="7" t="s">
        <v>13</v>
      </c>
      <c r="K2484" s="7" t="s">
        <v>13</v>
      </c>
      <c r="L2484" s="7" t="s">
        <v>13</v>
      </c>
      <c r="M2484" s="7" t="s">
        <v>13</v>
      </c>
      <c r="N2484" s="7" t="s">
        <v>13</v>
      </c>
      <c r="O2484" s="7" t="s">
        <v>13</v>
      </c>
      <c r="P2484" s="7" t="s">
        <v>13</v>
      </c>
      <c r="Q2484" s="7" t="s">
        <v>13</v>
      </c>
      <c r="R2484" s="7" t="s">
        <v>13</v>
      </c>
      <c r="S2484" s="7" t="s">
        <v>13</v>
      </c>
      <c r="T2484" s="7" t="s">
        <v>13</v>
      </c>
      <c r="U2484" s="7" t="s">
        <v>13</v>
      </c>
    </row>
    <row r="2485" spans="1:21">
      <c r="A2485" t="s">
        <v>4</v>
      </c>
      <c r="B2485" s="4" t="s">
        <v>5</v>
      </c>
      <c r="C2485" s="4" t="s">
        <v>14</v>
      </c>
      <c r="D2485" s="53" t="s">
        <v>129</v>
      </c>
      <c r="E2485" s="4" t="s">
        <v>5</v>
      </c>
      <c r="F2485" s="4" t="s">
        <v>14</v>
      </c>
      <c r="G2485" s="4" t="s">
        <v>10</v>
      </c>
      <c r="H2485" s="53" t="s">
        <v>130</v>
      </c>
      <c r="I2485" s="4" t="s">
        <v>14</v>
      </c>
      <c r="J2485" s="4" t="s">
        <v>26</v>
      </c>
    </row>
    <row r="2486" spans="1:21">
      <c r="A2486" t="n">
        <v>24558</v>
      </c>
      <c r="B2486" s="12" t="n">
        <v>5</v>
      </c>
      <c r="C2486" s="7" t="n">
        <v>28</v>
      </c>
      <c r="D2486" s="53" t="s">
        <v>3</v>
      </c>
      <c r="E2486" s="54" t="n">
        <v>64</v>
      </c>
      <c r="F2486" s="7" t="n">
        <v>5</v>
      </c>
      <c r="G2486" s="7" t="n">
        <v>7</v>
      </c>
      <c r="H2486" s="53" t="s">
        <v>3</v>
      </c>
      <c r="I2486" s="7" t="n">
        <v>1</v>
      </c>
      <c r="J2486" s="13" t="n">
        <f t="normal" ca="1">A2490</f>
        <v>0</v>
      </c>
    </row>
    <row r="2487" spans="1:21">
      <c r="A2487" t="s">
        <v>4</v>
      </c>
      <c r="B2487" s="4" t="s">
        <v>5</v>
      </c>
      <c r="C2487" s="4" t="s">
        <v>14</v>
      </c>
      <c r="D2487" s="4" t="s">
        <v>10</v>
      </c>
      <c r="E2487" s="4" t="s">
        <v>14</v>
      </c>
      <c r="F2487" s="4" t="s">
        <v>6</v>
      </c>
      <c r="G2487" s="4" t="s">
        <v>6</v>
      </c>
      <c r="H2487" s="4" t="s">
        <v>6</v>
      </c>
      <c r="I2487" s="4" t="s">
        <v>6</v>
      </c>
      <c r="J2487" s="4" t="s">
        <v>6</v>
      </c>
      <c r="K2487" s="4" t="s">
        <v>6</v>
      </c>
      <c r="L2487" s="4" t="s">
        <v>6</v>
      </c>
      <c r="M2487" s="4" t="s">
        <v>6</v>
      </c>
      <c r="N2487" s="4" t="s">
        <v>6</v>
      </c>
      <c r="O2487" s="4" t="s">
        <v>6</v>
      </c>
      <c r="P2487" s="4" t="s">
        <v>6</v>
      </c>
      <c r="Q2487" s="4" t="s">
        <v>6</v>
      </c>
      <c r="R2487" s="4" t="s">
        <v>6</v>
      </c>
      <c r="S2487" s="4" t="s">
        <v>6</v>
      </c>
      <c r="T2487" s="4" t="s">
        <v>6</v>
      </c>
      <c r="U2487" s="4" t="s">
        <v>6</v>
      </c>
    </row>
    <row r="2488" spans="1:21">
      <c r="A2488" t="n">
        <v>24569</v>
      </c>
      <c r="B2488" s="42" t="n">
        <v>36</v>
      </c>
      <c r="C2488" s="7" t="n">
        <v>8</v>
      </c>
      <c r="D2488" s="7" t="n">
        <v>7</v>
      </c>
      <c r="E2488" s="7" t="n">
        <v>0</v>
      </c>
      <c r="F2488" s="7" t="s">
        <v>249</v>
      </c>
      <c r="G2488" s="7" t="s">
        <v>13</v>
      </c>
      <c r="H2488" s="7" t="s">
        <v>13</v>
      </c>
      <c r="I2488" s="7" t="s">
        <v>13</v>
      </c>
      <c r="J2488" s="7" t="s">
        <v>13</v>
      </c>
      <c r="K2488" s="7" t="s">
        <v>13</v>
      </c>
      <c r="L2488" s="7" t="s">
        <v>13</v>
      </c>
      <c r="M2488" s="7" t="s">
        <v>13</v>
      </c>
      <c r="N2488" s="7" t="s">
        <v>13</v>
      </c>
      <c r="O2488" s="7" t="s">
        <v>13</v>
      </c>
      <c r="P2488" s="7" t="s">
        <v>13</v>
      </c>
      <c r="Q2488" s="7" t="s">
        <v>13</v>
      </c>
      <c r="R2488" s="7" t="s">
        <v>13</v>
      </c>
      <c r="S2488" s="7" t="s">
        <v>13</v>
      </c>
      <c r="T2488" s="7" t="s">
        <v>13</v>
      </c>
      <c r="U2488" s="7" t="s">
        <v>13</v>
      </c>
    </row>
    <row r="2489" spans="1:21">
      <c r="A2489" t="s">
        <v>4</v>
      </c>
      <c r="B2489" s="4" t="s">
        <v>5</v>
      </c>
      <c r="C2489" s="4" t="s">
        <v>14</v>
      </c>
      <c r="D2489" s="4" t="s">
        <v>10</v>
      </c>
      <c r="E2489" s="4" t="s">
        <v>14</v>
      </c>
      <c r="F2489" s="4" t="s">
        <v>6</v>
      </c>
      <c r="G2489" s="4" t="s">
        <v>6</v>
      </c>
      <c r="H2489" s="4" t="s">
        <v>6</v>
      </c>
      <c r="I2489" s="4" t="s">
        <v>6</v>
      </c>
      <c r="J2489" s="4" t="s">
        <v>6</v>
      </c>
      <c r="K2489" s="4" t="s">
        <v>6</v>
      </c>
      <c r="L2489" s="4" t="s">
        <v>6</v>
      </c>
      <c r="M2489" s="4" t="s">
        <v>6</v>
      </c>
      <c r="N2489" s="4" t="s">
        <v>6</v>
      </c>
      <c r="O2489" s="4" t="s">
        <v>6</v>
      </c>
      <c r="P2489" s="4" t="s">
        <v>6</v>
      </c>
      <c r="Q2489" s="4" t="s">
        <v>6</v>
      </c>
      <c r="R2489" s="4" t="s">
        <v>6</v>
      </c>
      <c r="S2489" s="4" t="s">
        <v>6</v>
      </c>
      <c r="T2489" s="4" t="s">
        <v>6</v>
      </c>
      <c r="U2489" s="4" t="s">
        <v>6</v>
      </c>
    </row>
    <row r="2490" spans="1:21">
      <c r="A2490" t="n">
        <v>24601</v>
      </c>
      <c r="B2490" s="42" t="n">
        <v>36</v>
      </c>
      <c r="C2490" s="7" t="n">
        <v>8</v>
      </c>
      <c r="D2490" s="7" t="n">
        <v>28</v>
      </c>
      <c r="E2490" s="7" t="n">
        <v>0</v>
      </c>
      <c r="F2490" s="7" t="s">
        <v>250</v>
      </c>
      <c r="G2490" s="7" t="s">
        <v>251</v>
      </c>
      <c r="H2490" s="7" t="s">
        <v>242</v>
      </c>
      <c r="I2490" s="7" t="s">
        <v>252</v>
      </c>
      <c r="J2490" s="7" t="s">
        <v>150</v>
      </c>
      <c r="K2490" s="7" t="s">
        <v>145</v>
      </c>
      <c r="L2490" s="7" t="s">
        <v>13</v>
      </c>
      <c r="M2490" s="7" t="s">
        <v>13</v>
      </c>
      <c r="N2490" s="7" t="s">
        <v>13</v>
      </c>
      <c r="O2490" s="7" t="s">
        <v>13</v>
      </c>
      <c r="P2490" s="7" t="s">
        <v>13</v>
      </c>
      <c r="Q2490" s="7" t="s">
        <v>13</v>
      </c>
      <c r="R2490" s="7" t="s">
        <v>13</v>
      </c>
      <c r="S2490" s="7" t="s">
        <v>13</v>
      </c>
      <c r="T2490" s="7" t="s">
        <v>13</v>
      </c>
      <c r="U2490" s="7" t="s">
        <v>13</v>
      </c>
    </row>
    <row r="2491" spans="1:21">
      <c r="A2491" t="s">
        <v>4</v>
      </c>
      <c r="B2491" s="4" t="s">
        <v>5</v>
      </c>
      <c r="C2491" s="4" t="s">
        <v>14</v>
      </c>
      <c r="D2491" s="4" t="s">
        <v>10</v>
      </c>
      <c r="E2491" s="4" t="s">
        <v>14</v>
      </c>
      <c r="F2491" s="4" t="s">
        <v>6</v>
      </c>
      <c r="G2491" s="4" t="s">
        <v>6</v>
      </c>
      <c r="H2491" s="4" t="s">
        <v>6</v>
      </c>
      <c r="I2491" s="4" t="s">
        <v>6</v>
      </c>
      <c r="J2491" s="4" t="s">
        <v>6</v>
      </c>
      <c r="K2491" s="4" t="s">
        <v>6</v>
      </c>
      <c r="L2491" s="4" t="s">
        <v>6</v>
      </c>
      <c r="M2491" s="4" t="s">
        <v>6</v>
      </c>
      <c r="N2491" s="4" t="s">
        <v>6</v>
      </c>
      <c r="O2491" s="4" t="s">
        <v>6</v>
      </c>
      <c r="P2491" s="4" t="s">
        <v>6</v>
      </c>
      <c r="Q2491" s="4" t="s">
        <v>6</v>
      </c>
      <c r="R2491" s="4" t="s">
        <v>6</v>
      </c>
      <c r="S2491" s="4" t="s">
        <v>6</v>
      </c>
      <c r="T2491" s="4" t="s">
        <v>6</v>
      </c>
      <c r="U2491" s="4" t="s">
        <v>6</v>
      </c>
    </row>
    <row r="2492" spans="1:21">
      <c r="A2492" t="n">
        <v>24682</v>
      </c>
      <c r="B2492" s="42" t="n">
        <v>36</v>
      </c>
      <c r="C2492" s="7" t="n">
        <v>8</v>
      </c>
      <c r="D2492" s="7" t="n">
        <v>22</v>
      </c>
      <c r="E2492" s="7" t="n">
        <v>0</v>
      </c>
      <c r="F2492" s="7" t="s">
        <v>253</v>
      </c>
      <c r="G2492" s="7" t="s">
        <v>254</v>
      </c>
      <c r="H2492" s="7" t="s">
        <v>149</v>
      </c>
      <c r="I2492" s="7" t="s">
        <v>13</v>
      </c>
      <c r="J2492" s="7" t="s">
        <v>13</v>
      </c>
      <c r="K2492" s="7" t="s">
        <v>13</v>
      </c>
      <c r="L2492" s="7" t="s">
        <v>13</v>
      </c>
      <c r="M2492" s="7" t="s">
        <v>13</v>
      </c>
      <c r="N2492" s="7" t="s">
        <v>13</v>
      </c>
      <c r="O2492" s="7" t="s">
        <v>13</v>
      </c>
      <c r="P2492" s="7" t="s">
        <v>13</v>
      </c>
      <c r="Q2492" s="7" t="s">
        <v>13</v>
      </c>
      <c r="R2492" s="7" t="s">
        <v>13</v>
      </c>
      <c r="S2492" s="7" t="s">
        <v>13</v>
      </c>
      <c r="T2492" s="7" t="s">
        <v>13</v>
      </c>
      <c r="U2492" s="7" t="s">
        <v>13</v>
      </c>
    </row>
    <row r="2493" spans="1:21">
      <c r="A2493" t="s">
        <v>4</v>
      </c>
      <c r="B2493" s="4" t="s">
        <v>5</v>
      </c>
      <c r="C2493" s="4" t="s">
        <v>14</v>
      </c>
      <c r="D2493" s="4" t="s">
        <v>10</v>
      </c>
      <c r="E2493" s="4" t="s">
        <v>14</v>
      </c>
      <c r="F2493" s="4" t="s">
        <v>6</v>
      </c>
      <c r="G2493" s="4" t="s">
        <v>6</v>
      </c>
      <c r="H2493" s="4" t="s">
        <v>6</v>
      </c>
      <c r="I2493" s="4" t="s">
        <v>6</v>
      </c>
      <c r="J2493" s="4" t="s">
        <v>6</v>
      </c>
      <c r="K2493" s="4" t="s">
        <v>6</v>
      </c>
      <c r="L2493" s="4" t="s">
        <v>6</v>
      </c>
      <c r="M2493" s="4" t="s">
        <v>6</v>
      </c>
      <c r="N2493" s="4" t="s">
        <v>6</v>
      </c>
      <c r="O2493" s="4" t="s">
        <v>6</v>
      </c>
      <c r="P2493" s="4" t="s">
        <v>6</v>
      </c>
      <c r="Q2493" s="4" t="s">
        <v>6</v>
      </c>
      <c r="R2493" s="4" t="s">
        <v>6</v>
      </c>
      <c r="S2493" s="4" t="s">
        <v>6</v>
      </c>
      <c r="T2493" s="4" t="s">
        <v>6</v>
      </c>
      <c r="U2493" s="4" t="s">
        <v>6</v>
      </c>
    </row>
    <row r="2494" spans="1:21">
      <c r="A2494" t="n">
        <v>24733</v>
      </c>
      <c r="B2494" s="42" t="n">
        <v>36</v>
      </c>
      <c r="C2494" s="7" t="n">
        <v>8</v>
      </c>
      <c r="D2494" s="7" t="n">
        <v>7031</v>
      </c>
      <c r="E2494" s="7" t="n">
        <v>0</v>
      </c>
      <c r="F2494" s="7" t="s">
        <v>253</v>
      </c>
      <c r="G2494" s="7" t="s">
        <v>254</v>
      </c>
      <c r="H2494" s="7" t="s">
        <v>13</v>
      </c>
      <c r="I2494" s="7" t="s">
        <v>13</v>
      </c>
      <c r="J2494" s="7" t="s">
        <v>13</v>
      </c>
      <c r="K2494" s="7" t="s">
        <v>13</v>
      </c>
      <c r="L2494" s="7" t="s">
        <v>13</v>
      </c>
      <c r="M2494" s="7" t="s">
        <v>13</v>
      </c>
      <c r="N2494" s="7" t="s">
        <v>13</v>
      </c>
      <c r="O2494" s="7" t="s">
        <v>13</v>
      </c>
      <c r="P2494" s="7" t="s">
        <v>13</v>
      </c>
      <c r="Q2494" s="7" t="s">
        <v>13</v>
      </c>
      <c r="R2494" s="7" t="s">
        <v>13</v>
      </c>
      <c r="S2494" s="7" t="s">
        <v>13</v>
      </c>
      <c r="T2494" s="7" t="s">
        <v>13</v>
      </c>
      <c r="U2494" s="7" t="s">
        <v>13</v>
      </c>
    </row>
    <row r="2495" spans="1:21">
      <c r="A2495" t="s">
        <v>4</v>
      </c>
      <c r="B2495" s="4" t="s">
        <v>5</v>
      </c>
      <c r="C2495" s="4" t="s">
        <v>10</v>
      </c>
      <c r="D2495" s="4" t="s">
        <v>9</v>
      </c>
    </row>
    <row r="2496" spans="1:21">
      <c r="A2496" t="n">
        <v>24772</v>
      </c>
      <c r="B2496" s="41" t="n">
        <v>43</v>
      </c>
      <c r="C2496" s="7" t="n">
        <v>22</v>
      </c>
      <c r="D2496" s="7" t="n">
        <v>8388608</v>
      </c>
    </row>
    <row r="2497" spans="1:21">
      <c r="A2497" t="s">
        <v>4</v>
      </c>
      <c r="B2497" s="4" t="s">
        <v>5</v>
      </c>
      <c r="C2497" s="4" t="s">
        <v>14</v>
      </c>
      <c r="D2497" s="4" t="s">
        <v>10</v>
      </c>
      <c r="E2497" s="4" t="s">
        <v>10</v>
      </c>
      <c r="F2497" s="4" t="s">
        <v>6</v>
      </c>
      <c r="G2497" s="4" t="s">
        <v>6</v>
      </c>
    </row>
    <row r="2498" spans="1:21">
      <c r="A2498" t="n">
        <v>24779</v>
      </c>
      <c r="B2498" s="71" t="n">
        <v>128</v>
      </c>
      <c r="C2498" s="7" t="n">
        <v>0</v>
      </c>
      <c r="D2498" s="7" t="n">
        <v>22</v>
      </c>
      <c r="E2498" s="7" t="n">
        <v>7031</v>
      </c>
      <c r="F2498" s="7" t="s">
        <v>13</v>
      </c>
      <c r="G2498" s="7" t="s">
        <v>255</v>
      </c>
    </row>
    <row r="2499" spans="1:21">
      <c r="A2499" t="s">
        <v>4</v>
      </c>
      <c r="B2499" s="4" t="s">
        <v>5</v>
      </c>
      <c r="C2499" s="4" t="s">
        <v>10</v>
      </c>
      <c r="D2499" s="4" t="s">
        <v>14</v>
      </c>
      <c r="E2499" s="4" t="s">
        <v>6</v>
      </c>
      <c r="F2499" s="4" t="s">
        <v>24</v>
      </c>
      <c r="G2499" s="4" t="s">
        <v>24</v>
      </c>
      <c r="H2499" s="4" t="s">
        <v>24</v>
      </c>
    </row>
    <row r="2500" spans="1:21">
      <c r="A2500" t="n">
        <v>24796</v>
      </c>
      <c r="B2500" s="44" t="n">
        <v>48</v>
      </c>
      <c r="C2500" s="7" t="n">
        <v>22</v>
      </c>
      <c r="D2500" s="7" t="n">
        <v>0</v>
      </c>
      <c r="E2500" s="7" t="s">
        <v>253</v>
      </c>
      <c r="F2500" s="7" t="n">
        <v>-1</v>
      </c>
      <c r="G2500" s="7" t="n">
        <v>1</v>
      </c>
      <c r="H2500" s="7" t="n">
        <v>0</v>
      </c>
    </row>
    <row r="2501" spans="1:21">
      <c r="A2501" t="s">
        <v>4</v>
      </c>
      <c r="B2501" s="4" t="s">
        <v>5</v>
      </c>
      <c r="C2501" s="4" t="s">
        <v>10</v>
      </c>
      <c r="D2501" s="4" t="s">
        <v>14</v>
      </c>
      <c r="E2501" s="4" t="s">
        <v>6</v>
      </c>
      <c r="F2501" s="4" t="s">
        <v>24</v>
      </c>
      <c r="G2501" s="4" t="s">
        <v>24</v>
      </c>
      <c r="H2501" s="4" t="s">
        <v>24</v>
      </c>
    </row>
    <row r="2502" spans="1:21">
      <c r="A2502" t="n">
        <v>24822</v>
      </c>
      <c r="B2502" s="44" t="n">
        <v>48</v>
      </c>
      <c r="C2502" s="7" t="n">
        <v>7031</v>
      </c>
      <c r="D2502" s="7" t="n">
        <v>0</v>
      </c>
      <c r="E2502" s="7" t="s">
        <v>253</v>
      </c>
      <c r="F2502" s="7" t="n">
        <v>-1</v>
      </c>
      <c r="G2502" s="7" t="n">
        <v>1</v>
      </c>
      <c r="H2502" s="7" t="n">
        <v>0</v>
      </c>
    </row>
    <row r="2503" spans="1:21">
      <c r="A2503" t="s">
        <v>4</v>
      </c>
      <c r="B2503" s="4" t="s">
        <v>5</v>
      </c>
      <c r="C2503" s="4" t="s">
        <v>14</v>
      </c>
      <c r="D2503" s="4" t="s">
        <v>14</v>
      </c>
      <c r="E2503" s="4" t="s">
        <v>24</v>
      </c>
      <c r="F2503" s="4" t="s">
        <v>24</v>
      </c>
      <c r="G2503" s="4" t="s">
        <v>24</v>
      </c>
      <c r="H2503" s="4" t="s">
        <v>10</v>
      </c>
    </row>
    <row r="2504" spans="1:21">
      <c r="A2504" t="n">
        <v>24848</v>
      </c>
      <c r="B2504" s="33" t="n">
        <v>45</v>
      </c>
      <c r="C2504" s="7" t="n">
        <v>2</v>
      </c>
      <c r="D2504" s="7" t="n">
        <v>3</v>
      </c>
      <c r="E2504" s="7" t="n">
        <v>-103.75</v>
      </c>
      <c r="F2504" s="7" t="n">
        <v>175.5</v>
      </c>
      <c r="G2504" s="7" t="n">
        <v>35.4599990844727</v>
      </c>
      <c r="H2504" s="7" t="n">
        <v>0</v>
      </c>
    </row>
    <row r="2505" spans="1:21">
      <c r="A2505" t="s">
        <v>4</v>
      </c>
      <c r="B2505" s="4" t="s">
        <v>5</v>
      </c>
      <c r="C2505" s="4" t="s">
        <v>14</v>
      </c>
      <c r="D2505" s="4" t="s">
        <v>14</v>
      </c>
      <c r="E2505" s="4" t="s">
        <v>24</v>
      </c>
      <c r="F2505" s="4" t="s">
        <v>24</v>
      </c>
      <c r="G2505" s="4" t="s">
        <v>24</v>
      </c>
      <c r="H2505" s="4" t="s">
        <v>10</v>
      </c>
      <c r="I2505" s="4" t="s">
        <v>14</v>
      </c>
    </row>
    <row r="2506" spans="1:21">
      <c r="A2506" t="n">
        <v>24865</v>
      </c>
      <c r="B2506" s="33" t="n">
        <v>45</v>
      </c>
      <c r="C2506" s="7" t="n">
        <v>4</v>
      </c>
      <c r="D2506" s="7" t="n">
        <v>3</v>
      </c>
      <c r="E2506" s="7" t="n">
        <v>14.5500001907349</v>
      </c>
      <c r="F2506" s="7" t="n">
        <v>182.130004882813</v>
      </c>
      <c r="G2506" s="7" t="n">
        <v>0</v>
      </c>
      <c r="H2506" s="7" t="n">
        <v>0</v>
      </c>
      <c r="I2506" s="7" t="n">
        <v>0</v>
      </c>
    </row>
    <row r="2507" spans="1:21">
      <c r="A2507" t="s">
        <v>4</v>
      </c>
      <c r="B2507" s="4" t="s">
        <v>5</v>
      </c>
      <c r="C2507" s="4" t="s">
        <v>14</v>
      </c>
      <c r="D2507" s="4" t="s">
        <v>14</v>
      </c>
      <c r="E2507" s="4" t="s">
        <v>24</v>
      </c>
      <c r="F2507" s="4" t="s">
        <v>10</v>
      </c>
    </row>
    <row r="2508" spans="1:21">
      <c r="A2508" t="n">
        <v>24883</v>
      </c>
      <c r="B2508" s="33" t="n">
        <v>45</v>
      </c>
      <c r="C2508" s="7" t="n">
        <v>5</v>
      </c>
      <c r="D2508" s="7" t="n">
        <v>3</v>
      </c>
      <c r="E2508" s="7" t="n">
        <v>2.59999990463257</v>
      </c>
      <c r="F2508" s="7" t="n">
        <v>0</v>
      </c>
    </row>
    <row r="2509" spans="1:21">
      <c r="A2509" t="s">
        <v>4</v>
      </c>
      <c r="B2509" s="4" t="s">
        <v>5</v>
      </c>
      <c r="C2509" s="4" t="s">
        <v>14</v>
      </c>
      <c r="D2509" s="4" t="s">
        <v>14</v>
      </c>
      <c r="E2509" s="4" t="s">
        <v>24</v>
      </c>
      <c r="F2509" s="4" t="s">
        <v>10</v>
      </c>
    </row>
    <row r="2510" spans="1:21">
      <c r="A2510" t="n">
        <v>24892</v>
      </c>
      <c r="B2510" s="33" t="n">
        <v>45</v>
      </c>
      <c r="C2510" s="7" t="n">
        <v>11</v>
      </c>
      <c r="D2510" s="7" t="n">
        <v>3</v>
      </c>
      <c r="E2510" s="7" t="n">
        <v>26.5</v>
      </c>
      <c r="F2510" s="7" t="n">
        <v>0</v>
      </c>
    </row>
    <row r="2511" spans="1:21">
      <c r="A2511" t="s">
        <v>4</v>
      </c>
      <c r="B2511" s="4" t="s">
        <v>5</v>
      </c>
      <c r="C2511" s="4" t="s">
        <v>14</v>
      </c>
      <c r="D2511" s="4" t="s">
        <v>10</v>
      </c>
      <c r="E2511" s="4" t="s">
        <v>10</v>
      </c>
      <c r="F2511" s="4" t="s">
        <v>9</v>
      </c>
    </row>
    <row r="2512" spans="1:21">
      <c r="A2512" t="n">
        <v>24901</v>
      </c>
      <c r="B2512" s="59" t="n">
        <v>84</v>
      </c>
      <c r="C2512" s="7" t="n">
        <v>0</v>
      </c>
      <c r="D2512" s="7" t="n">
        <v>0</v>
      </c>
      <c r="E2512" s="7" t="n">
        <v>0</v>
      </c>
      <c r="F2512" s="7" t="n">
        <v>1036831949</v>
      </c>
    </row>
    <row r="2513" spans="1:9">
      <c r="A2513" t="s">
        <v>4</v>
      </c>
      <c r="B2513" s="4" t="s">
        <v>5</v>
      </c>
      <c r="C2513" s="4" t="s">
        <v>14</v>
      </c>
      <c r="D2513" s="4" t="s">
        <v>14</v>
      </c>
      <c r="E2513" s="4" t="s">
        <v>24</v>
      </c>
      <c r="F2513" s="4" t="s">
        <v>24</v>
      </c>
      <c r="G2513" s="4" t="s">
        <v>24</v>
      </c>
      <c r="H2513" s="4" t="s">
        <v>10</v>
      </c>
    </row>
    <row r="2514" spans="1:9">
      <c r="A2514" t="n">
        <v>24911</v>
      </c>
      <c r="B2514" s="33" t="n">
        <v>45</v>
      </c>
      <c r="C2514" s="7" t="n">
        <v>2</v>
      </c>
      <c r="D2514" s="7" t="n">
        <v>3</v>
      </c>
      <c r="E2514" s="7" t="n">
        <v>-99.2799987792969</v>
      </c>
      <c r="F2514" s="7" t="n">
        <v>175.320007324219</v>
      </c>
      <c r="G2514" s="7" t="n">
        <v>31.1900005340576</v>
      </c>
      <c r="H2514" s="7" t="n">
        <v>4500</v>
      </c>
    </row>
    <row r="2515" spans="1:9">
      <c r="A2515" t="s">
        <v>4</v>
      </c>
      <c r="B2515" s="4" t="s">
        <v>5</v>
      </c>
      <c r="C2515" s="4" t="s">
        <v>14</v>
      </c>
      <c r="D2515" s="4" t="s">
        <v>14</v>
      </c>
      <c r="E2515" s="4" t="s">
        <v>24</v>
      </c>
      <c r="F2515" s="4" t="s">
        <v>24</v>
      </c>
      <c r="G2515" s="4" t="s">
        <v>24</v>
      </c>
      <c r="H2515" s="4" t="s">
        <v>10</v>
      </c>
      <c r="I2515" s="4" t="s">
        <v>14</v>
      </c>
    </row>
    <row r="2516" spans="1:9">
      <c r="A2516" t="n">
        <v>24928</v>
      </c>
      <c r="B2516" s="33" t="n">
        <v>45</v>
      </c>
      <c r="C2516" s="7" t="n">
        <v>4</v>
      </c>
      <c r="D2516" s="7" t="n">
        <v>3</v>
      </c>
      <c r="E2516" s="7" t="n">
        <v>7.51999998092651</v>
      </c>
      <c r="F2516" s="7" t="n">
        <v>144.449996948242</v>
      </c>
      <c r="G2516" s="7" t="n">
        <v>0</v>
      </c>
      <c r="H2516" s="7" t="n">
        <v>4500</v>
      </c>
      <c r="I2516" s="7" t="n">
        <v>1</v>
      </c>
    </row>
    <row r="2517" spans="1:9">
      <c r="A2517" t="s">
        <v>4</v>
      </c>
      <c r="B2517" s="4" t="s">
        <v>5</v>
      </c>
      <c r="C2517" s="4" t="s">
        <v>14</v>
      </c>
      <c r="D2517" s="4" t="s">
        <v>14</v>
      </c>
      <c r="E2517" s="4" t="s">
        <v>24</v>
      </c>
      <c r="F2517" s="4" t="s">
        <v>10</v>
      </c>
    </row>
    <row r="2518" spans="1:9">
      <c r="A2518" t="n">
        <v>24946</v>
      </c>
      <c r="B2518" s="33" t="n">
        <v>45</v>
      </c>
      <c r="C2518" s="7" t="n">
        <v>5</v>
      </c>
      <c r="D2518" s="7" t="n">
        <v>3</v>
      </c>
      <c r="E2518" s="7" t="n">
        <v>2.59999990463257</v>
      </c>
      <c r="F2518" s="7" t="n">
        <v>4500</v>
      </c>
    </row>
    <row r="2519" spans="1:9">
      <c r="A2519" t="s">
        <v>4</v>
      </c>
      <c r="B2519" s="4" t="s">
        <v>5</v>
      </c>
      <c r="C2519" s="4" t="s">
        <v>14</v>
      </c>
      <c r="D2519" s="4" t="s">
        <v>14</v>
      </c>
      <c r="E2519" s="4" t="s">
        <v>24</v>
      </c>
      <c r="F2519" s="4" t="s">
        <v>10</v>
      </c>
    </row>
    <row r="2520" spans="1:9">
      <c r="A2520" t="n">
        <v>24955</v>
      </c>
      <c r="B2520" s="33" t="n">
        <v>45</v>
      </c>
      <c r="C2520" s="7" t="n">
        <v>11</v>
      </c>
      <c r="D2520" s="7" t="n">
        <v>3</v>
      </c>
      <c r="E2520" s="7" t="n">
        <v>26.5</v>
      </c>
      <c r="F2520" s="7" t="n">
        <v>4500</v>
      </c>
    </row>
    <row r="2521" spans="1:9">
      <c r="A2521" t="s">
        <v>4</v>
      </c>
      <c r="B2521" s="4" t="s">
        <v>5</v>
      </c>
      <c r="C2521" s="4" t="s">
        <v>10</v>
      </c>
      <c r="D2521" s="4" t="s">
        <v>14</v>
      </c>
      <c r="E2521" s="4" t="s">
        <v>14</v>
      </c>
      <c r="F2521" s="4" t="s">
        <v>6</v>
      </c>
    </row>
    <row r="2522" spans="1:9">
      <c r="A2522" t="n">
        <v>24964</v>
      </c>
      <c r="B2522" s="45" t="n">
        <v>20</v>
      </c>
      <c r="C2522" s="7" t="n">
        <v>0</v>
      </c>
      <c r="D2522" s="7" t="n">
        <v>2</v>
      </c>
      <c r="E2522" s="7" t="n">
        <v>11</v>
      </c>
      <c r="F2522" s="7" t="s">
        <v>256</v>
      </c>
    </row>
    <row r="2523" spans="1:9">
      <c r="A2523" t="s">
        <v>4</v>
      </c>
      <c r="B2523" s="4" t="s">
        <v>5</v>
      </c>
      <c r="C2523" s="4" t="s">
        <v>14</v>
      </c>
      <c r="D2523" s="53" t="s">
        <v>129</v>
      </c>
      <c r="E2523" s="4" t="s">
        <v>5</v>
      </c>
      <c r="F2523" s="4" t="s">
        <v>14</v>
      </c>
      <c r="G2523" s="4" t="s">
        <v>10</v>
      </c>
      <c r="H2523" s="53" t="s">
        <v>130</v>
      </c>
      <c r="I2523" s="4" t="s">
        <v>14</v>
      </c>
      <c r="J2523" s="4" t="s">
        <v>26</v>
      </c>
    </row>
    <row r="2524" spans="1:9">
      <c r="A2524" t="n">
        <v>24988</v>
      </c>
      <c r="B2524" s="12" t="n">
        <v>5</v>
      </c>
      <c r="C2524" s="7" t="n">
        <v>28</v>
      </c>
      <c r="D2524" s="53" t="s">
        <v>3</v>
      </c>
      <c r="E2524" s="54" t="n">
        <v>64</v>
      </c>
      <c r="F2524" s="7" t="n">
        <v>5</v>
      </c>
      <c r="G2524" s="7" t="n">
        <v>7</v>
      </c>
      <c r="H2524" s="53" t="s">
        <v>3</v>
      </c>
      <c r="I2524" s="7" t="n">
        <v>1</v>
      </c>
      <c r="J2524" s="13" t="n">
        <f t="normal" ca="1">A2540</f>
        <v>0</v>
      </c>
    </row>
    <row r="2525" spans="1:9">
      <c r="A2525" t="s">
        <v>4</v>
      </c>
      <c r="B2525" s="4" t="s">
        <v>5</v>
      </c>
      <c r="C2525" s="4" t="s">
        <v>10</v>
      </c>
      <c r="D2525" s="4" t="s">
        <v>14</v>
      </c>
      <c r="E2525" s="4" t="s">
        <v>14</v>
      </c>
      <c r="F2525" s="4" t="s">
        <v>6</v>
      </c>
    </row>
    <row r="2526" spans="1:9">
      <c r="A2526" t="n">
        <v>24999</v>
      </c>
      <c r="B2526" s="45" t="n">
        <v>20</v>
      </c>
      <c r="C2526" s="7" t="n">
        <v>7</v>
      </c>
      <c r="D2526" s="7" t="n">
        <v>2</v>
      </c>
      <c r="E2526" s="7" t="n">
        <v>11</v>
      </c>
      <c r="F2526" s="7" t="s">
        <v>257</v>
      </c>
    </row>
    <row r="2527" spans="1:9">
      <c r="A2527" t="s">
        <v>4</v>
      </c>
      <c r="B2527" s="4" t="s">
        <v>5</v>
      </c>
      <c r="C2527" s="4" t="s">
        <v>10</v>
      </c>
      <c r="D2527" s="4" t="s">
        <v>24</v>
      </c>
      <c r="E2527" s="4" t="s">
        <v>24</v>
      </c>
      <c r="F2527" s="4" t="s">
        <v>24</v>
      </c>
      <c r="G2527" s="4" t="s">
        <v>24</v>
      </c>
    </row>
    <row r="2528" spans="1:9">
      <c r="A2528" t="n">
        <v>25026</v>
      </c>
      <c r="B2528" s="40" t="n">
        <v>46</v>
      </c>
      <c r="C2528" s="7" t="n">
        <v>7</v>
      </c>
      <c r="D2528" s="7" t="n">
        <v>-103.73999786377</v>
      </c>
      <c r="E2528" s="7" t="n">
        <v>170.100006103516</v>
      </c>
      <c r="F2528" s="7" t="n">
        <v>43.439998626709</v>
      </c>
      <c r="G2528" s="7" t="n">
        <v>179.600006103516</v>
      </c>
    </row>
    <row r="2529" spans="1:10">
      <c r="A2529" t="s">
        <v>4</v>
      </c>
      <c r="B2529" s="4" t="s">
        <v>5</v>
      </c>
      <c r="C2529" s="4" t="s">
        <v>14</v>
      </c>
      <c r="D2529" s="53" t="s">
        <v>129</v>
      </c>
      <c r="E2529" s="4" t="s">
        <v>5</v>
      </c>
      <c r="F2529" s="4" t="s">
        <v>14</v>
      </c>
      <c r="G2529" s="4" t="s">
        <v>10</v>
      </c>
      <c r="H2529" s="53" t="s">
        <v>130</v>
      </c>
      <c r="I2529" s="4" t="s">
        <v>14</v>
      </c>
      <c r="J2529" s="4" t="s">
        <v>26</v>
      </c>
    </row>
    <row r="2530" spans="1:10">
      <c r="A2530" t="n">
        <v>25045</v>
      </c>
      <c r="B2530" s="12" t="n">
        <v>5</v>
      </c>
      <c r="C2530" s="7" t="n">
        <v>28</v>
      </c>
      <c r="D2530" s="53" t="s">
        <v>3</v>
      </c>
      <c r="E2530" s="54" t="n">
        <v>64</v>
      </c>
      <c r="F2530" s="7" t="n">
        <v>5</v>
      </c>
      <c r="G2530" s="7" t="n">
        <v>2</v>
      </c>
      <c r="H2530" s="53" t="s">
        <v>3</v>
      </c>
      <c r="I2530" s="7" t="n">
        <v>1</v>
      </c>
      <c r="J2530" s="13" t="n">
        <f t="normal" ca="1">A2534</f>
        <v>0</v>
      </c>
    </row>
    <row r="2531" spans="1:10">
      <c r="A2531" t="s">
        <v>4</v>
      </c>
      <c r="B2531" s="4" t="s">
        <v>5</v>
      </c>
      <c r="C2531" s="4" t="s">
        <v>10</v>
      </c>
      <c r="D2531" s="4" t="s">
        <v>14</v>
      </c>
      <c r="E2531" s="4" t="s">
        <v>14</v>
      </c>
      <c r="F2531" s="4" t="s">
        <v>6</v>
      </c>
    </row>
    <row r="2532" spans="1:10">
      <c r="A2532" t="n">
        <v>25056</v>
      </c>
      <c r="B2532" s="45" t="n">
        <v>20</v>
      </c>
      <c r="C2532" s="7" t="n">
        <v>2</v>
      </c>
      <c r="D2532" s="7" t="n">
        <v>2</v>
      </c>
      <c r="E2532" s="7" t="n">
        <v>11</v>
      </c>
      <c r="F2532" s="7" t="s">
        <v>258</v>
      </c>
    </row>
    <row r="2533" spans="1:10">
      <c r="A2533" t="s">
        <v>4</v>
      </c>
      <c r="B2533" s="4" t="s">
        <v>5</v>
      </c>
      <c r="C2533" s="4" t="s">
        <v>14</v>
      </c>
      <c r="D2533" s="53" t="s">
        <v>129</v>
      </c>
      <c r="E2533" s="4" t="s">
        <v>5</v>
      </c>
      <c r="F2533" s="4" t="s">
        <v>14</v>
      </c>
      <c r="G2533" s="4" t="s">
        <v>10</v>
      </c>
      <c r="H2533" s="53" t="s">
        <v>130</v>
      </c>
      <c r="I2533" s="4" t="s">
        <v>14</v>
      </c>
      <c r="J2533" s="4" t="s">
        <v>26</v>
      </c>
    </row>
    <row r="2534" spans="1:10">
      <c r="A2534" t="n">
        <v>25083</v>
      </c>
      <c r="B2534" s="12" t="n">
        <v>5</v>
      </c>
      <c r="C2534" s="7" t="n">
        <v>28</v>
      </c>
      <c r="D2534" s="53" t="s">
        <v>3</v>
      </c>
      <c r="E2534" s="54" t="n">
        <v>64</v>
      </c>
      <c r="F2534" s="7" t="n">
        <v>5</v>
      </c>
      <c r="G2534" s="7" t="n">
        <v>4</v>
      </c>
      <c r="H2534" s="53" t="s">
        <v>3</v>
      </c>
      <c r="I2534" s="7" t="n">
        <v>1</v>
      </c>
      <c r="J2534" s="13" t="n">
        <f t="normal" ca="1">A2538</f>
        <v>0</v>
      </c>
    </row>
    <row r="2535" spans="1:10">
      <c r="A2535" t="s">
        <v>4</v>
      </c>
      <c r="B2535" s="4" t="s">
        <v>5</v>
      </c>
      <c r="C2535" s="4" t="s">
        <v>10</v>
      </c>
      <c r="D2535" s="4" t="s">
        <v>14</v>
      </c>
      <c r="E2535" s="4" t="s">
        <v>14</v>
      </c>
      <c r="F2535" s="4" t="s">
        <v>6</v>
      </c>
    </row>
    <row r="2536" spans="1:10">
      <c r="A2536" t="n">
        <v>25094</v>
      </c>
      <c r="B2536" s="45" t="n">
        <v>20</v>
      </c>
      <c r="C2536" s="7" t="n">
        <v>4</v>
      </c>
      <c r="D2536" s="7" t="n">
        <v>2</v>
      </c>
      <c r="E2536" s="7" t="n">
        <v>11</v>
      </c>
      <c r="F2536" s="7" t="s">
        <v>258</v>
      </c>
    </row>
    <row r="2537" spans="1:10">
      <c r="A2537" t="s">
        <v>4</v>
      </c>
      <c r="B2537" s="4" t="s">
        <v>5</v>
      </c>
      <c r="C2537" s="4" t="s">
        <v>26</v>
      </c>
    </row>
    <row r="2538" spans="1:10">
      <c r="A2538" t="n">
        <v>25121</v>
      </c>
      <c r="B2538" s="16" t="n">
        <v>3</v>
      </c>
      <c r="C2538" s="13" t="n">
        <f t="normal" ca="1">A2544</f>
        <v>0</v>
      </c>
    </row>
    <row r="2539" spans="1:10">
      <c r="A2539" t="s">
        <v>4</v>
      </c>
      <c r="B2539" s="4" t="s">
        <v>5</v>
      </c>
      <c r="C2539" s="4" t="s">
        <v>10</v>
      </c>
      <c r="D2539" s="4" t="s">
        <v>14</v>
      </c>
      <c r="E2539" s="4" t="s">
        <v>14</v>
      </c>
      <c r="F2539" s="4" t="s">
        <v>6</v>
      </c>
    </row>
    <row r="2540" spans="1:10">
      <c r="A2540" t="n">
        <v>25126</v>
      </c>
      <c r="B2540" s="45" t="n">
        <v>20</v>
      </c>
      <c r="C2540" s="7" t="n">
        <v>61489</v>
      </c>
      <c r="D2540" s="7" t="n">
        <v>2</v>
      </c>
      <c r="E2540" s="7" t="n">
        <v>11</v>
      </c>
      <c r="F2540" s="7" t="s">
        <v>257</v>
      </c>
    </row>
    <row r="2541" spans="1:10">
      <c r="A2541" t="s">
        <v>4</v>
      </c>
      <c r="B2541" s="4" t="s">
        <v>5</v>
      </c>
      <c r="C2541" s="4" t="s">
        <v>10</v>
      </c>
      <c r="D2541" s="4" t="s">
        <v>14</v>
      </c>
      <c r="E2541" s="4" t="s">
        <v>14</v>
      </c>
      <c r="F2541" s="4" t="s">
        <v>6</v>
      </c>
    </row>
    <row r="2542" spans="1:10">
      <c r="A2542" t="n">
        <v>25153</v>
      </c>
      <c r="B2542" s="45" t="n">
        <v>20</v>
      </c>
      <c r="C2542" s="7" t="n">
        <v>61490</v>
      </c>
      <c r="D2542" s="7" t="n">
        <v>2</v>
      </c>
      <c r="E2542" s="7" t="n">
        <v>11</v>
      </c>
      <c r="F2542" s="7" t="s">
        <v>258</v>
      </c>
    </row>
    <row r="2543" spans="1:10">
      <c r="A2543" t="s">
        <v>4</v>
      </c>
      <c r="B2543" s="4" t="s">
        <v>5</v>
      </c>
      <c r="C2543" s="4" t="s">
        <v>10</v>
      </c>
      <c r="D2543" s="4" t="s">
        <v>14</v>
      </c>
      <c r="E2543" s="4" t="s">
        <v>14</v>
      </c>
      <c r="F2543" s="4" t="s">
        <v>6</v>
      </c>
    </row>
    <row r="2544" spans="1:10">
      <c r="A2544" t="n">
        <v>25180</v>
      </c>
      <c r="B2544" s="45" t="n">
        <v>20</v>
      </c>
      <c r="C2544" s="7" t="n">
        <v>61488</v>
      </c>
      <c r="D2544" s="7" t="n">
        <v>2</v>
      </c>
      <c r="E2544" s="7" t="n">
        <v>11</v>
      </c>
      <c r="F2544" s="7" t="s">
        <v>259</v>
      </c>
    </row>
    <row r="2545" spans="1:10">
      <c r="A2545" t="s">
        <v>4</v>
      </c>
      <c r="B2545" s="4" t="s">
        <v>5</v>
      </c>
      <c r="C2545" s="4" t="s">
        <v>10</v>
      </c>
      <c r="D2545" s="4" t="s">
        <v>14</v>
      </c>
      <c r="E2545" s="4" t="s">
        <v>14</v>
      </c>
      <c r="F2545" s="4" t="s">
        <v>6</v>
      </c>
    </row>
    <row r="2546" spans="1:10">
      <c r="A2546" t="n">
        <v>25206</v>
      </c>
      <c r="B2546" s="45" t="n">
        <v>20</v>
      </c>
      <c r="C2546" s="7" t="n">
        <v>8</v>
      </c>
      <c r="D2546" s="7" t="n">
        <v>2</v>
      </c>
      <c r="E2546" s="7" t="n">
        <v>11</v>
      </c>
      <c r="F2546" s="7" t="s">
        <v>260</v>
      </c>
    </row>
    <row r="2547" spans="1:10">
      <c r="A2547" t="s">
        <v>4</v>
      </c>
      <c r="B2547" s="4" t="s">
        <v>5</v>
      </c>
      <c r="C2547" s="4" t="s">
        <v>10</v>
      </c>
      <c r="D2547" s="4" t="s">
        <v>14</v>
      </c>
      <c r="E2547" s="4" t="s">
        <v>14</v>
      </c>
      <c r="F2547" s="4" t="s">
        <v>6</v>
      </c>
    </row>
    <row r="2548" spans="1:10">
      <c r="A2548" t="n">
        <v>25231</v>
      </c>
      <c r="B2548" s="45" t="n">
        <v>20</v>
      </c>
      <c r="C2548" s="7" t="n">
        <v>9</v>
      </c>
      <c r="D2548" s="7" t="n">
        <v>2</v>
      </c>
      <c r="E2548" s="7" t="n">
        <v>11</v>
      </c>
      <c r="F2548" s="7" t="s">
        <v>261</v>
      </c>
    </row>
    <row r="2549" spans="1:10">
      <c r="A2549" t="s">
        <v>4</v>
      </c>
      <c r="B2549" s="4" t="s">
        <v>5</v>
      </c>
      <c r="C2549" s="4" t="s">
        <v>10</v>
      </c>
      <c r="D2549" s="4" t="s">
        <v>14</v>
      </c>
      <c r="E2549" s="4" t="s">
        <v>14</v>
      </c>
      <c r="F2549" s="4" t="s">
        <v>6</v>
      </c>
    </row>
    <row r="2550" spans="1:10">
      <c r="A2550" t="n">
        <v>25258</v>
      </c>
      <c r="B2550" s="45" t="n">
        <v>20</v>
      </c>
      <c r="C2550" s="7" t="n">
        <v>1</v>
      </c>
      <c r="D2550" s="7" t="n">
        <v>2</v>
      </c>
      <c r="E2550" s="7" t="n">
        <v>11</v>
      </c>
      <c r="F2550" s="7" t="s">
        <v>262</v>
      </c>
    </row>
    <row r="2551" spans="1:10">
      <c r="A2551" t="s">
        <v>4</v>
      </c>
      <c r="B2551" s="4" t="s">
        <v>5</v>
      </c>
      <c r="C2551" s="4" t="s">
        <v>10</v>
      </c>
      <c r="D2551" s="4" t="s">
        <v>14</v>
      </c>
      <c r="E2551" s="4" t="s">
        <v>14</v>
      </c>
      <c r="F2551" s="4" t="s">
        <v>6</v>
      </c>
    </row>
    <row r="2552" spans="1:10">
      <c r="A2552" t="n">
        <v>25283</v>
      </c>
      <c r="B2552" s="45" t="n">
        <v>20</v>
      </c>
      <c r="C2552" s="7" t="n">
        <v>7032</v>
      </c>
      <c r="D2552" s="7" t="n">
        <v>2</v>
      </c>
      <c r="E2552" s="7" t="n">
        <v>11</v>
      </c>
      <c r="F2552" s="7" t="s">
        <v>263</v>
      </c>
    </row>
    <row r="2553" spans="1:10">
      <c r="A2553" t="s">
        <v>4</v>
      </c>
      <c r="B2553" s="4" t="s">
        <v>5</v>
      </c>
      <c r="C2553" s="4" t="s">
        <v>14</v>
      </c>
      <c r="D2553" s="4" t="s">
        <v>10</v>
      </c>
      <c r="E2553" s="4" t="s">
        <v>24</v>
      </c>
    </row>
    <row r="2554" spans="1:10">
      <c r="A2554" t="n">
        <v>25310</v>
      </c>
      <c r="B2554" s="23" t="n">
        <v>58</v>
      </c>
      <c r="C2554" s="7" t="n">
        <v>100</v>
      </c>
      <c r="D2554" s="7" t="n">
        <v>1000</v>
      </c>
      <c r="E2554" s="7" t="n">
        <v>1</v>
      </c>
    </row>
    <row r="2555" spans="1:10">
      <c r="A2555" t="s">
        <v>4</v>
      </c>
      <c r="B2555" s="4" t="s">
        <v>5</v>
      </c>
      <c r="C2555" s="4" t="s">
        <v>14</v>
      </c>
      <c r="D2555" s="4" t="s">
        <v>10</v>
      </c>
    </row>
    <row r="2556" spans="1:10">
      <c r="A2556" t="n">
        <v>25318</v>
      </c>
      <c r="B2556" s="23" t="n">
        <v>58</v>
      </c>
      <c r="C2556" s="7" t="n">
        <v>255</v>
      </c>
      <c r="D2556" s="7" t="n">
        <v>0</v>
      </c>
    </row>
    <row r="2557" spans="1:10">
      <c r="A2557" t="s">
        <v>4</v>
      </c>
      <c r="B2557" s="4" t="s">
        <v>5</v>
      </c>
      <c r="C2557" s="4" t="s">
        <v>10</v>
      </c>
    </row>
    <row r="2558" spans="1:10">
      <c r="A2558" t="n">
        <v>25322</v>
      </c>
      <c r="B2558" s="27" t="n">
        <v>16</v>
      </c>
      <c r="C2558" s="7" t="n">
        <v>500</v>
      </c>
    </row>
    <row r="2559" spans="1:10">
      <c r="A2559" t="s">
        <v>4</v>
      </c>
      <c r="B2559" s="4" t="s">
        <v>5</v>
      </c>
      <c r="C2559" s="4" t="s">
        <v>10</v>
      </c>
      <c r="D2559" s="4" t="s">
        <v>10</v>
      </c>
      <c r="E2559" s="4" t="s">
        <v>10</v>
      </c>
    </row>
    <row r="2560" spans="1:10">
      <c r="A2560" t="n">
        <v>25325</v>
      </c>
      <c r="B2560" s="64" t="n">
        <v>61</v>
      </c>
      <c r="C2560" s="7" t="n">
        <v>0</v>
      </c>
      <c r="D2560" s="7" t="n">
        <v>1590</v>
      </c>
      <c r="E2560" s="7" t="n">
        <v>1000</v>
      </c>
    </row>
    <row r="2561" spans="1:6">
      <c r="A2561" t="s">
        <v>4</v>
      </c>
      <c r="B2561" s="4" t="s">
        <v>5</v>
      </c>
      <c r="C2561" s="4" t="s">
        <v>10</v>
      </c>
      <c r="D2561" s="4" t="s">
        <v>10</v>
      </c>
      <c r="E2561" s="4" t="s">
        <v>10</v>
      </c>
    </row>
    <row r="2562" spans="1:6">
      <c r="A2562" t="n">
        <v>25332</v>
      </c>
      <c r="B2562" s="64" t="n">
        <v>61</v>
      </c>
      <c r="C2562" s="7" t="n">
        <v>61489</v>
      </c>
      <c r="D2562" s="7" t="n">
        <v>1590</v>
      </c>
      <c r="E2562" s="7" t="n">
        <v>1000</v>
      </c>
    </row>
    <row r="2563" spans="1:6">
      <c r="A2563" t="s">
        <v>4</v>
      </c>
      <c r="B2563" s="4" t="s">
        <v>5</v>
      </c>
      <c r="C2563" s="4" t="s">
        <v>10</v>
      </c>
      <c r="D2563" s="4" t="s">
        <v>10</v>
      </c>
      <c r="E2563" s="4" t="s">
        <v>10</v>
      </c>
    </row>
    <row r="2564" spans="1:6">
      <c r="A2564" t="n">
        <v>25339</v>
      </c>
      <c r="B2564" s="64" t="n">
        <v>61</v>
      </c>
      <c r="C2564" s="7" t="n">
        <v>61490</v>
      </c>
      <c r="D2564" s="7" t="n">
        <v>1590</v>
      </c>
      <c r="E2564" s="7" t="n">
        <v>1000</v>
      </c>
    </row>
    <row r="2565" spans="1:6">
      <c r="A2565" t="s">
        <v>4</v>
      </c>
      <c r="B2565" s="4" t="s">
        <v>5</v>
      </c>
      <c r="C2565" s="4" t="s">
        <v>10</v>
      </c>
      <c r="D2565" s="4" t="s">
        <v>10</v>
      </c>
      <c r="E2565" s="4" t="s">
        <v>10</v>
      </c>
    </row>
    <row r="2566" spans="1:6">
      <c r="A2566" t="n">
        <v>25346</v>
      </c>
      <c r="B2566" s="64" t="n">
        <v>61</v>
      </c>
      <c r="C2566" s="7" t="n">
        <v>61488</v>
      </c>
      <c r="D2566" s="7" t="n">
        <v>1590</v>
      </c>
      <c r="E2566" s="7" t="n">
        <v>1000</v>
      </c>
    </row>
    <row r="2567" spans="1:6">
      <c r="A2567" t="s">
        <v>4</v>
      </c>
      <c r="B2567" s="4" t="s">
        <v>5</v>
      </c>
      <c r="C2567" s="4" t="s">
        <v>10</v>
      </c>
      <c r="D2567" s="4" t="s">
        <v>10</v>
      </c>
      <c r="E2567" s="4" t="s">
        <v>10</v>
      </c>
    </row>
    <row r="2568" spans="1:6">
      <c r="A2568" t="n">
        <v>25353</v>
      </c>
      <c r="B2568" s="64" t="n">
        <v>61</v>
      </c>
      <c r="C2568" s="7" t="n">
        <v>8</v>
      </c>
      <c r="D2568" s="7" t="n">
        <v>1590</v>
      </c>
      <c r="E2568" s="7" t="n">
        <v>1000</v>
      </c>
    </row>
    <row r="2569" spans="1:6">
      <c r="A2569" t="s">
        <v>4</v>
      </c>
      <c r="B2569" s="4" t="s">
        <v>5</v>
      </c>
      <c r="C2569" s="4" t="s">
        <v>10</v>
      </c>
      <c r="D2569" s="4" t="s">
        <v>10</v>
      </c>
      <c r="E2569" s="4" t="s">
        <v>10</v>
      </c>
    </row>
    <row r="2570" spans="1:6">
      <c r="A2570" t="n">
        <v>25360</v>
      </c>
      <c r="B2570" s="64" t="n">
        <v>61</v>
      </c>
      <c r="C2570" s="7" t="n">
        <v>1</v>
      </c>
      <c r="D2570" s="7" t="n">
        <v>1590</v>
      </c>
      <c r="E2570" s="7" t="n">
        <v>1000</v>
      </c>
    </row>
    <row r="2571" spans="1:6">
      <c r="A2571" t="s">
        <v>4</v>
      </c>
      <c r="B2571" s="4" t="s">
        <v>5</v>
      </c>
      <c r="C2571" s="4" t="s">
        <v>10</v>
      </c>
      <c r="D2571" s="4" t="s">
        <v>10</v>
      </c>
      <c r="E2571" s="4" t="s">
        <v>10</v>
      </c>
    </row>
    <row r="2572" spans="1:6">
      <c r="A2572" t="n">
        <v>25367</v>
      </c>
      <c r="B2572" s="64" t="n">
        <v>61</v>
      </c>
      <c r="C2572" s="7" t="n">
        <v>9</v>
      </c>
      <c r="D2572" s="7" t="n">
        <v>1590</v>
      </c>
      <c r="E2572" s="7" t="n">
        <v>1000</v>
      </c>
    </row>
    <row r="2573" spans="1:6">
      <c r="A2573" t="s">
        <v>4</v>
      </c>
      <c r="B2573" s="4" t="s">
        <v>5</v>
      </c>
      <c r="C2573" s="4" t="s">
        <v>10</v>
      </c>
      <c r="D2573" s="4" t="s">
        <v>10</v>
      </c>
      <c r="E2573" s="4" t="s">
        <v>10</v>
      </c>
    </row>
    <row r="2574" spans="1:6">
      <c r="A2574" t="n">
        <v>25374</v>
      </c>
      <c r="B2574" s="64" t="n">
        <v>61</v>
      </c>
      <c r="C2574" s="7" t="n">
        <v>7032</v>
      </c>
      <c r="D2574" s="7" t="n">
        <v>1590</v>
      </c>
      <c r="E2574" s="7" t="n">
        <v>1000</v>
      </c>
    </row>
    <row r="2575" spans="1:6">
      <c r="A2575" t="s">
        <v>4</v>
      </c>
      <c r="B2575" s="4" t="s">
        <v>5</v>
      </c>
      <c r="C2575" s="4" t="s">
        <v>10</v>
      </c>
      <c r="D2575" s="4" t="s">
        <v>14</v>
      </c>
    </row>
    <row r="2576" spans="1:6">
      <c r="A2576" t="n">
        <v>25381</v>
      </c>
      <c r="B2576" s="66" t="n">
        <v>67</v>
      </c>
      <c r="C2576" s="7" t="n">
        <v>0</v>
      </c>
      <c r="D2576" s="7" t="n">
        <v>2</v>
      </c>
    </row>
    <row r="2577" spans="1:5">
      <c r="A2577" t="s">
        <v>4</v>
      </c>
      <c r="B2577" s="4" t="s">
        <v>5</v>
      </c>
      <c r="C2577" s="4" t="s">
        <v>10</v>
      </c>
      <c r="D2577" s="4" t="s">
        <v>14</v>
      </c>
      <c r="E2577" s="4" t="s">
        <v>24</v>
      </c>
      <c r="F2577" s="4" t="s">
        <v>10</v>
      </c>
    </row>
    <row r="2578" spans="1:5">
      <c r="A2578" t="n">
        <v>25385</v>
      </c>
      <c r="B2578" s="72" t="n">
        <v>59</v>
      </c>
      <c r="C2578" s="7" t="n">
        <v>0</v>
      </c>
      <c r="D2578" s="7" t="n">
        <v>1</v>
      </c>
      <c r="E2578" s="7" t="n">
        <v>0.150000005960464</v>
      </c>
      <c r="F2578" s="7" t="n">
        <v>0</v>
      </c>
    </row>
    <row r="2579" spans="1:5">
      <c r="A2579" t="s">
        <v>4</v>
      </c>
      <c r="B2579" s="4" t="s">
        <v>5</v>
      </c>
      <c r="C2579" s="4" t="s">
        <v>10</v>
      </c>
    </row>
    <row r="2580" spans="1:5">
      <c r="A2580" t="n">
        <v>25395</v>
      </c>
      <c r="B2580" s="27" t="n">
        <v>16</v>
      </c>
      <c r="C2580" s="7" t="n">
        <v>50</v>
      </c>
    </row>
    <row r="2581" spans="1:5">
      <c r="A2581" t="s">
        <v>4</v>
      </c>
      <c r="B2581" s="4" t="s">
        <v>5</v>
      </c>
      <c r="C2581" s="4" t="s">
        <v>10</v>
      </c>
      <c r="D2581" s="4" t="s">
        <v>14</v>
      </c>
      <c r="E2581" s="4" t="s">
        <v>24</v>
      </c>
      <c r="F2581" s="4" t="s">
        <v>10</v>
      </c>
    </row>
    <row r="2582" spans="1:5">
      <c r="A2582" t="n">
        <v>25398</v>
      </c>
      <c r="B2582" s="72" t="n">
        <v>59</v>
      </c>
      <c r="C2582" s="7" t="n">
        <v>9</v>
      </c>
      <c r="D2582" s="7" t="n">
        <v>1</v>
      </c>
      <c r="E2582" s="7" t="n">
        <v>0.150000005960464</v>
      </c>
      <c r="F2582" s="7" t="n">
        <v>0</v>
      </c>
    </row>
    <row r="2583" spans="1:5">
      <c r="A2583" t="s">
        <v>4</v>
      </c>
      <c r="B2583" s="4" t="s">
        <v>5</v>
      </c>
      <c r="C2583" s="4" t="s">
        <v>10</v>
      </c>
    </row>
    <row r="2584" spans="1:5">
      <c r="A2584" t="n">
        <v>25408</v>
      </c>
      <c r="B2584" s="27" t="n">
        <v>16</v>
      </c>
      <c r="C2584" s="7" t="n">
        <v>50</v>
      </c>
    </row>
    <row r="2585" spans="1:5">
      <c r="A2585" t="s">
        <v>4</v>
      </c>
      <c r="B2585" s="4" t="s">
        <v>5</v>
      </c>
      <c r="C2585" s="4" t="s">
        <v>10</v>
      </c>
      <c r="D2585" s="4" t="s">
        <v>14</v>
      </c>
      <c r="E2585" s="4" t="s">
        <v>24</v>
      </c>
      <c r="F2585" s="4" t="s">
        <v>10</v>
      </c>
    </row>
    <row r="2586" spans="1:5">
      <c r="A2586" t="n">
        <v>25411</v>
      </c>
      <c r="B2586" s="72" t="n">
        <v>59</v>
      </c>
      <c r="C2586" s="7" t="n">
        <v>1</v>
      </c>
      <c r="D2586" s="7" t="n">
        <v>1</v>
      </c>
      <c r="E2586" s="7" t="n">
        <v>0.150000005960464</v>
      </c>
      <c r="F2586" s="7" t="n">
        <v>0</v>
      </c>
    </row>
    <row r="2587" spans="1:5">
      <c r="A2587" t="s">
        <v>4</v>
      </c>
      <c r="B2587" s="4" t="s">
        <v>5</v>
      </c>
      <c r="C2587" s="4" t="s">
        <v>10</v>
      </c>
    </row>
    <row r="2588" spans="1:5">
      <c r="A2588" t="n">
        <v>25421</v>
      </c>
      <c r="B2588" s="27" t="n">
        <v>16</v>
      </c>
      <c r="C2588" s="7" t="n">
        <v>50</v>
      </c>
    </row>
    <row r="2589" spans="1:5">
      <c r="A2589" t="s">
        <v>4</v>
      </c>
      <c r="B2589" s="4" t="s">
        <v>5</v>
      </c>
      <c r="C2589" s="4" t="s">
        <v>10</v>
      </c>
      <c r="D2589" s="4" t="s">
        <v>14</v>
      </c>
      <c r="E2589" s="4" t="s">
        <v>24</v>
      </c>
      <c r="F2589" s="4" t="s">
        <v>10</v>
      </c>
    </row>
    <row r="2590" spans="1:5">
      <c r="A2590" t="n">
        <v>25424</v>
      </c>
      <c r="B2590" s="72" t="n">
        <v>59</v>
      </c>
      <c r="C2590" s="7" t="n">
        <v>8</v>
      </c>
      <c r="D2590" s="7" t="n">
        <v>1</v>
      </c>
      <c r="E2590" s="7" t="n">
        <v>0.150000005960464</v>
      </c>
      <c r="F2590" s="7" t="n">
        <v>0</v>
      </c>
    </row>
    <row r="2591" spans="1:5">
      <c r="A2591" t="s">
        <v>4</v>
      </c>
      <c r="B2591" s="4" t="s">
        <v>5</v>
      </c>
      <c r="C2591" s="4" t="s">
        <v>10</v>
      </c>
    </row>
    <row r="2592" spans="1:5">
      <c r="A2592" t="n">
        <v>25434</v>
      </c>
      <c r="B2592" s="27" t="n">
        <v>16</v>
      </c>
      <c r="C2592" s="7" t="n">
        <v>50</v>
      </c>
    </row>
    <row r="2593" spans="1:6">
      <c r="A2593" t="s">
        <v>4</v>
      </c>
      <c r="B2593" s="4" t="s">
        <v>5</v>
      </c>
      <c r="C2593" s="4" t="s">
        <v>10</v>
      </c>
      <c r="D2593" s="4" t="s">
        <v>14</v>
      </c>
      <c r="E2593" s="4" t="s">
        <v>24</v>
      </c>
      <c r="F2593" s="4" t="s">
        <v>10</v>
      </c>
    </row>
    <row r="2594" spans="1:6">
      <c r="A2594" t="n">
        <v>25437</v>
      </c>
      <c r="B2594" s="72" t="n">
        <v>59</v>
      </c>
      <c r="C2594" s="7" t="n">
        <v>61489</v>
      </c>
      <c r="D2594" s="7" t="n">
        <v>1</v>
      </c>
      <c r="E2594" s="7" t="n">
        <v>0.150000005960464</v>
      </c>
      <c r="F2594" s="7" t="n">
        <v>0</v>
      </c>
    </row>
    <row r="2595" spans="1:6">
      <c r="A2595" t="s">
        <v>4</v>
      </c>
      <c r="B2595" s="4" t="s">
        <v>5</v>
      </c>
      <c r="C2595" s="4" t="s">
        <v>10</v>
      </c>
    </row>
    <row r="2596" spans="1:6">
      <c r="A2596" t="n">
        <v>25447</v>
      </c>
      <c r="B2596" s="27" t="n">
        <v>16</v>
      </c>
      <c r="C2596" s="7" t="n">
        <v>50</v>
      </c>
    </row>
    <row r="2597" spans="1:6">
      <c r="A2597" t="s">
        <v>4</v>
      </c>
      <c r="B2597" s="4" t="s">
        <v>5</v>
      </c>
      <c r="C2597" s="4" t="s">
        <v>10</v>
      </c>
      <c r="D2597" s="4" t="s">
        <v>14</v>
      </c>
      <c r="E2597" s="4" t="s">
        <v>24</v>
      </c>
      <c r="F2597" s="4" t="s">
        <v>10</v>
      </c>
    </row>
    <row r="2598" spans="1:6">
      <c r="A2598" t="n">
        <v>25450</v>
      </c>
      <c r="B2598" s="72" t="n">
        <v>59</v>
      </c>
      <c r="C2598" s="7" t="n">
        <v>61490</v>
      </c>
      <c r="D2598" s="7" t="n">
        <v>1</v>
      </c>
      <c r="E2598" s="7" t="n">
        <v>0.150000005960464</v>
      </c>
      <c r="F2598" s="7" t="n">
        <v>0</v>
      </c>
    </row>
    <row r="2599" spans="1:6">
      <c r="A2599" t="s">
        <v>4</v>
      </c>
      <c r="B2599" s="4" t="s">
        <v>5</v>
      </c>
      <c r="C2599" s="4" t="s">
        <v>10</v>
      </c>
    </row>
    <row r="2600" spans="1:6">
      <c r="A2600" t="n">
        <v>25460</v>
      </c>
      <c r="B2600" s="27" t="n">
        <v>16</v>
      </c>
      <c r="C2600" s="7" t="n">
        <v>50</v>
      </c>
    </row>
    <row r="2601" spans="1:6">
      <c r="A2601" t="s">
        <v>4</v>
      </c>
      <c r="B2601" s="4" t="s">
        <v>5</v>
      </c>
      <c r="C2601" s="4" t="s">
        <v>10</v>
      </c>
      <c r="D2601" s="4" t="s">
        <v>14</v>
      </c>
      <c r="E2601" s="4" t="s">
        <v>24</v>
      </c>
      <c r="F2601" s="4" t="s">
        <v>10</v>
      </c>
    </row>
    <row r="2602" spans="1:6">
      <c r="A2602" t="n">
        <v>25463</v>
      </c>
      <c r="B2602" s="72" t="n">
        <v>59</v>
      </c>
      <c r="C2602" s="7" t="n">
        <v>61488</v>
      </c>
      <c r="D2602" s="7" t="n">
        <v>1</v>
      </c>
      <c r="E2602" s="7" t="n">
        <v>0.150000005960464</v>
      </c>
      <c r="F2602" s="7" t="n">
        <v>0</v>
      </c>
    </row>
    <row r="2603" spans="1:6">
      <c r="A2603" t="s">
        <v>4</v>
      </c>
      <c r="B2603" s="4" t="s">
        <v>5</v>
      </c>
      <c r="C2603" s="4" t="s">
        <v>10</v>
      </c>
    </row>
    <row r="2604" spans="1:6">
      <c r="A2604" t="n">
        <v>25473</v>
      </c>
      <c r="B2604" s="27" t="n">
        <v>16</v>
      </c>
      <c r="C2604" s="7" t="n">
        <v>50</v>
      </c>
    </row>
    <row r="2605" spans="1:6">
      <c r="A2605" t="s">
        <v>4</v>
      </c>
      <c r="B2605" s="4" t="s">
        <v>5</v>
      </c>
      <c r="C2605" s="4" t="s">
        <v>10</v>
      </c>
      <c r="D2605" s="4" t="s">
        <v>14</v>
      </c>
    </row>
    <row r="2606" spans="1:6">
      <c r="A2606" t="n">
        <v>25476</v>
      </c>
      <c r="B2606" s="66" t="n">
        <v>67</v>
      </c>
      <c r="C2606" s="7" t="n">
        <v>61489</v>
      </c>
      <c r="D2606" s="7" t="n">
        <v>2</v>
      </c>
    </row>
    <row r="2607" spans="1:6">
      <c r="A2607" t="s">
        <v>4</v>
      </c>
      <c r="B2607" s="4" t="s">
        <v>5</v>
      </c>
      <c r="C2607" s="4" t="s">
        <v>10</v>
      </c>
      <c r="D2607" s="4" t="s">
        <v>14</v>
      </c>
    </row>
    <row r="2608" spans="1:6">
      <c r="A2608" t="n">
        <v>25480</v>
      </c>
      <c r="B2608" s="66" t="n">
        <v>67</v>
      </c>
      <c r="C2608" s="7" t="n">
        <v>61490</v>
      </c>
      <c r="D2608" s="7" t="n">
        <v>2</v>
      </c>
    </row>
    <row r="2609" spans="1:6">
      <c r="A2609" t="s">
        <v>4</v>
      </c>
      <c r="B2609" s="4" t="s">
        <v>5</v>
      </c>
      <c r="C2609" s="4" t="s">
        <v>10</v>
      </c>
      <c r="D2609" s="4" t="s">
        <v>14</v>
      </c>
    </row>
    <row r="2610" spans="1:6">
      <c r="A2610" t="n">
        <v>25484</v>
      </c>
      <c r="B2610" s="66" t="n">
        <v>67</v>
      </c>
      <c r="C2610" s="7" t="n">
        <v>61488</v>
      </c>
      <c r="D2610" s="7" t="n">
        <v>2</v>
      </c>
    </row>
    <row r="2611" spans="1:6">
      <c r="A2611" t="s">
        <v>4</v>
      </c>
      <c r="B2611" s="4" t="s">
        <v>5</v>
      </c>
      <c r="C2611" s="4" t="s">
        <v>10</v>
      </c>
      <c r="D2611" s="4" t="s">
        <v>14</v>
      </c>
    </row>
    <row r="2612" spans="1:6">
      <c r="A2612" t="n">
        <v>25488</v>
      </c>
      <c r="B2612" s="66" t="n">
        <v>67</v>
      </c>
      <c r="C2612" s="7" t="n">
        <v>8</v>
      </c>
      <c r="D2612" s="7" t="n">
        <v>2</v>
      </c>
    </row>
    <row r="2613" spans="1:6">
      <c r="A2613" t="s">
        <v>4</v>
      </c>
      <c r="B2613" s="4" t="s">
        <v>5</v>
      </c>
      <c r="C2613" s="4" t="s">
        <v>10</v>
      </c>
      <c r="D2613" s="4" t="s">
        <v>14</v>
      </c>
    </row>
    <row r="2614" spans="1:6">
      <c r="A2614" t="n">
        <v>25492</v>
      </c>
      <c r="B2614" s="66" t="n">
        <v>67</v>
      </c>
      <c r="C2614" s="7" t="n">
        <v>1</v>
      </c>
      <c r="D2614" s="7" t="n">
        <v>2</v>
      </c>
    </row>
    <row r="2615" spans="1:6">
      <c r="A2615" t="s">
        <v>4</v>
      </c>
      <c r="B2615" s="4" t="s">
        <v>5</v>
      </c>
      <c r="C2615" s="4" t="s">
        <v>10</v>
      </c>
      <c r="D2615" s="4" t="s">
        <v>14</v>
      </c>
    </row>
    <row r="2616" spans="1:6">
      <c r="A2616" t="n">
        <v>25496</v>
      </c>
      <c r="B2616" s="66" t="n">
        <v>67</v>
      </c>
      <c r="C2616" s="7" t="n">
        <v>9</v>
      </c>
      <c r="D2616" s="7" t="n">
        <v>2</v>
      </c>
    </row>
    <row r="2617" spans="1:6">
      <c r="A2617" t="s">
        <v>4</v>
      </c>
      <c r="B2617" s="4" t="s">
        <v>5</v>
      </c>
      <c r="C2617" s="4" t="s">
        <v>14</v>
      </c>
      <c r="D2617" s="4" t="s">
        <v>10</v>
      </c>
      <c r="E2617" s="4" t="s">
        <v>6</v>
      </c>
    </row>
    <row r="2618" spans="1:6">
      <c r="A2618" t="n">
        <v>25500</v>
      </c>
      <c r="B2618" s="26" t="n">
        <v>51</v>
      </c>
      <c r="C2618" s="7" t="n">
        <v>4</v>
      </c>
      <c r="D2618" s="7" t="n">
        <v>0</v>
      </c>
      <c r="E2618" s="7" t="s">
        <v>264</v>
      </c>
    </row>
    <row r="2619" spans="1:6">
      <c r="A2619" t="s">
        <v>4</v>
      </c>
      <c r="B2619" s="4" t="s">
        <v>5</v>
      </c>
      <c r="C2619" s="4" t="s">
        <v>10</v>
      </c>
    </row>
    <row r="2620" spans="1:6">
      <c r="A2620" t="n">
        <v>25513</v>
      </c>
      <c r="B2620" s="27" t="n">
        <v>16</v>
      </c>
      <c r="C2620" s="7" t="n">
        <v>0</v>
      </c>
    </row>
    <row r="2621" spans="1:6">
      <c r="A2621" t="s">
        <v>4</v>
      </c>
      <c r="B2621" s="4" t="s">
        <v>5</v>
      </c>
      <c r="C2621" s="4" t="s">
        <v>10</v>
      </c>
      <c r="D2621" s="4" t="s">
        <v>45</v>
      </c>
      <c r="E2621" s="4" t="s">
        <v>14</v>
      </c>
      <c r="F2621" s="4" t="s">
        <v>14</v>
      </c>
    </row>
    <row r="2622" spans="1:6">
      <c r="A2622" t="n">
        <v>25516</v>
      </c>
      <c r="B2622" s="28" t="n">
        <v>26</v>
      </c>
      <c r="C2622" s="7" t="n">
        <v>0</v>
      </c>
      <c r="D2622" s="7" t="s">
        <v>265</v>
      </c>
      <c r="E2622" s="7" t="n">
        <v>2</v>
      </c>
      <c r="F2622" s="7" t="n">
        <v>0</v>
      </c>
    </row>
    <row r="2623" spans="1:6">
      <c r="A2623" t="s">
        <v>4</v>
      </c>
      <c r="B2623" s="4" t="s">
        <v>5</v>
      </c>
    </row>
    <row r="2624" spans="1:6">
      <c r="A2624" t="n">
        <v>25536</v>
      </c>
      <c r="B2624" s="29" t="n">
        <v>28</v>
      </c>
    </row>
    <row r="2625" spans="1:6">
      <c r="A2625" t="s">
        <v>4</v>
      </c>
      <c r="B2625" s="4" t="s">
        <v>5</v>
      </c>
      <c r="C2625" s="4" t="s">
        <v>14</v>
      </c>
      <c r="D2625" s="4" t="s">
        <v>10</v>
      </c>
      <c r="E2625" s="4" t="s">
        <v>6</v>
      </c>
    </row>
    <row r="2626" spans="1:6">
      <c r="A2626" t="n">
        <v>25537</v>
      </c>
      <c r="B2626" s="26" t="n">
        <v>51</v>
      </c>
      <c r="C2626" s="7" t="n">
        <v>4</v>
      </c>
      <c r="D2626" s="7" t="n">
        <v>8</v>
      </c>
      <c r="E2626" s="7" t="s">
        <v>264</v>
      </c>
    </row>
    <row r="2627" spans="1:6">
      <c r="A2627" t="s">
        <v>4</v>
      </c>
      <c r="B2627" s="4" t="s">
        <v>5</v>
      </c>
      <c r="C2627" s="4" t="s">
        <v>10</v>
      </c>
    </row>
    <row r="2628" spans="1:6">
      <c r="A2628" t="n">
        <v>25550</v>
      </c>
      <c r="B2628" s="27" t="n">
        <v>16</v>
      </c>
      <c r="C2628" s="7" t="n">
        <v>0</v>
      </c>
    </row>
    <row r="2629" spans="1:6">
      <c r="A2629" t="s">
        <v>4</v>
      </c>
      <c r="B2629" s="4" t="s">
        <v>5</v>
      </c>
      <c r="C2629" s="4" t="s">
        <v>10</v>
      </c>
      <c r="D2629" s="4" t="s">
        <v>45</v>
      </c>
      <c r="E2629" s="4" t="s">
        <v>14</v>
      </c>
      <c r="F2629" s="4" t="s">
        <v>14</v>
      </c>
    </row>
    <row r="2630" spans="1:6">
      <c r="A2630" t="n">
        <v>25553</v>
      </c>
      <c r="B2630" s="28" t="n">
        <v>26</v>
      </c>
      <c r="C2630" s="7" t="n">
        <v>8</v>
      </c>
      <c r="D2630" s="7" t="s">
        <v>266</v>
      </c>
      <c r="E2630" s="7" t="n">
        <v>2</v>
      </c>
      <c r="F2630" s="7" t="n">
        <v>0</v>
      </c>
    </row>
    <row r="2631" spans="1:6">
      <c r="A2631" t="s">
        <v>4</v>
      </c>
      <c r="B2631" s="4" t="s">
        <v>5</v>
      </c>
    </row>
    <row r="2632" spans="1:6">
      <c r="A2632" t="n">
        <v>25584</v>
      </c>
      <c r="B2632" s="29" t="n">
        <v>28</v>
      </c>
    </row>
    <row r="2633" spans="1:6">
      <c r="A2633" t="s">
        <v>4</v>
      </c>
      <c r="B2633" s="4" t="s">
        <v>5</v>
      </c>
      <c r="C2633" s="4" t="s">
        <v>10</v>
      </c>
      <c r="D2633" s="4" t="s">
        <v>14</v>
      </c>
    </row>
    <row r="2634" spans="1:6">
      <c r="A2634" t="n">
        <v>25585</v>
      </c>
      <c r="B2634" s="31" t="n">
        <v>89</v>
      </c>
      <c r="C2634" s="7" t="n">
        <v>65533</v>
      </c>
      <c r="D2634" s="7" t="n">
        <v>1</v>
      </c>
    </row>
    <row r="2635" spans="1:6">
      <c r="A2635" t="s">
        <v>4</v>
      </c>
      <c r="B2635" s="4" t="s">
        <v>5</v>
      </c>
      <c r="C2635" s="4" t="s">
        <v>14</v>
      </c>
      <c r="D2635" s="4" t="s">
        <v>10</v>
      </c>
      <c r="E2635" s="4" t="s">
        <v>24</v>
      </c>
    </row>
    <row r="2636" spans="1:6">
      <c r="A2636" t="n">
        <v>25589</v>
      </c>
      <c r="B2636" s="23" t="n">
        <v>58</v>
      </c>
      <c r="C2636" s="7" t="n">
        <v>101</v>
      </c>
      <c r="D2636" s="7" t="n">
        <v>300</v>
      </c>
      <c r="E2636" s="7" t="n">
        <v>1</v>
      </c>
    </row>
    <row r="2637" spans="1:6">
      <c r="A2637" t="s">
        <v>4</v>
      </c>
      <c r="B2637" s="4" t="s">
        <v>5</v>
      </c>
      <c r="C2637" s="4" t="s">
        <v>14</v>
      </c>
      <c r="D2637" s="4" t="s">
        <v>10</v>
      </c>
    </row>
    <row r="2638" spans="1:6">
      <c r="A2638" t="n">
        <v>25597</v>
      </c>
      <c r="B2638" s="23" t="n">
        <v>58</v>
      </c>
      <c r="C2638" s="7" t="n">
        <v>254</v>
      </c>
      <c r="D2638" s="7" t="n">
        <v>0</v>
      </c>
    </row>
    <row r="2639" spans="1:6">
      <c r="A2639" t="s">
        <v>4</v>
      </c>
      <c r="B2639" s="4" t="s">
        <v>5</v>
      </c>
      <c r="C2639" s="4" t="s">
        <v>10</v>
      </c>
      <c r="D2639" s="4" t="s">
        <v>24</v>
      </c>
      <c r="E2639" s="4" t="s">
        <v>24</v>
      </c>
      <c r="F2639" s="4" t="s">
        <v>24</v>
      </c>
      <c r="G2639" s="4" t="s">
        <v>24</v>
      </c>
    </row>
    <row r="2640" spans="1:6">
      <c r="A2640" t="n">
        <v>25601</v>
      </c>
      <c r="B2640" s="40" t="n">
        <v>46</v>
      </c>
      <c r="C2640" s="7" t="n">
        <v>0</v>
      </c>
      <c r="D2640" s="7" t="n">
        <v>-89.5</v>
      </c>
      <c r="E2640" s="7" t="n">
        <v>173.550003051758</v>
      </c>
      <c r="F2640" s="7" t="n">
        <v>30.0200004577637</v>
      </c>
      <c r="G2640" s="7" t="n">
        <v>110.199996948242</v>
      </c>
    </row>
    <row r="2641" spans="1:7">
      <c r="A2641" t="s">
        <v>4</v>
      </c>
      <c r="B2641" s="4" t="s">
        <v>5</v>
      </c>
      <c r="C2641" s="4" t="s">
        <v>14</v>
      </c>
      <c r="D2641" s="53" t="s">
        <v>129</v>
      </c>
      <c r="E2641" s="4" t="s">
        <v>5</v>
      </c>
      <c r="F2641" s="4" t="s">
        <v>14</v>
      </c>
      <c r="G2641" s="4" t="s">
        <v>10</v>
      </c>
      <c r="H2641" s="53" t="s">
        <v>130</v>
      </c>
      <c r="I2641" s="4" t="s">
        <v>14</v>
      </c>
      <c r="J2641" s="4" t="s">
        <v>26</v>
      </c>
    </row>
    <row r="2642" spans="1:7">
      <c r="A2642" t="n">
        <v>25620</v>
      </c>
      <c r="B2642" s="12" t="n">
        <v>5</v>
      </c>
      <c r="C2642" s="7" t="n">
        <v>28</v>
      </c>
      <c r="D2642" s="53" t="s">
        <v>3</v>
      </c>
      <c r="E2642" s="54" t="n">
        <v>64</v>
      </c>
      <c r="F2642" s="7" t="n">
        <v>5</v>
      </c>
      <c r="G2642" s="7" t="n">
        <v>7</v>
      </c>
      <c r="H2642" s="53" t="s">
        <v>3</v>
      </c>
      <c r="I2642" s="7" t="n">
        <v>1</v>
      </c>
      <c r="J2642" s="13" t="n">
        <f t="normal" ca="1">A2656</f>
        <v>0</v>
      </c>
    </row>
    <row r="2643" spans="1:7">
      <c r="A2643" t="s">
        <v>4</v>
      </c>
      <c r="B2643" s="4" t="s">
        <v>5</v>
      </c>
      <c r="C2643" s="4" t="s">
        <v>10</v>
      </c>
      <c r="D2643" s="4" t="s">
        <v>24</v>
      </c>
      <c r="E2643" s="4" t="s">
        <v>24</v>
      </c>
      <c r="F2643" s="4" t="s">
        <v>24</v>
      </c>
      <c r="G2643" s="4" t="s">
        <v>24</v>
      </c>
    </row>
    <row r="2644" spans="1:7">
      <c r="A2644" t="n">
        <v>25631</v>
      </c>
      <c r="B2644" s="40" t="n">
        <v>46</v>
      </c>
      <c r="C2644" s="7" t="n">
        <v>7</v>
      </c>
      <c r="D2644" s="7" t="n">
        <v>-90.0599975585938</v>
      </c>
      <c r="E2644" s="7" t="n">
        <v>173.550003051758</v>
      </c>
      <c r="F2644" s="7" t="n">
        <v>31.5100002288818</v>
      </c>
      <c r="G2644" s="7" t="n">
        <v>112.199996948242</v>
      </c>
    </row>
    <row r="2645" spans="1:7">
      <c r="A2645" t="s">
        <v>4</v>
      </c>
      <c r="B2645" s="4" t="s">
        <v>5</v>
      </c>
      <c r="C2645" s="4" t="s">
        <v>14</v>
      </c>
      <c r="D2645" s="53" t="s">
        <v>129</v>
      </c>
      <c r="E2645" s="4" t="s">
        <v>5</v>
      </c>
      <c r="F2645" s="4" t="s">
        <v>14</v>
      </c>
      <c r="G2645" s="4" t="s">
        <v>10</v>
      </c>
      <c r="H2645" s="53" t="s">
        <v>130</v>
      </c>
      <c r="I2645" s="4" t="s">
        <v>14</v>
      </c>
      <c r="J2645" s="4" t="s">
        <v>26</v>
      </c>
    </row>
    <row r="2646" spans="1:7">
      <c r="A2646" t="n">
        <v>25650</v>
      </c>
      <c r="B2646" s="12" t="n">
        <v>5</v>
      </c>
      <c r="C2646" s="7" t="n">
        <v>28</v>
      </c>
      <c r="D2646" s="53" t="s">
        <v>3</v>
      </c>
      <c r="E2646" s="54" t="n">
        <v>64</v>
      </c>
      <c r="F2646" s="7" t="n">
        <v>5</v>
      </c>
      <c r="G2646" s="7" t="n">
        <v>2</v>
      </c>
      <c r="H2646" s="53" t="s">
        <v>3</v>
      </c>
      <c r="I2646" s="7" t="n">
        <v>1</v>
      </c>
      <c r="J2646" s="13" t="n">
        <f t="normal" ca="1">A2650</f>
        <v>0</v>
      </c>
    </row>
    <row r="2647" spans="1:7">
      <c r="A2647" t="s">
        <v>4</v>
      </c>
      <c r="B2647" s="4" t="s">
        <v>5</v>
      </c>
      <c r="C2647" s="4" t="s">
        <v>10</v>
      </c>
      <c r="D2647" s="4" t="s">
        <v>24</v>
      </c>
      <c r="E2647" s="4" t="s">
        <v>24</v>
      </c>
      <c r="F2647" s="4" t="s">
        <v>24</v>
      </c>
      <c r="G2647" s="4" t="s">
        <v>24</v>
      </c>
    </row>
    <row r="2648" spans="1:7">
      <c r="A2648" t="n">
        <v>25661</v>
      </c>
      <c r="B2648" s="40" t="n">
        <v>46</v>
      </c>
      <c r="C2648" s="7" t="n">
        <v>2</v>
      </c>
      <c r="D2648" s="7" t="n">
        <v>-90.8300018310547</v>
      </c>
      <c r="E2648" s="7" t="n">
        <v>173.550003051758</v>
      </c>
      <c r="F2648" s="7" t="n">
        <v>30.1900005340576</v>
      </c>
      <c r="G2648" s="7" t="n">
        <v>109.5</v>
      </c>
    </row>
    <row r="2649" spans="1:7">
      <c r="A2649" t="s">
        <v>4</v>
      </c>
      <c r="B2649" s="4" t="s">
        <v>5</v>
      </c>
      <c r="C2649" s="4" t="s">
        <v>14</v>
      </c>
      <c r="D2649" s="53" t="s">
        <v>129</v>
      </c>
      <c r="E2649" s="4" t="s">
        <v>5</v>
      </c>
      <c r="F2649" s="4" t="s">
        <v>14</v>
      </c>
      <c r="G2649" s="4" t="s">
        <v>10</v>
      </c>
      <c r="H2649" s="53" t="s">
        <v>130</v>
      </c>
      <c r="I2649" s="4" t="s">
        <v>14</v>
      </c>
      <c r="J2649" s="4" t="s">
        <v>26</v>
      </c>
    </row>
    <row r="2650" spans="1:7">
      <c r="A2650" t="n">
        <v>25680</v>
      </c>
      <c r="B2650" s="12" t="n">
        <v>5</v>
      </c>
      <c r="C2650" s="7" t="n">
        <v>28</v>
      </c>
      <c r="D2650" s="53" t="s">
        <v>3</v>
      </c>
      <c r="E2650" s="54" t="n">
        <v>64</v>
      </c>
      <c r="F2650" s="7" t="n">
        <v>5</v>
      </c>
      <c r="G2650" s="7" t="n">
        <v>4</v>
      </c>
      <c r="H2650" s="53" t="s">
        <v>3</v>
      </c>
      <c r="I2650" s="7" t="n">
        <v>1</v>
      </c>
      <c r="J2650" s="13" t="n">
        <f t="normal" ca="1">A2654</f>
        <v>0</v>
      </c>
    </row>
    <row r="2651" spans="1:7">
      <c r="A2651" t="s">
        <v>4</v>
      </c>
      <c r="B2651" s="4" t="s">
        <v>5</v>
      </c>
      <c r="C2651" s="4" t="s">
        <v>10</v>
      </c>
      <c r="D2651" s="4" t="s">
        <v>24</v>
      </c>
      <c r="E2651" s="4" t="s">
        <v>24</v>
      </c>
      <c r="F2651" s="4" t="s">
        <v>24</v>
      </c>
      <c r="G2651" s="4" t="s">
        <v>24</v>
      </c>
    </row>
    <row r="2652" spans="1:7">
      <c r="A2652" t="n">
        <v>25691</v>
      </c>
      <c r="B2652" s="40" t="n">
        <v>46</v>
      </c>
      <c r="C2652" s="7" t="n">
        <v>4</v>
      </c>
      <c r="D2652" s="7" t="n">
        <v>-90.8300018310547</v>
      </c>
      <c r="E2652" s="7" t="n">
        <v>173.550003051758</v>
      </c>
      <c r="F2652" s="7" t="n">
        <v>30.1900005340576</v>
      </c>
      <c r="G2652" s="7" t="n">
        <v>109.5</v>
      </c>
    </row>
    <row r="2653" spans="1:7">
      <c r="A2653" t="s">
        <v>4</v>
      </c>
      <c r="B2653" s="4" t="s">
        <v>5</v>
      </c>
      <c r="C2653" s="4" t="s">
        <v>26</v>
      </c>
    </row>
    <row r="2654" spans="1:7">
      <c r="A2654" t="n">
        <v>25710</v>
      </c>
      <c r="B2654" s="16" t="n">
        <v>3</v>
      </c>
      <c r="C2654" s="13" t="n">
        <f t="normal" ca="1">A2660</f>
        <v>0</v>
      </c>
    </row>
    <row r="2655" spans="1:7">
      <c r="A2655" t="s">
        <v>4</v>
      </c>
      <c r="B2655" s="4" t="s">
        <v>5</v>
      </c>
      <c r="C2655" s="4" t="s">
        <v>10</v>
      </c>
      <c r="D2655" s="4" t="s">
        <v>24</v>
      </c>
      <c r="E2655" s="4" t="s">
        <v>24</v>
      </c>
      <c r="F2655" s="4" t="s">
        <v>24</v>
      </c>
      <c r="G2655" s="4" t="s">
        <v>24</v>
      </c>
    </row>
    <row r="2656" spans="1:7">
      <c r="A2656" t="n">
        <v>25715</v>
      </c>
      <c r="B2656" s="40" t="n">
        <v>46</v>
      </c>
      <c r="C2656" s="7" t="n">
        <v>61489</v>
      </c>
      <c r="D2656" s="7" t="n">
        <v>-90.0599975585938</v>
      </c>
      <c r="E2656" s="7" t="n">
        <v>173.550003051758</v>
      </c>
      <c r="F2656" s="7" t="n">
        <v>31.5100002288818</v>
      </c>
      <c r="G2656" s="7" t="n">
        <v>112.199996948242</v>
      </c>
    </row>
    <row r="2657" spans="1:10">
      <c r="A2657" t="s">
        <v>4</v>
      </c>
      <c r="B2657" s="4" t="s">
        <v>5</v>
      </c>
      <c r="C2657" s="4" t="s">
        <v>10</v>
      </c>
      <c r="D2657" s="4" t="s">
        <v>24</v>
      </c>
      <c r="E2657" s="4" t="s">
        <v>24</v>
      </c>
      <c r="F2657" s="4" t="s">
        <v>24</v>
      </c>
      <c r="G2657" s="4" t="s">
        <v>24</v>
      </c>
    </row>
    <row r="2658" spans="1:10">
      <c r="A2658" t="n">
        <v>25734</v>
      </c>
      <c r="B2658" s="40" t="n">
        <v>46</v>
      </c>
      <c r="C2658" s="7" t="n">
        <v>61490</v>
      </c>
      <c r="D2658" s="7" t="n">
        <v>-90.8300018310547</v>
      </c>
      <c r="E2658" s="7" t="n">
        <v>173.550003051758</v>
      </c>
      <c r="F2658" s="7" t="n">
        <v>30.1900005340576</v>
      </c>
      <c r="G2658" s="7" t="n">
        <v>109.5</v>
      </c>
    </row>
    <row r="2659" spans="1:10">
      <c r="A2659" t="s">
        <v>4</v>
      </c>
      <c r="B2659" s="4" t="s">
        <v>5</v>
      </c>
      <c r="C2659" s="4" t="s">
        <v>10</v>
      </c>
      <c r="D2659" s="4" t="s">
        <v>24</v>
      </c>
      <c r="E2659" s="4" t="s">
        <v>24</v>
      </c>
      <c r="F2659" s="4" t="s">
        <v>24</v>
      </c>
      <c r="G2659" s="4" t="s">
        <v>24</v>
      </c>
    </row>
    <row r="2660" spans="1:10">
      <c r="A2660" t="n">
        <v>25753</v>
      </c>
      <c r="B2660" s="40" t="n">
        <v>46</v>
      </c>
      <c r="C2660" s="7" t="n">
        <v>61488</v>
      </c>
      <c r="D2660" s="7" t="n">
        <v>-90.6999969482422</v>
      </c>
      <c r="E2660" s="7" t="n">
        <v>173.550003051758</v>
      </c>
      <c r="F2660" s="7" t="n">
        <v>32.2400016784668</v>
      </c>
      <c r="G2660" s="7" t="n">
        <v>111.099998474121</v>
      </c>
    </row>
    <row r="2661" spans="1:10">
      <c r="A2661" t="s">
        <v>4</v>
      </c>
      <c r="B2661" s="4" t="s">
        <v>5</v>
      </c>
      <c r="C2661" s="4" t="s">
        <v>10</v>
      </c>
      <c r="D2661" s="4" t="s">
        <v>24</v>
      </c>
      <c r="E2661" s="4" t="s">
        <v>24</v>
      </c>
      <c r="F2661" s="4" t="s">
        <v>24</v>
      </c>
      <c r="G2661" s="4" t="s">
        <v>24</v>
      </c>
    </row>
    <row r="2662" spans="1:10">
      <c r="A2662" t="n">
        <v>25772</v>
      </c>
      <c r="B2662" s="40" t="n">
        <v>46</v>
      </c>
      <c r="C2662" s="7" t="n">
        <v>8</v>
      </c>
      <c r="D2662" s="7" t="n">
        <v>-90.1500015258789</v>
      </c>
      <c r="E2662" s="7" t="n">
        <v>173.550003051758</v>
      </c>
      <c r="F2662" s="7" t="n">
        <v>29.4400005340576</v>
      </c>
      <c r="G2662" s="7" t="n">
        <v>111.400001525879</v>
      </c>
    </row>
    <row r="2663" spans="1:10">
      <c r="A2663" t="s">
        <v>4</v>
      </c>
      <c r="B2663" s="4" t="s">
        <v>5</v>
      </c>
      <c r="C2663" s="4" t="s">
        <v>10</v>
      </c>
      <c r="D2663" s="4" t="s">
        <v>24</v>
      </c>
      <c r="E2663" s="4" t="s">
        <v>24</v>
      </c>
      <c r="F2663" s="4" t="s">
        <v>24</v>
      </c>
      <c r="G2663" s="4" t="s">
        <v>24</v>
      </c>
    </row>
    <row r="2664" spans="1:10">
      <c r="A2664" t="n">
        <v>25791</v>
      </c>
      <c r="B2664" s="40" t="n">
        <v>46</v>
      </c>
      <c r="C2664" s="7" t="n">
        <v>1</v>
      </c>
      <c r="D2664" s="7" t="n">
        <v>-90.25</v>
      </c>
      <c r="E2664" s="7" t="n">
        <v>173.550003051758</v>
      </c>
      <c r="F2664" s="7" t="n">
        <v>30.8199996948242</v>
      </c>
      <c r="G2664" s="7" t="n">
        <v>110.800003051758</v>
      </c>
    </row>
    <row r="2665" spans="1:10">
      <c r="A2665" t="s">
        <v>4</v>
      </c>
      <c r="B2665" s="4" t="s">
        <v>5</v>
      </c>
      <c r="C2665" s="4" t="s">
        <v>10</v>
      </c>
      <c r="D2665" s="4" t="s">
        <v>24</v>
      </c>
      <c r="E2665" s="4" t="s">
        <v>24</v>
      </c>
      <c r="F2665" s="4" t="s">
        <v>24</v>
      </c>
      <c r="G2665" s="4" t="s">
        <v>24</v>
      </c>
    </row>
    <row r="2666" spans="1:10">
      <c r="A2666" t="n">
        <v>25810</v>
      </c>
      <c r="B2666" s="40" t="n">
        <v>46</v>
      </c>
      <c r="C2666" s="7" t="n">
        <v>9</v>
      </c>
      <c r="D2666" s="7" t="n">
        <v>-89.1800003051758</v>
      </c>
      <c r="E2666" s="7" t="n">
        <v>173.550003051758</v>
      </c>
      <c r="F2666" s="7" t="n">
        <v>31.6000003814697</v>
      </c>
      <c r="G2666" s="7" t="n">
        <v>111.199996948242</v>
      </c>
    </row>
    <row r="2667" spans="1:10">
      <c r="A2667" t="s">
        <v>4</v>
      </c>
      <c r="B2667" s="4" t="s">
        <v>5</v>
      </c>
      <c r="C2667" s="4" t="s">
        <v>10</v>
      </c>
      <c r="D2667" s="4" t="s">
        <v>24</v>
      </c>
      <c r="E2667" s="4" t="s">
        <v>24</v>
      </c>
      <c r="F2667" s="4" t="s">
        <v>24</v>
      </c>
      <c r="G2667" s="4" t="s">
        <v>24</v>
      </c>
    </row>
    <row r="2668" spans="1:10">
      <c r="A2668" t="n">
        <v>25829</v>
      </c>
      <c r="B2668" s="40" t="n">
        <v>46</v>
      </c>
      <c r="C2668" s="7" t="n">
        <v>7032</v>
      </c>
      <c r="D2668" s="7" t="n">
        <v>-91.9700012207031</v>
      </c>
      <c r="E2668" s="7" t="n">
        <v>173.550003051758</v>
      </c>
      <c r="F2668" s="7" t="n">
        <v>31.7600002288818</v>
      </c>
      <c r="G2668" s="7" t="n">
        <v>111.300003051758</v>
      </c>
    </row>
    <row r="2669" spans="1:10">
      <c r="A2669" t="s">
        <v>4</v>
      </c>
      <c r="B2669" s="4" t="s">
        <v>5</v>
      </c>
      <c r="C2669" s="4" t="s">
        <v>10</v>
      </c>
      <c r="D2669" s="4" t="s">
        <v>10</v>
      </c>
      <c r="E2669" s="4" t="s">
        <v>24</v>
      </c>
      <c r="F2669" s="4" t="s">
        <v>24</v>
      </c>
      <c r="G2669" s="4" t="s">
        <v>24</v>
      </c>
      <c r="H2669" s="4" t="s">
        <v>24</v>
      </c>
      <c r="I2669" s="4" t="s">
        <v>14</v>
      </c>
      <c r="J2669" s="4" t="s">
        <v>10</v>
      </c>
    </row>
    <row r="2670" spans="1:10">
      <c r="A2670" t="n">
        <v>25848</v>
      </c>
      <c r="B2670" s="48" t="n">
        <v>55</v>
      </c>
      <c r="C2670" s="7" t="n">
        <v>0</v>
      </c>
      <c r="D2670" s="7" t="n">
        <v>65533</v>
      </c>
      <c r="E2670" s="7" t="n">
        <v>-87.4400024414063</v>
      </c>
      <c r="F2670" s="7" t="n">
        <v>173.550003051758</v>
      </c>
      <c r="G2670" s="7" t="n">
        <v>29.2600002288818</v>
      </c>
      <c r="H2670" s="7" t="n">
        <v>2.79999995231628</v>
      </c>
      <c r="I2670" s="7" t="n">
        <v>2</v>
      </c>
      <c r="J2670" s="7" t="n">
        <v>0</v>
      </c>
    </row>
    <row r="2671" spans="1:10">
      <c r="A2671" t="s">
        <v>4</v>
      </c>
      <c r="B2671" s="4" t="s">
        <v>5</v>
      </c>
      <c r="C2671" s="4" t="s">
        <v>14</v>
      </c>
      <c r="D2671" s="53" t="s">
        <v>129</v>
      </c>
      <c r="E2671" s="4" t="s">
        <v>5</v>
      </c>
      <c r="F2671" s="4" t="s">
        <v>14</v>
      </c>
      <c r="G2671" s="4" t="s">
        <v>10</v>
      </c>
      <c r="H2671" s="53" t="s">
        <v>130</v>
      </c>
      <c r="I2671" s="4" t="s">
        <v>14</v>
      </c>
      <c r="J2671" s="4" t="s">
        <v>26</v>
      </c>
    </row>
    <row r="2672" spans="1:10">
      <c r="A2672" t="n">
        <v>25872</v>
      </c>
      <c r="B2672" s="12" t="n">
        <v>5</v>
      </c>
      <c r="C2672" s="7" t="n">
        <v>28</v>
      </c>
      <c r="D2672" s="53" t="s">
        <v>3</v>
      </c>
      <c r="E2672" s="54" t="n">
        <v>64</v>
      </c>
      <c r="F2672" s="7" t="n">
        <v>5</v>
      </c>
      <c r="G2672" s="7" t="n">
        <v>7</v>
      </c>
      <c r="H2672" s="53" t="s">
        <v>3</v>
      </c>
      <c r="I2672" s="7" t="n">
        <v>1</v>
      </c>
      <c r="J2672" s="13" t="n">
        <f t="normal" ca="1">A2686</f>
        <v>0</v>
      </c>
    </row>
    <row r="2673" spans="1:10">
      <c r="A2673" t="s">
        <v>4</v>
      </c>
      <c r="B2673" s="4" t="s">
        <v>5</v>
      </c>
      <c r="C2673" s="4" t="s">
        <v>10</v>
      </c>
      <c r="D2673" s="4" t="s">
        <v>10</v>
      </c>
      <c r="E2673" s="4" t="s">
        <v>24</v>
      </c>
      <c r="F2673" s="4" t="s">
        <v>24</v>
      </c>
      <c r="G2673" s="4" t="s">
        <v>24</v>
      </c>
      <c r="H2673" s="4" t="s">
        <v>24</v>
      </c>
      <c r="I2673" s="4" t="s">
        <v>14</v>
      </c>
      <c r="J2673" s="4" t="s">
        <v>10</v>
      </c>
    </row>
    <row r="2674" spans="1:10">
      <c r="A2674" t="n">
        <v>25883</v>
      </c>
      <c r="B2674" s="48" t="n">
        <v>55</v>
      </c>
      <c r="C2674" s="7" t="n">
        <v>7</v>
      </c>
      <c r="D2674" s="7" t="n">
        <v>65533</v>
      </c>
      <c r="E2674" s="7" t="n">
        <v>-87.6500015258789</v>
      </c>
      <c r="F2674" s="7" t="n">
        <v>173.550003051758</v>
      </c>
      <c r="G2674" s="7" t="n">
        <v>30.5300006866455</v>
      </c>
      <c r="H2674" s="7" t="n">
        <v>2.79999995231628</v>
      </c>
      <c r="I2674" s="7" t="n">
        <v>2</v>
      </c>
      <c r="J2674" s="7" t="n">
        <v>0</v>
      </c>
    </row>
    <row r="2675" spans="1:10">
      <c r="A2675" t="s">
        <v>4</v>
      </c>
      <c r="B2675" s="4" t="s">
        <v>5</v>
      </c>
      <c r="C2675" s="4" t="s">
        <v>14</v>
      </c>
      <c r="D2675" s="53" t="s">
        <v>129</v>
      </c>
      <c r="E2675" s="4" t="s">
        <v>5</v>
      </c>
      <c r="F2675" s="4" t="s">
        <v>14</v>
      </c>
      <c r="G2675" s="4" t="s">
        <v>10</v>
      </c>
      <c r="H2675" s="53" t="s">
        <v>130</v>
      </c>
      <c r="I2675" s="4" t="s">
        <v>14</v>
      </c>
      <c r="J2675" s="4" t="s">
        <v>26</v>
      </c>
    </row>
    <row r="2676" spans="1:10">
      <c r="A2676" t="n">
        <v>25907</v>
      </c>
      <c r="B2676" s="12" t="n">
        <v>5</v>
      </c>
      <c r="C2676" s="7" t="n">
        <v>28</v>
      </c>
      <c r="D2676" s="53" t="s">
        <v>3</v>
      </c>
      <c r="E2676" s="54" t="n">
        <v>64</v>
      </c>
      <c r="F2676" s="7" t="n">
        <v>5</v>
      </c>
      <c r="G2676" s="7" t="n">
        <v>2</v>
      </c>
      <c r="H2676" s="53" t="s">
        <v>3</v>
      </c>
      <c r="I2676" s="7" t="n">
        <v>1</v>
      </c>
      <c r="J2676" s="13" t="n">
        <f t="normal" ca="1">A2680</f>
        <v>0</v>
      </c>
    </row>
    <row r="2677" spans="1:10">
      <c r="A2677" t="s">
        <v>4</v>
      </c>
      <c r="B2677" s="4" t="s">
        <v>5</v>
      </c>
      <c r="C2677" s="4" t="s">
        <v>10</v>
      </c>
      <c r="D2677" s="4" t="s">
        <v>10</v>
      </c>
      <c r="E2677" s="4" t="s">
        <v>24</v>
      </c>
      <c r="F2677" s="4" t="s">
        <v>24</v>
      </c>
      <c r="G2677" s="4" t="s">
        <v>24</v>
      </c>
      <c r="H2677" s="4" t="s">
        <v>24</v>
      </c>
      <c r="I2677" s="4" t="s">
        <v>14</v>
      </c>
      <c r="J2677" s="4" t="s">
        <v>10</v>
      </c>
    </row>
    <row r="2678" spans="1:10">
      <c r="A2678" t="n">
        <v>25918</v>
      </c>
      <c r="B2678" s="48" t="n">
        <v>55</v>
      </c>
      <c r="C2678" s="7" t="n">
        <v>2</v>
      </c>
      <c r="D2678" s="7" t="n">
        <v>65533</v>
      </c>
      <c r="E2678" s="7" t="n">
        <v>-88.4700012207031</v>
      </c>
      <c r="F2678" s="7" t="n">
        <v>173.550003051758</v>
      </c>
      <c r="G2678" s="7" t="n">
        <v>29.3600006103516</v>
      </c>
      <c r="H2678" s="7" t="n">
        <v>2.79999995231628</v>
      </c>
      <c r="I2678" s="7" t="n">
        <v>2</v>
      </c>
      <c r="J2678" s="7" t="n">
        <v>0</v>
      </c>
    </row>
    <row r="2679" spans="1:10">
      <c r="A2679" t="s">
        <v>4</v>
      </c>
      <c r="B2679" s="4" t="s">
        <v>5</v>
      </c>
      <c r="C2679" s="4" t="s">
        <v>14</v>
      </c>
      <c r="D2679" s="53" t="s">
        <v>129</v>
      </c>
      <c r="E2679" s="4" t="s">
        <v>5</v>
      </c>
      <c r="F2679" s="4" t="s">
        <v>14</v>
      </c>
      <c r="G2679" s="4" t="s">
        <v>10</v>
      </c>
      <c r="H2679" s="53" t="s">
        <v>130</v>
      </c>
      <c r="I2679" s="4" t="s">
        <v>14</v>
      </c>
      <c r="J2679" s="4" t="s">
        <v>26</v>
      </c>
    </row>
    <row r="2680" spans="1:10">
      <c r="A2680" t="n">
        <v>25942</v>
      </c>
      <c r="B2680" s="12" t="n">
        <v>5</v>
      </c>
      <c r="C2680" s="7" t="n">
        <v>28</v>
      </c>
      <c r="D2680" s="53" t="s">
        <v>3</v>
      </c>
      <c r="E2680" s="54" t="n">
        <v>64</v>
      </c>
      <c r="F2680" s="7" t="n">
        <v>5</v>
      </c>
      <c r="G2680" s="7" t="n">
        <v>4</v>
      </c>
      <c r="H2680" s="53" t="s">
        <v>3</v>
      </c>
      <c r="I2680" s="7" t="n">
        <v>1</v>
      </c>
      <c r="J2680" s="13" t="n">
        <f t="normal" ca="1">A2684</f>
        <v>0</v>
      </c>
    </row>
    <row r="2681" spans="1:10">
      <c r="A2681" t="s">
        <v>4</v>
      </c>
      <c r="B2681" s="4" t="s">
        <v>5</v>
      </c>
      <c r="C2681" s="4" t="s">
        <v>10</v>
      </c>
      <c r="D2681" s="4" t="s">
        <v>10</v>
      </c>
      <c r="E2681" s="4" t="s">
        <v>24</v>
      </c>
      <c r="F2681" s="4" t="s">
        <v>24</v>
      </c>
      <c r="G2681" s="4" t="s">
        <v>24</v>
      </c>
      <c r="H2681" s="4" t="s">
        <v>24</v>
      </c>
      <c r="I2681" s="4" t="s">
        <v>14</v>
      </c>
      <c r="J2681" s="4" t="s">
        <v>10</v>
      </c>
    </row>
    <row r="2682" spans="1:10">
      <c r="A2682" t="n">
        <v>25953</v>
      </c>
      <c r="B2682" s="48" t="n">
        <v>55</v>
      </c>
      <c r="C2682" s="7" t="n">
        <v>4</v>
      </c>
      <c r="D2682" s="7" t="n">
        <v>65533</v>
      </c>
      <c r="E2682" s="7" t="n">
        <v>-88.4700012207031</v>
      </c>
      <c r="F2682" s="7" t="n">
        <v>173.550003051758</v>
      </c>
      <c r="G2682" s="7" t="n">
        <v>29.3600006103516</v>
      </c>
      <c r="H2682" s="7" t="n">
        <v>2.79999995231628</v>
      </c>
      <c r="I2682" s="7" t="n">
        <v>2</v>
      </c>
      <c r="J2682" s="7" t="n">
        <v>0</v>
      </c>
    </row>
    <row r="2683" spans="1:10">
      <c r="A2683" t="s">
        <v>4</v>
      </c>
      <c r="B2683" s="4" t="s">
        <v>5</v>
      </c>
      <c r="C2683" s="4" t="s">
        <v>26</v>
      </c>
    </row>
    <row r="2684" spans="1:10">
      <c r="A2684" t="n">
        <v>25977</v>
      </c>
      <c r="B2684" s="16" t="n">
        <v>3</v>
      </c>
      <c r="C2684" s="13" t="n">
        <f t="normal" ca="1">A2690</f>
        <v>0</v>
      </c>
    </row>
    <row r="2685" spans="1:10">
      <c r="A2685" t="s">
        <v>4</v>
      </c>
      <c r="B2685" s="4" t="s">
        <v>5</v>
      </c>
      <c r="C2685" s="4" t="s">
        <v>10</v>
      </c>
      <c r="D2685" s="4" t="s">
        <v>10</v>
      </c>
      <c r="E2685" s="4" t="s">
        <v>24</v>
      </c>
      <c r="F2685" s="4" t="s">
        <v>24</v>
      </c>
      <c r="G2685" s="4" t="s">
        <v>24</v>
      </c>
      <c r="H2685" s="4" t="s">
        <v>24</v>
      </c>
      <c r="I2685" s="4" t="s">
        <v>14</v>
      </c>
      <c r="J2685" s="4" t="s">
        <v>10</v>
      </c>
    </row>
    <row r="2686" spans="1:10">
      <c r="A2686" t="n">
        <v>25982</v>
      </c>
      <c r="B2686" s="48" t="n">
        <v>55</v>
      </c>
      <c r="C2686" s="7" t="n">
        <v>61489</v>
      </c>
      <c r="D2686" s="7" t="n">
        <v>65533</v>
      </c>
      <c r="E2686" s="7" t="n">
        <v>-87.6500015258789</v>
      </c>
      <c r="F2686" s="7" t="n">
        <v>173.550003051758</v>
      </c>
      <c r="G2686" s="7" t="n">
        <v>30.5300006866455</v>
      </c>
      <c r="H2686" s="7" t="n">
        <v>2.79999995231628</v>
      </c>
      <c r="I2686" s="7" t="n">
        <v>2</v>
      </c>
      <c r="J2686" s="7" t="n">
        <v>0</v>
      </c>
    </row>
    <row r="2687" spans="1:10">
      <c r="A2687" t="s">
        <v>4</v>
      </c>
      <c r="B2687" s="4" t="s">
        <v>5</v>
      </c>
      <c r="C2687" s="4" t="s">
        <v>10</v>
      </c>
      <c r="D2687" s="4" t="s">
        <v>10</v>
      </c>
      <c r="E2687" s="4" t="s">
        <v>24</v>
      </c>
      <c r="F2687" s="4" t="s">
        <v>24</v>
      </c>
      <c r="G2687" s="4" t="s">
        <v>24</v>
      </c>
      <c r="H2687" s="4" t="s">
        <v>24</v>
      </c>
      <c r="I2687" s="4" t="s">
        <v>14</v>
      </c>
      <c r="J2687" s="4" t="s">
        <v>10</v>
      </c>
    </row>
    <row r="2688" spans="1:10">
      <c r="A2688" t="n">
        <v>26006</v>
      </c>
      <c r="B2688" s="48" t="n">
        <v>55</v>
      </c>
      <c r="C2688" s="7" t="n">
        <v>61490</v>
      </c>
      <c r="D2688" s="7" t="n">
        <v>65533</v>
      </c>
      <c r="E2688" s="7" t="n">
        <v>-88.4700012207031</v>
      </c>
      <c r="F2688" s="7" t="n">
        <v>173.550003051758</v>
      </c>
      <c r="G2688" s="7" t="n">
        <v>29.3600006103516</v>
      </c>
      <c r="H2688" s="7" t="n">
        <v>2.79999995231628</v>
      </c>
      <c r="I2688" s="7" t="n">
        <v>2</v>
      </c>
      <c r="J2688" s="7" t="n">
        <v>0</v>
      </c>
    </row>
    <row r="2689" spans="1:10">
      <c r="A2689" t="s">
        <v>4</v>
      </c>
      <c r="B2689" s="4" t="s">
        <v>5</v>
      </c>
      <c r="C2689" s="4" t="s">
        <v>10</v>
      </c>
      <c r="D2689" s="4" t="s">
        <v>10</v>
      </c>
      <c r="E2689" s="4" t="s">
        <v>24</v>
      </c>
      <c r="F2689" s="4" t="s">
        <v>24</v>
      </c>
      <c r="G2689" s="4" t="s">
        <v>24</v>
      </c>
      <c r="H2689" s="4" t="s">
        <v>24</v>
      </c>
      <c r="I2689" s="4" t="s">
        <v>14</v>
      </c>
      <c r="J2689" s="4" t="s">
        <v>10</v>
      </c>
    </row>
    <row r="2690" spans="1:10">
      <c r="A2690" t="n">
        <v>26030</v>
      </c>
      <c r="B2690" s="48" t="n">
        <v>55</v>
      </c>
      <c r="C2690" s="7" t="n">
        <v>61488</v>
      </c>
      <c r="D2690" s="7" t="n">
        <v>65533</v>
      </c>
      <c r="E2690" s="7" t="n">
        <v>-87.9000015258789</v>
      </c>
      <c r="F2690" s="7" t="n">
        <v>173.550003051758</v>
      </c>
      <c r="G2690" s="7" t="n">
        <v>31.1599998474121</v>
      </c>
      <c r="H2690" s="7" t="n">
        <v>2.79999995231628</v>
      </c>
      <c r="I2690" s="7" t="n">
        <v>2</v>
      </c>
      <c r="J2690" s="7" t="n">
        <v>0</v>
      </c>
    </row>
    <row r="2691" spans="1:10">
      <c r="A2691" t="s">
        <v>4</v>
      </c>
      <c r="B2691" s="4" t="s">
        <v>5</v>
      </c>
      <c r="C2691" s="4" t="s">
        <v>10</v>
      </c>
      <c r="D2691" s="4" t="s">
        <v>10</v>
      </c>
      <c r="E2691" s="4" t="s">
        <v>24</v>
      </c>
      <c r="F2691" s="4" t="s">
        <v>24</v>
      </c>
      <c r="G2691" s="4" t="s">
        <v>24</v>
      </c>
      <c r="H2691" s="4" t="s">
        <v>24</v>
      </c>
      <c r="I2691" s="4" t="s">
        <v>14</v>
      </c>
      <c r="J2691" s="4" t="s">
        <v>10</v>
      </c>
    </row>
    <row r="2692" spans="1:10">
      <c r="A2692" t="n">
        <v>26054</v>
      </c>
      <c r="B2692" s="48" t="n">
        <v>55</v>
      </c>
      <c r="C2692" s="7" t="n">
        <v>8</v>
      </c>
      <c r="D2692" s="7" t="n">
        <v>65533</v>
      </c>
      <c r="E2692" s="7" t="n">
        <v>-87.9199981689453</v>
      </c>
      <c r="F2692" s="7" t="n">
        <v>173.550003051758</v>
      </c>
      <c r="G2692" s="7" t="n">
        <v>28.5599994659424</v>
      </c>
      <c r="H2692" s="7" t="n">
        <v>2.79999995231628</v>
      </c>
      <c r="I2692" s="7" t="n">
        <v>2</v>
      </c>
      <c r="J2692" s="7" t="n">
        <v>0</v>
      </c>
    </row>
    <row r="2693" spans="1:10">
      <c r="A2693" t="s">
        <v>4</v>
      </c>
      <c r="B2693" s="4" t="s">
        <v>5</v>
      </c>
      <c r="C2693" s="4" t="s">
        <v>10</v>
      </c>
      <c r="D2693" s="4" t="s">
        <v>10</v>
      </c>
      <c r="E2693" s="4" t="s">
        <v>24</v>
      </c>
      <c r="F2693" s="4" t="s">
        <v>24</v>
      </c>
      <c r="G2693" s="4" t="s">
        <v>24</v>
      </c>
      <c r="H2693" s="4" t="s">
        <v>24</v>
      </c>
      <c r="I2693" s="4" t="s">
        <v>14</v>
      </c>
      <c r="J2693" s="4" t="s">
        <v>10</v>
      </c>
    </row>
    <row r="2694" spans="1:10">
      <c r="A2694" t="n">
        <v>26078</v>
      </c>
      <c r="B2694" s="48" t="n">
        <v>55</v>
      </c>
      <c r="C2694" s="7" t="n">
        <v>1</v>
      </c>
      <c r="D2694" s="7" t="n">
        <v>65533</v>
      </c>
      <c r="E2694" s="7" t="n">
        <v>-87.7300033569336</v>
      </c>
      <c r="F2694" s="7" t="n">
        <v>173.550003051758</v>
      </c>
      <c r="G2694" s="7" t="n">
        <v>29.8600006103516</v>
      </c>
      <c r="H2694" s="7" t="n">
        <v>2.79999995231628</v>
      </c>
      <c r="I2694" s="7" t="n">
        <v>2</v>
      </c>
      <c r="J2694" s="7" t="n">
        <v>0</v>
      </c>
    </row>
    <row r="2695" spans="1:10">
      <c r="A2695" t="s">
        <v>4</v>
      </c>
      <c r="B2695" s="4" t="s">
        <v>5</v>
      </c>
      <c r="C2695" s="4" t="s">
        <v>10</v>
      </c>
      <c r="D2695" s="4" t="s">
        <v>10</v>
      </c>
      <c r="E2695" s="4" t="s">
        <v>24</v>
      </c>
      <c r="F2695" s="4" t="s">
        <v>24</v>
      </c>
      <c r="G2695" s="4" t="s">
        <v>24</v>
      </c>
      <c r="H2695" s="4" t="s">
        <v>24</v>
      </c>
      <c r="I2695" s="4" t="s">
        <v>14</v>
      </c>
      <c r="J2695" s="4" t="s">
        <v>10</v>
      </c>
    </row>
    <row r="2696" spans="1:10">
      <c r="A2696" t="n">
        <v>26102</v>
      </c>
      <c r="B2696" s="48" t="n">
        <v>55</v>
      </c>
      <c r="C2696" s="7" t="n">
        <v>9</v>
      </c>
      <c r="D2696" s="7" t="n">
        <v>65533</v>
      </c>
      <c r="E2696" s="7" t="n">
        <v>-86.8499984741211</v>
      </c>
      <c r="F2696" s="7" t="n">
        <v>173.550003051758</v>
      </c>
      <c r="G2696" s="7" t="n">
        <v>30.7000007629395</v>
      </c>
      <c r="H2696" s="7" t="n">
        <v>2.79999995231628</v>
      </c>
      <c r="I2696" s="7" t="n">
        <v>2</v>
      </c>
      <c r="J2696" s="7" t="n">
        <v>0</v>
      </c>
    </row>
    <row r="2697" spans="1:10">
      <c r="A2697" t="s">
        <v>4</v>
      </c>
      <c r="B2697" s="4" t="s">
        <v>5</v>
      </c>
      <c r="C2697" s="4" t="s">
        <v>10</v>
      </c>
      <c r="D2697" s="4" t="s">
        <v>10</v>
      </c>
      <c r="E2697" s="4" t="s">
        <v>24</v>
      </c>
      <c r="F2697" s="4" t="s">
        <v>24</v>
      </c>
      <c r="G2697" s="4" t="s">
        <v>24</v>
      </c>
      <c r="H2697" s="4" t="s">
        <v>24</v>
      </c>
      <c r="I2697" s="4" t="s">
        <v>14</v>
      </c>
      <c r="J2697" s="4" t="s">
        <v>10</v>
      </c>
    </row>
    <row r="2698" spans="1:10">
      <c r="A2698" t="n">
        <v>26126</v>
      </c>
      <c r="B2698" s="48" t="n">
        <v>55</v>
      </c>
      <c r="C2698" s="7" t="n">
        <v>7032</v>
      </c>
      <c r="D2698" s="7" t="n">
        <v>65533</v>
      </c>
      <c r="E2698" s="7" t="n">
        <v>-88.9000015258789</v>
      </c>
      <c r="F2698" s="7" t="n">
        <v>173.550003051758</v>
      </c>
      <c r="G2698" s="7" t="n">
        <v>30.5599994659424</v>
      </c>
      <c r="H2698" s="7" t="n">
        <v>2.79999995231628</v>
      </c>
      <c r="I2698" s="7" t="n">
        <v>2</v>
      </c>
      <c r="J2698" s="7" t="n">
        <v>0</v>
      </c>
    </row>
    <row r="2699" spans="1:10">
      <c r="A2699" t="s">
        <v>4</v>
      </c>
      <c r="B2699" s="4" t="s">
        <v>5</v>
      </c>
      <c r="C2699" s="4" t="s">
        <v>14</v>
      </c>
      <c r="D2699" s="4" t="s">
        <v>14</v>
      </c>
      <c r="E2699" s="4" t="s">
        <v>24</v>
      </c>
      <c r="F2699" s="4" t="s">
        <v>24</v>
      </c>
      <c r="G2699" s="4" t="s">
        <v>24</v>
      </c>
      <c r="H2699" s="4" t="s">
        <v>10</v>
      </c>
    </row>
    <row r="2700" spans="1:10">
      <c r="A2700" t="n">
        <v>26150</v>
      </c>
      <c r="B2700" s="33" t="n">
        <v>45</v>
      </c>
      <c r="C2700" s="7" t="n">
        <v>2</v>
      </c>
      <c r="D2700" s="7" t="n">
        <v>3</v>
      </c>
      <c r="E2700" s="7" t="n">
        <v>-80.2600021362305</v>
      </c>
      <c r="F2700" s="7" t="n">
        <v>174.399993896484</v>
      </c>
      <c r="G2700" s="7" t="n">
        <v>28.0499992370605</v>
      </c>
      <c r="H2700" s="7" t="n">
        <v>0</v>
      </c>
    </row>
    <row r="2701" spans="1:10">
      <c r="A2701" t="s">
        <v>4</v>
      </c>
      <c r="B2701" s="4" t="s">
        <v>5</v>
      </c>
      <c r="C2701" s="4" t="s">
        <v>14</v>
      </c>
      <c r="D2701" s="4" t="s">
        <v>14</v>
      </c>
      <c r="E2701" s="4" t="s">
        <v>24</v>
      </c>
      <c r="F2701" s="4" t="s">
        <v>24</v>
      </c>
      <c r="G2701" s="4" t="s">
        <v>24</v>
      </c>
      <c r="H2701" s="4" t="s">
        <v>10</v>
      </c>
      <c r="I2701" s="4" t="s">
        <v>14</v>
      </c>
    </row>
    <row r="2702" spans="1:10">
      <c r="A2702" t="n">
        <v>26167</v>
      </c>
      <c r="B2702" s="33" t="n">
        <v>45</v>
      </c>
      <c r="C2702" s="7" t="n">
        <v>4</v>
      </c>
      <c r="D2702" s="7" t="n">
        <v>3</v>
      </c>
      <c r="E2702" s="7" t="n">
        <v>8.3100004196167</v>
      </c>
      <c r="F2702" s="7" t="n">
        <v>80.0199966430664</v>
      </c>
      <c r="G2702" s="7" t="n">
        <v>0</v>
      </c>
      <c r="H2702" s="7" t="n">
        <v>0</v>
      </c>
      <c r="I2702" s="7" t="n">
        <v>0</v>
      </c>
    </row>
    <row r="2703" spans="1:10">
      <c r="A2703" t="s">
        <v>4</v>
      </c>
      <c r="B2703" s="4" t="s">
        <v>5</v>
      </c>
      <c r="C2703" s="4" t="s">
        <v>14</v>
      </c>
      <c r="D2703" s="4" t="s">
        <v>14</v>
      </c>
      <c r="E2703" s="4" t="s">
        <v>24</v>
      </c>
      <c r="F2703" s="4" t="s">
        <v>10</v>
      </c>
    </row>
    <row r="2704" spans="1:10">
      <c r="A2704" t="n">
        <v>26185</v>
      </c>
      <c r="B2704" s="33" t="n">
        <v>45</v>
      </c>
      <c r="C2704" s="7" t="n">
        <v>5</v>
      </c>
      <c r="D2704" s="7" t="n">
        <v>3</v>
      </c>
      <c r="E2704" s="7" t="n">
        <v>3.20000004768372</v>
      </c>
      <c r="F2704" s="7" t="n">
        <v>0</v>
      </c>
    </row>
    <row r="2705" spans="1:10">
      <c r="A2705" t="s">
        <v>4</v>
      </c>
      <c r="B2705" s="4" t="s">
        <v>5</v>
      </c>
      <c r="C2705" s="4" t="s">
        <v>14</v>
      </c>
      <c r="D2705" s="4" t="s">
        <v>14</v>
      </c>
      <c r="E2705" s="4" t="s">
        <v>24</v>
      </c>
      <c r="F2705" s="4" t="s">
        <v>10</v>
      </c>
    </row>
    <row r="2706" spans="1:10">
      <c r="A2706" t="n">
        <v>26194</v>
      </c>
      <c r="B2706" s="33" t="n">
        <v>45</v>
      </c>
      <c r="C2706" s="7" t="n">
        <v>11</v>
      </c>
      <c r="D2706" s="7" t="n">
        <v>3</v>
      </c>
      <c r="E2706" s="7" t="n">
        <v>38.0999984741211</v>
      </c>
      <c r="F2706" s="7" t="n">
        <v>0</v>
      </c>
    </row>
    <row r="2707" spans="1:10">
      <c r="A2707" t="s">
        <v>4</v>
      </c>
      <c r="B2707" s="4" t="s">
        <v>5</v>
      </c>
      <c r="C2707" s="4" t="s">
        <v>14</v>
      </c>
      <c r="D2707" s="4" t="s">
        <v>14</v>
      </c>
      <c r="E2707" s="4" t="s">
        <v>24</v>
      </c>
      <c r="F2707" s="4" t="s">
        <v>24</v>
      </c>
      <c r="G2707" s="4" t="s">
        <v>24</v>
      </c>
      <c r="H2707" s="4" t="s">
        <v>10</v>
      </c>
    </row>
    <row r="2708" spans="1:10">
      <c r="A2708" t="n">
        <v>26203</v>
      </c>
      <c r="B2708" s="33" t="n">
        <v>45</v>
      </c>
      <c r="C2708" s="7" t="n">
        <v>2</v>
      </c>
      <c r="D2708" s="7" t="n">
        <v>3</v>
      </c>
      <c r="E2708" s="7" t="n">
        <v>-80.4300003051758</v>
      </c>
      <c r="F2708" s="7" t="n">
        <v>177.669998168945</v>
      </c>
      <c r="G2708" s="7" t="n">
        <v>28.8400001525879</v>
      </c>
      <c r="H2708" s="7" t="n">
        <v>6000</v>
      </c>
    </row>
    <row r="2709" spans="1:10">
      <c r="A2709" t="s">
        <v>4</v>
      </c>
      <c r="B2709" s="4" t="s">
        <v>5</v>
      </c>
      <c r="C2709" s="4" t="s">
        <v>14</v>
      </c>
      <c r="D2709" s="4" t="s">
        <v>14</v>
      </c>
      <c r="E2709" s="4" t="s">
        <v>24</v>
      </c>
      <c r="F2709" s="4" t="s">
        <v>24</v>
      </c>
      <c r="G2709" s="4" t="s">
        <v>24</v>
      </c>
      <c r="H2709" s="4" t="s">
        <v>10</v>
      </c>
      <c r="I2709" s="4" t="s">
        <v>14</v>
      </c>
    </row>
    <row r="2710" spans="1:10">
      <c r="A2710" t="n">
        <v>26220</v>
      </c>
      <c r="B2710" s="33" t="n">
        <v>45</v>
      </c>
      <c r="C2710" s="7" t="n">
        <v>4</v>
      </c>
      <c r="D2710" s="7" t="n">
        <v>3</v>
      </c>
      <c r="E2710" s="7" t="n">
        <v>32.4300003051758</v>
      </c>
      <c r="F2710" s="7" t="n">
        <v>70.0999984741211</v>
      </c>
      <c r="G2710" s="7" t="n">
        <v>0</v>
      </c>
      <c r="H2710" s="7" t="n">
        <v>6000</v>
      </c>
      <c r="I2710" s="7" t="n">
        <v>1</v>
      </c>
    </row>
    <row r="2711" spans="1:10">
      <c r="A2711" t="s">
        <v>4</v>
      </c>
      <c r="B2711" s="4" t="s">
        <v>5</v>
      </c>
      <c r="C2711" s="4" t="s">
        <v>14</v>
      </c>
      <c r="D2711" s="4" t="s">
        <v>14</v>
      </c>
      <c r="E2711" s="4" t="s">
        <v>24</v>
      </c>
      <c r="F2711" s="4" t="s">
        <v>10</v>
      </c>
    </row>
    <row r="2712" spans="1:10">
      <c r="A2712" t="n">
        <v>26238</v>
      </c>
      <c r="B2712" s="33" t="n">
        <v>45</v>
      </c>
      <c r="C2712" s="7" t="n">
        <v>5</v>
      </c>
      <c r="D2712" s="7" t="n">
        <v>3</v>
      </c>
      <c r="E2712" s="7" t="n">
        <v>3.20000004768372</v>
      </c>
      <c r="F2712" s="7" t="n">
        <v>6000</v>
      </c>
    </row>
    <row r="2713" spans="1:10">
      <c r="A2713" t="s">
        <v>4</v>
      </c>
      <c r="B2713" s="4" t="s">
        <v>5</v>
      </c>
      <c r="C2713" s="4" t="s">
        <v>14</v>
      </c>
      <c r="D2713" s="4" t="s">
        <v>10</v>
      </c>
    </row>
    <row r="2714" spans="1:10">
      <c r="A2714" t="n">
        <v>26247</v>
      </c>
      <c r="B2714" s="23" t="n">
        <v>58</v>
      </c>
      <c r="C2714" s="7" t="n">
        <v>255</v>
      </c>
      <c r="D2714" s="7" t="n">
        <v>0</v>
      </c>
    </row>
    <row r="2715" spans="1:10">
      <c r="A2715" t="s">
        <v>4</v>
      </c>
      <c r="B2715" s="4" t="s">
        <v>5</v>
      </c>
      <c r="C2715" s="4" t="s">
        <v>10</v>
      </c>
      <c r="D2715" s="4" t="s">
        <v>14</v>
      </c>
    </row>
    <row r="2716" spans="1:10">
      <c r="A2716" t="n">
        <v>26251</v>
      </c>
      <c r="B2716" s="49" t="n">
        <v>56</v>
      </c>
      <c r="C2716" s="7" t="n">
        <v>0</v>
      </c>
      <c r="D2716" s="7" t="n">
        <v>0</v>
      </c>
    </row>
    <row r="2717" spans="1:10">
      <c r="A2717" t="s">
        <v>4</v>
      </c>
      <c r="B2717" s="4" t="s">
        <v>5</v>
      </c>
      <c r="C2717" s="4" t="s">
        <v>10</v>
      </c>
      <c r="D2717" s="4" t="s">
        <v>14</v>
      </c>
    </row>
    <row r="2718" spans="1:10">
      <c r="A2718" t="n">
        <v>26255</v>
      </c>
      <c r="B2718" s="49" t="n">
        <v>56</v>
      </c>
      <c r="C2718" s="7" t="n">
        <v>61489</v>
      </c>
      <c r="D2718" s="7" t="n">
        <v>0</v>
      </c>
    </row>
    <row r="2719" spans="1:10">
      <c r="A2719" t="s">
        <v>4</v>
      </c>
      <c r="B2719" s="4" t="s">
        <v>5</v>
      </c>
      <c r="C2719" s="4" t="s">
        <v>10</v>
      </c>
      <c r="D2719" s="4" t="s">
        <v>14</v>
      </c>
    </row>
    <row r="2720" spans="1:10">
      <c r="A2720" t="n">
        <v>26259</v>
      </c>
      <c r="B2720" s="49" t="n">
        <v>56</v>
      </c>
      <c r="C2720" s="7" t="n">
        <v>61490</v>
      </c>
      <c r="D2720" s="7" t="n">
        <v>0</v>
      </c>
    </row>
    <row r="2721" spans="1:9">
      <c r="A2721" t="s">
        <v>4</v>
      </c>
      <c r="B2721" s="4" t="s">
        <v>5</v>
      </c>
      <c r="C2721" s="4" t="s">
        <v>10</v>
      </c>
      <c r="D2721" s="4" t="s">
        <v>14</v>
      </c>
    </row>
    <row r="2722" spans="1:9">
      <c r="A2722" t="n">
        <v>26263</v>
      </c>
      <c r="B2722" s="49" t="n">
        <v>56</v>
      </c>
      <c r="C2722" s="7" t="n">
        <v>61488</v>
      </c>
      <c r="D2722" s="7" t="n">
        <v>0</v>
      </c>
    </row>
    <row r="2723" spans="1:9">
      <c r="A2723" t="s">
        <v>4</v>
      </c>
      <c r="B2723" s="4" t="s">
        <v>5</v>
      </c>
      <c r="C2723" s="4" t="s">
        <v>10</v>
      </c>
      <c r="D2723" s="4" t="s">
        <v>14</v>
      </c>
    </row>
    <row r="2724" spans="1:9">
      <c r="A2724" t="n">
        <v>26267</v>
      </c>
      <c r="B2724" s="49" t="n">
        <v>56</v>
      </c>
      <c r="C2724" s="7" t="n">
        <v>8</v>
      </c>
      <c r="D2724" s="7" t="n">
        <v>0</v>
      </c>
    </row>
    <row r="2725" spans="1:9">
      <c r="A2725" t="s">
        <v>4</v>
      </c>
      <c r="B2725" s="4" t="s">
        <v>5</v>
      </c>
      <c r="C2725" s="4" t="s">
        <v>10</v>
      </c>
      <c r="D2725" s="4" t="s">
        <v>14</v>
      </c>
    </row>
    <row r="2726" spans="1:9">
      <c r="A2726" t="n">
        <v>26271</v>
      </c>
      <c r="B2726" s="49" t="n">
        <v>56</v>
      </c>
      <c r="C2726" s="7" t="n">
        <v>1</v>
      </c>
      <c r="D2726" s="7" t="n">
        <v>0</v>
      </c>
    </row>
    <row r="2727" spans="1:9">
      <c r="A2727" t="s">
        <v>4</v>
      </c>
      <c r="B2727" s="4" t="s">
        <v>5</v>
      </c>
      <c r="C2727" s="4" t="s">
        <v>10</v>
      </c>
      <c r="D2727" s="4" t="s">
        <v>14</v>
      </c>
    </row>
    <row r="2728" spans="1:9">
      <c r="A2728" t="n">
        <v>26275</v>
      </c>
      <c r="B2728" s="49" t="n">
        <v>56</v>
      </c>
      <c r="C2728" s="7" t="n">
        <v>9</v>
      </c>
      <c r="D2728" s="7" t="n">
        <v>0</v>
      </c>
    </row>
    <row r="2729" spans="1:9">
      <c r="A2729" t="s">
        <v>4</v>
      </c>
      <c r="B2729" s="4" t="s">
        <v>5</v>
      </c>
      <c r="C2729" s="4" t="s">
        <v>10</v>
      </c>
      <c r="D2729" s="4" t="s">
        <v>14</v>
      </c>
    </row>
    <row r="2730" spans="1:9">
      <c r="A2730" t="n">
        <v>26279</v>
      </c>
      <c r="B2730" s="49" t="n">
        <v>56</v>
      </c>
      <c r="C2730" s="7" t="n">
        <v>7032</v>
      </c>
      <c r="D2730" s="7" t="n">
        <v>0</v>
      </c>
    </row>
    <row r="2731" spans="1:9">
      <c r="A2731" t="s">
        <v>4</v>
      </c>
      <c r="B2731" s="4" t="s">
        <v>5</v>
      </c>
      <c r="C2731" s="4" t="s">
        <v>14</v>
      </c>
      <c r="D2731" s="4" t="s">
        <v>10</v>
      </c>
      <c r="E2731" s="4" t="s">
        <v>14</v>
      </c>
    </row>
    <row r="2732" spans="1:9">
      <c r="A2732" t="n">
        <v>26283</v>
      </c>
      <c r="B2732" s="15" t="n">
        <v>49</v>
      </c>
      <c r="C2732" s="7" t="n">
        <v>1</v>
      </c>
      <c r="D2732" s="7" t="n">
        <v>6000</v>
      </c>
      <c r="E2732" s="7" t="n">
        <v>0</v>
      </c>
    </row>
    <row r="2733" spans="1:9">
      <c r="A2733" t="s">
        <v>4</v>
      </c>
      <c r="B2733" s="4" t="s">
        <v>5</v>
      </c>
      <c r="C2733" s="4" t="s">
        <v>14</v>
      </c>
      <c r="D2733" s="4" t="s">
        <v>10</v>
      </c>
    </row>
    <row r="2734" spans="1:9">
      <c r="A2734" t="n">
        <v>26288</v>
      </c>
      <c r="B2734" s="33" t="n">
        <v>45</v>
      </c>
      <c r="C2734" s="7" t="n">
        <v>7</v>
      </c>
      <c r="D2734" s="7" t="n">
        <v>255</v>
      </c>
    </row>
    <row r="2735" spans="1:9">
      <c r="A2735" t="s">
        <v>4</v>
      </c>
      <c r="B2735" s="4" t="s">
        <v>5</v>
      </c>
      <c r="C2735" s="4" t="s">
        <v>14</v>
      </c>
      <c r="D2735" s="4" t="s">
        <v>10</v>
      </c>
      <c r="E2735" s="4" t="s">
        <v>24</v>
      </c>
    </row>
    <row r="2736" spans="1:9">
      <c r="A2736" t="n">
        <v>26292</v>
      </c>
      <c r="B2736" s="23" t="n">
        <v>58</v>
      </c>
      <c r="C2736" s="7" t="n">
        <v>101</v>
      </c>
      <c r="D2736" s="7" t="n">
        <v>300</v>
      </c>
      <c r="E2736" s="7" t="n">
        <v>1</v>
      </c>
    </row>
    <row r="2737" spans="1:5">
      <c r="A2737" t="s">
        <v>4</v>
      </c>
      <c r="B2737" s="4" t="s">
        <v>5</v>
      </c>
      <c r="C2737" s="4" t="s">
        <v>14</v>
      </c>
      <c r="D2737" s="4" t="s">
        <v>10</v>
      </c>
    </row>
    <row r="2738" spans="1:5">
      <c r="A2738" t="n">
        <v>26300</v>
      </c>
      <c r="B2738" s="23" t="n">
        <v>58</v>
      </c>
      <c r="C2738" s="7" t="n">
        <v>254</v>
      </c>
      <c r="D2738" s="7" t="n">
        <v>0</v>
      </c>
    </row>
    <row r="2739" spans="1:5">
      <c r="A2739" t="s">
        <v>4</v>
      </c>
      <c r="B2739" s="4" t="s">
        <v>5</v>
      </c>
      <c r="C2739" s="4" t="s">
        <v>14</v>
      </c>
      <c r="D2739" s="4" t="s">
        <v>14</v>
      </c>
      <c r="E2739" s="4" t="s">
        <v>24</v>
      </c>
      <c r="F2739" s="4" t="s">
        <v>24</v>
      </c>
      <c r="G2739" s="4" t="s">
        <v>24</v>
      </c>
      <c r="H2739" s="4" t="s">
        <v>10</v>
      </c>
    </row>
    <row r="2740" spans="1:5">
      <c r="A2740" t="n">
        <v>26304</v>
      </c>
      <c r="B2740" s="33" t="n">
        <v>45</v>
      </c>
      <c r="C2740" s="7" t="n">
        <v>2</v>
      </c>
      <c r="D2740" s="7" t="n">
        <v>3</v>
      </c>
      <c r="E2740" s="7" t="n">
        <v>-80.9199981689453</v>
      </c>
      <c r="F2740" s="7" t="n">
        <v>176.639999389648</v>
      </c>
      <c r="G2740" s="7" t="n">
        <v>27.1000003814697</v>
      </c>
      <c r="H2740" s="7" t="n">
        <v>0</v>
      </c>
    </row>
    <row r="2741" spans="1:5">
      <c r="A2741" t="s">
        <v>4</v>
      </c>
      <c r="B2741" s="4" t="s">
        <v>5</v>
      </c>
      <c r="C2741" s="4" t="s">
        <v>14</v>
      </c>
      <c r="D2741" s="4" t="s">
        <v>14</v>
      </c>
      <c r="E2741" s="4" t="s">
        <v>24</v>
      </c>
      <c r="F2741" s="4" t="s">
        <v>24</v>
      </c>
      <c r="G2741" s="4" t="s">
        <v>24</v>
      </c>
      <c r="H2741" s="4" t="s">
        <v>10</v>
      </c>
      <c r="I2741" s="4" t="s">
        <v>14</v>
      </c>
    </row>
    <row r="2742" spans="1:5">
      <c r="A2742" t="n">
        <v>26321</v>
      </c>
      <c r="B2742" s="33" t="n">
        <v>45</v>
      </c>
      <c r="C2742" s="7" t="n">
        <v>4</v>
      </c>
      <c r="D2742" s="7" t="n">
        <v>3</v>
      </c>
      <c r="E2742" s="7" t="n">
        <v>356.440002441406</v>
      </c>
      <c r="F2742" s="7" t="n">
        <v>296.989990234375</v>
      </c>
      <c r="G2742" s="7" t="n">
        <v>0</v>
      </c>
      <c r="H2742" s="7" t="n">
        <v>0</v>
      </c>
      <c r="I2742" s="7" t="n">
        <v>0</v>
      </c>
    </row>
    <row r="2743" spans="1:5">
      <c r="A2743" t="s">
        <v>4</v>
      </c>
      <c r="B2743" s="4" t="s">
        <v>5</v>
      </c>
      <c r="C2743" s="4" t="s">
        <v>14</v>
      </c>
      <c r="D2743" s="4" t="s">
        <v>14</v>
      </c>
      <c r="E2743" s="4" t="s">
        <v>24</v>
      </c>
      <c r="F2743" s="4" t="s">
        <v>10</v>
      </c>
    </row>
    <row r="2744" spans="1:5">
      <c r="A2744" t="n">
        <v>26339</v>
      </c>
      <c r="B2744" s="33" t="n">
        <v>45</v>
      </c>
      <c r="C2744" s="7" t="n">
        <v>5</v>
      </c>
      <c r="D2744" s="7" t="n">
        <v>3</v>
      </c>
      <c r="E2744" s="7" t="n">
        <v>5.90000009536743</v>
      </c>
      <c r="F2744" s="7" t="n">
        <v>0</v>
      </c>
    </row>
    <row r="2745" spans="1:5">
      <c r="A2745" t="s">
        <v>4</v>
      </c>
      <c r="B2745" s="4" t="s">
        <v>5</v>
      </c>
      <c r="C2745" s="4" t="s">
        <v>14</v>
      </c>
      <c r="D2745" s="4" t="s">
        <v>14</v>
      </c>
      <c r="E2745" s="4" t="s">
        <v>24</v>
      </c>
      <c r="F2745" s="4" t="s">
        <v>10</v>
      </c>
    </row>
    <row r="2746" spans="1:5">
      <c r="A2746" t="n">
        <v>26348</v>
      </c>
      <c r="B2746" s="33" t="n">
        <v>45</v>
      </c>
      <c r="C2746" s="7" t="n">
        <v>11</v>
      </c>
      <c r="D2746" s="7" t="n">
        <v>3</v>
      </c>
      <c r="E2746" s="7" t="n">
        <v>38</v>
      </c>
      <c r="F2746" s="7" t="n">
        <v>0</v>
      </c>
    </row>
    <row r="2747" spans="1:5">
      <c r="A2747" t="s">
        <v>4</v>
      </c>
      <c r="B2747" s="4" t="s">
        <v>5</v>
      </c>
      <c r="C2747" s="4" t="s">
        <v>14</v>
      </c>
      <c r="D2747" s="4" t="s">
        <v>14</v>
      </c>
      <c r="E2747" s="4" t="s">
        <v>24</v>
      </c>
      <c r="F2747" s="4" t="s">
        <v>24</v>
      </c>
      <c r="G2747" s="4" t="s">
        <v>24</v>
      </c>
      <c r="H2747" s="4" t="s">
        <v>10</v>
      </c>
    </row>
    <row r="2748" spans="1:5">
      <c r="A2748" t="n">
        <v>26357</v>
      </c>
      <c r="B2748" s="33" t="n">
        <v>45</v>
      </c>
      <c r="C2748" s="7" t="n">
        <v>2</v>
      </c>
      <c r="D2748" s="7" t="n">
        <v>3</v>
      </c>
      <c r="E2748" s="7" t="n">
        <v>-85.4499969482422</v>
      </c>
      <c r="F2748" s="7" t="n">
        <v>175.509994506836</v>
      </c>
      <c r="G2748" s="7" t="n">
        <v>28.6000003814697</v>
      </c>
      <c r="H2748" s="7" t="n">
        <v>6000</v>
      </c>
    </row>
    <row r="2749" spans="1:5">
      <c r="A2749" t="s">
        <v>4</v>
      </c>
      <c r="B2749" s="4" t="s">
        <v>5</v>
      </c>
      <c r="C2749" s="4" t="s">
        <v>14</v>
      </c>
      <c r="D2749" s="4" t="s">
        <v>14</v>
      </c>
      <c r="E2749" s="4" t="s">
        <v>24</v>
      </c>
      <c r="F2749" s="4" t="s">
        <v>24</v>
      </c>
      <c r="G2749" s="4" t="s">
        <v>24</v>
      </c>
      <c r="H2749" s="4" t="s">
        <v>10</v>
      </c>
      <c r="I2749" s="4" t="s">
        <v>14</v>
      </c>
    </row>
    <row r="2750" spans="1:5">
      <c r="A2750" t="n">
        <v>26374</v>
      </c>
      <c r="B2750" s="33" t="n">
        <v>45</v>
      </c>
      <c r="C2750" s="7" t="n">
        <v>4</v>
      </c>
      <c r="D2750" s="7" t="n">
        <v>3</v>
      </c>
      <c r="E2750" s="7" t="n">
        <v>356.440002441406</v>
      </c>
      <c r="F2750" s="7" t="n">
        <v>321.410003662109</v>
      </c>
      <c r="G2750" s="7" t="n">
        <v>0</v>
      </c>
      <c r="H2750" s="7" t="n">
        <v>6000</v>
      </c>
      <c r="I2750" s="7" t="n">
        <v>1</v>
      </c>
    </row>
    <row r="2751" spans="1:5">
      <c r="A2751" t="s">
        <v>4</v>
      </c>
      <c r="B2751" s="4" t="s">
        <v>5</v>
      </c>
      <c r="C2751" s="4" t="s">
        <v>14</v>
      </c>
      <c r="D2751" s="4" t="s">
        <v>14</v>
      </c>
      <c r="E2751" s="4" t="s">
        <v>24</v>
      </c>
      <c r="F2751" s="4" t="s">
        <v>10</v>
      </c>
    </row>
    <row r="2752" spans="1:5">
      <c r="A2752" t="n">
        <v>26392</v>
      </c>
      <c r="B2752" s="33" t="n">
        <v>45</v>
      </c>
      <c r="C2752" s="7" t="n">
        <v>5</v>
      </c>
      <c r="D2752" s="7" t="n">
        <v>3</v>
      </c>
      <c r="E2752" s="7" t="n">
        <v>6</v>
      </c>
      <c r="F2752" s="7" t="n">
        <v>6000</v>
      </c>
    </row>
    <row r="2753" spans="1:9">
      <c r="A2753" t="s">
        <v>4</v>
      </c>
      <c r="B2753" s="4" t="s">
        <v>5</v>
      </c>
      <c r="C2753" s="4" t="s">
        <v>14</v>
      </c>
      <c r="D2753" s="4" t="s">
        <v>10</v>
      </c>
    </row>
    <row r="2754" spans="1:9">
      <c r="A2754" t="n">
        <v>26401</v>
      </c>
      <c r="B2754" s="23" t="n">
        <v>58</v>
      </c>
      <c r="C2754" s="7" t="n">
        <v>255</v>
      </c>
      <c r="D2754" s="7" t="n">
        <v>0</v>
      </c>
    </row>
    <row r="2755" spans="1:9">
      <c r="A2755" t="s">
        <v>4</v>
      </c>
      <c r="B2755" s="4" t="s">
        <v>5</v>
      </c>
      <c r="C2755" s="4" t="s">
        <v>14</v>
      </c>
      <c r="D2755" s="4" t="s">
        <v>10</v>
      </c>
    </row>
    <row r="2756" spans="1:9">
      <c r="A2756" t="n">
        <v>26405</v>
      </c>
      <c r="B2756" s="33" t="n">
        <v>45</v>
      </c>
      <c r="C2756" s="7" t="n">
        <v>7</v>
      </c>
      <c r="D2756" s="7" t="n">
        <v>255</v>
      </c>
    </row>
    <row r="2757" spans="1:9">
      <c r="A2757" t="s">
        <v>4</v>
      </c>
      <c r="B2757" s="4" t="s">
        <v>5</v>
      </c>
      <c r="C2757" s="4" t="s">
        <v>14</v>
      </c>
      <c r="D2757" s="4" t="s">
        <v>10</v>
      </c>
      <c r="E2757" s="4" t="s">
        <v>6</v>
      </c>
    </row>
    <row r="2758" spans="1:9">
      <c r="A2758" t="n">
        <v>26409</v>
      </c>
      <c r="B2758" s="26" t="n">
        <v>51</v>
      </c>
      <c r="C2758" s="7" t="n">
        <v>4</v>
      </c>
      <c r="D2758" s="7" t="n">
        <v>0</v>
      </c>
      <c r="E2758" s="7" t="s">
        <v>175</v>
      </c>
    </row>
    <row r="2759" spans="1:9">
      <c r="A2759" t="s">
        <v>4</v>
      </c>
      <c r="B2759" s="4" t="s">
        <v>5</v>
      </c>
      <c r="C2759" s="4" t="s">
        <v>10</v>
      </c>
    </row>
    <row r="2760" spans="1:9">
      <c r="A2760" t="n">
        <v>26422</v>
      </c>
      <c r="B2760" s="27" t="n">
        <v>16</v>
      </c>
      <c r="C2760" s="7" t="n">
        <v>0</v>
      </c>
    </row>
    <row r="2761" spans="1:9">
      <c r="A2761" t="s">
        <v>4</v>
      </c>
      <c r="B2761" s="4" t="s">
        <v>5</v>
      </c>
      <c r="C2761" s="4" t="s">
        <v>10</v>
      </c>
      <c r="D2761" s="4" t="s">
        <v>45</v>
      </c>
      <c r="E2761" s="4" t="s">
        <v>14</v>
      </c>
      <c r="F2761" s="4" t="s">
        <v>14</v>
      </c>
    </row>
    <row r="2762" spans="1:9">
      <c r="A2762" t="n">
        <v>26425</v>
      </c>
      <c r="B2762" s="28" t="n">
        <v>26</v>
      </c>
      <c r="C2762" s="7" t="n">
        <v>0</v>
      </c>
      <c r="D2762" s="7" t="s">
        <v>267</v>
      </c>
      <c r="E2762" s="7" t="n">
        <v>2</v>
      </c>
      <c r="F2762" s="7" t="n">
        <v>0</v>
      </c>
    </row>
    <row r="2763" spans="1:9">
      <c r="A2763" t="s">
        <v>4</v>
      </c>
      <c r="B2763" s="4" t="s">
        <v>5</v>
      </c>
    </row>
    <row r="2764" spans="1:9">
      <c r="A2764" t="n">
        <v>26490</v>
      </c>
      <c r="B2764" s="29" t="n">
        <v>28</v>
      </c>
    </row>
    <row r="2765" spans="1:9">
      <c r="A2765" t="s">
        <v>4</v>
      </c>
      <c r="B2765" s="4" t="s">
        <v>5</v>
      </c>
      <c r="C2765" s="4" t="s">
        <v>10</v>
      </c>
      <c r="D2765" s="4" t="s">
        <v>14</v>
      </c>
    </row>
    <row r="2766" spans="1:9">
      <c r="A2766" t="n">
        <v>26491</v>
      </c>
      <c r="B2766" s="31" t="n">
        <v>89</v>
      </c>
      <c r="C2766" s="7" t="n">
        <v>65533</v>
      </c>
      <c r="D2766" s="7" t="n">
        <v>1</v>
      </c>
    </row>
    <row r="2767" spans="1:9">
      <c r="A2767" t="s">
        <v>4</v>
      </c>
      <c r="B2767" s="4" t="s">
        <v>5</v>
      </c>
      <c r="C2767" s="4" t="s">
        <v>14</v>
      </c>
      <c r="D2767" s="4" t="s">
        <v>14</v>
      </c>
      <c r="E2767" s="4" t="s">
        <v>14</v>
      </c>
      <c r="F2767" s="4" t="s">
        <v>14</v>
      </c>
    </row>
    <row r="2768" spans="1:9">
      <c r="A2768" t="n">
        <v>26495</v>
      </c>
      <c r="B2768" s="8" t="n">
        <v>14</v>
      </c>
      <c r="C2768" s="7" t="n">
        <v>0</v>
      </c>
      <c r="D2768" s="7" t="n">
        <v>1</v>
      </c>
      <c r="E2768" s="7" t="n">
        <v>0</v>
      </c>
      <c r="F2768" s="7" t="n">
        <v>0</v>
      </c>
    </row>
    <row r="2769" spans="1:6">
      <c r="A2769" t="s">
        <v>4</v>
      </c>
      <c r="B2769" s="4" t="s">
        <v>5</v>
      </c>
      <c r="C2769" s="4" t="s">
        <v>14</v>
      </c>
      <c r="D2769" s="4" t="s">
        <v>10</v>
      </c>
      <c r="E2769" s="4" t="s">
        <v>9</v>
      </c>
      <c r="F2769" s="4" t="s">
        <v>10</v>
      </c>
    </row>
    <row r="2770" spans="1:6">
      <c r="A2770" t="n">
        <v>26500</v>
      </c>
      <c r="B2770" s="11" t="n">
        <v>50</v>
      </c>
      <c r="C2770" s="7" t="n">
        <v>3</v>
      </c>
      <c r="D2770" s="7" t="n">
        <v>8138</v>
      </c>
      <c r="E2770" s="7" t="n">
        <v>1036831949</v>
      </c>
      <c r="F2770" s="7" t="n">
        <v>500</v>
      </c>
    </row>
    <row r="2771" spans="1:6">
      <c r="A2771" t="s">
        <v>4</v>
      </c>
      <c r="B2771" s="4" t="s">
        <v>5</v>
      </c>
      <c r="C2771" s="4" t="s">
        <v>14</v>
      </c>
      <c r="D2771" s="4" t="s">
        <v>10</v>
      </c>
      <c r="E2771" s="4" t="s">
        <v>24</v>
      </c>
    </row>
    <row r="2772" spans="1:6">
      <c r="A2772" t="n">
        <v>26510</v>
      </c>
      <c r="B2772" s="23" t="n">
        <v>58</v>
      </c>
      <c r="C2772" s="7" t="n">
        <v>101</v>
      </c>
      <c r="D2772" s="7" t="n">
        <v>300</v>
      </c>
      <c r="E2772" s="7" t="n">
        <v>1</v>
      </c>
    </row>
    <row r="2773" spans="1:6">
      <c r="A2773" t="s">
        <v>4</v>
      </c>
      <c r="B2773" s="4" t="s">
        <v>5</v>
      </c>
      <c r="C2773" s="4" t="s">
        <v>14</v>
      </c>
      <c r="D2773" s="4" t="s">
        <v>10</v>
      </c>
    </row>
    <row r="2774" spans="1:6">
      <c r="A2774" t="n">
        <v>26518</v>
      </c>
      <c r="B2774" s="23" t="n">
        <v>58</v>
      </c>
      <c r="C2774" s="7" t="n">
        <v>254</v>
      </c>
      <c r="D2774" s="7" t="n">
        <v>0</v>
      </c>
    </row>
    <row r="2775" spans="1:6">
      <c r="A2775" t="s">
        <v>4</v>
      </c>
      <c r="B2775" s="4" t="s">
        <v>5</v>
      </c>
      <c r="C2775" s="4" t="s">
        <v>14</v>
      </c>
      <c r="D2775" s="4" t="s">
        <v>14</v>
      </c>
      <c r="E2775" s="4" t="s">
        <v>24</v>
      </c>
      <c r="F2775" s="4" t="s">
        <v>24</v>
      </c>
      <c r="G2775" s="4" t="s">
        <v>24</v>
      </c>
      <c r="H2775" s="4" t="s">
        <v>10</v>
      </c>
    </row>
    <row r="2776" spans="1:6">
      <c r="A2776" t="n">
        <v>26522</v>
      </c>
      <c r="B2776" s="33" t="n">
        <v>45</v>
      </c>
      <c r="C2776" s="7" t="n">
        <v>2</v>
      </c>
      <c r="D2776" s="7" t="n">
        <v>3</v>
      </c>
      <c r="E2776" s="7" t="n">
        <v>-87.6999969482422</v>
      </c>
      <c r="F2776" s="7" t="n">
        <v>174.949996948242</v>
      </c>
      <c r="G2776" s="7" t="n">
        <v>30.1399993896484</v>
      </c>
      <c r="H2776" s="7" t="n">
        <v>0</v>
      </c>
    </row>
    <row r="2777" spans="1:6">
      <c r="A2777" t="s">
        <v>4</v>
      </c>
      <c r="B2777" s="4" t="s">
        <v>5</v>
      </c>
      <c r="C2777" s="4" t="s">
        <v>14</v>
      </c>
      <c r="D2777" s="4" t="s">
        <v>14</v>
      </c>
      <c r="E2777" s="4" t="s">
        <v>24</v>
      </c>
      <c r="F2777" s="4" t="s">
        <v>24</v>
      </c>
      <c r="G2777" s="4" t="s">
        <v>24</v>
      </c>
      <c r="H2777" s="4" t="s">
        <v>10</v>
      </c>
      <c r="I2777" s="4" t="s">
        <v>14</v>
      </c>
    </row>
    <row r="2778" spans="1:6">
      <c r="A2778" t="n">
        <v>26539</v>
      </c>
      <c r="B2778" s="33" t="n">
        <v>45</v>
      </c>
      <c r="C2778" s="7" t="n">
        <v>4</v>
      </c>
      <c r="D2778" s="7" t="n">
        <v>3</v>
      </c>
      <c r="E2778" s="7" t="n">
        <v>358.239990234375</v>
      </c>
      <c r="F2778" s="7" t="n">
        <v>72.9400024414063</v>
      </c>
      <c r="G2778" s="7" t="n">
        <v>0</v>
      </c>
      <c r="H2778" s="7" t="n">
        <v>0</v>
      </c>
      <c r="I2778" s="7" t="n">
        <v>0</v>
      </c>
    </row>
    <row r="2779" spans="1:6">
      <c r="A2779" t="s">
        <v>4</v>
      </c>
      <c r="B2779" s="4" t="s">
        <v>5</v>
      </c>
      <c r="C2779" s="4" t="s">
        <v>14</v>
      </c>
      <c r="D2779" s="4" t="s">
        <v>14</v>
      </c>
      <c r="E2779" s="4" t="s">
        <v>24</v>
      </c>
      <c r="F2779" s="4" t="s">
        <v>10</v>
      </c>
    </row>
    <row r="2780" spans="1:6">
      <c r="A2780" t="n">
        <v>26557</v>
      </c>
      <c r="B2780" s="33" t="n">
        <v>45</v>
      </c>
      <c r="C2780" s="7" t="n">
        <v>5</v>
      </c>
      <c r="D2780" s="7" t="n">
        <v>3</v>
      </c>
      <c r="E2780" s="7" t="n">
        <v>3.90000009536743</v>
      </c>
      <c r="F2780" s="7" t="n">
        <v>0</v>
      </c>
    </row>
    <row r="2781" spans="1:6">
      <c r="A2781" t="s">
        <v>4</v>
      </c>
      <c r="B2781" s="4" t="s">
        <v>5</v>
      </c>
      <c r="C2781" s="4" t="s">
        <v>14</v>
      </c>
      <c r="D2781" s="4" t="s">
        <v>14</v>
      </c>
      <c r="E2781" s="4" t="s">
        <v>24</v>
      </c>
      <c r="F2781" s="4" t="s">
        <v>10</v>
      </c>
    </row>
    <row r="2782" spans="1:6">
      <c r="A2782" t="n">
        <v>26566</v>
      </c>
      <c r="B2782" s="33" t="n">
        <v>45</v>
      </c>
      <c r="C2782" s="7" t="n">
        <v>11</v>
      </c>
      <c r="D2782" s="7" t="n">
        <v>3</v>
      </c>
      <c r="E2782" s="7" t="n">
        <v>24.7999992370605</v>
      </c>
      <c r="F2782" s="7" t="n">
        <v>0</v>
      </c>
    </row>
    <row r="2783" spans="1:6">
      <c r="A2783" t="s">
        <v>4</v>
      </c>
      <c r="B2783" s="4" t="s">
        <v>5</v>
      </c>
      <c r="C2783" s="4" t="s">
        <v>14</v>
      </c>
      <c r="D2783" s="4" t="s">
        <v>14</v>
      </c>
      <c r="E2783" s="4" t="s">
        <v>24</v>
      </c>
      <c r="F2783" s="4" t="s">
        <v>24</v>
      </c>
      <c r="G2783" s="4" t="s">
        <v>24</v>
      </c>
      <c r="H2783" s="4" t="s">
        <v>10</v>
      </c>
    </row>
    <row r="2784" spans="1:6">
      <c r="A2784" t="n">
        <v>26575</v>
      </c>
      <c r="B2784" s="33" t="n">
        <v>45</v>
      </c>
      <c r="C2784" s="7" t="n">
        <v>2</v>
      </c>
      <c r="D2784" s="7" t="n">
        <v>3</v>
      </c>
      <c r="E2784" s="7" t="n">
        <v>-87.2200012207031</v>
      </c>
      <c r="F2784" s="7" t="n">
        <v>174.949996948242</v>
      </c>
      <c r="G2784" s="7" t="n">
        <v>29.9400005340576</v>
      </c>
      <c r="H2784" s="7" t="n">
        <v>10000</v>
      </c>
    </row>
    <row r="2785" spans="1:9">
      <c r="A2785" t="s">
        <v>4</v>
      </c>
      <c r="B2785" s="4" t="s">
        <v>5</v>
      </c>
      <c r="C2785" s="4" t="s">
        <v>14</v>
      </c>
      <c r="D2785" s="4" t="s">
        <v>14</v>
      </c>
      <c r="E2785" s="4" t="s">
        <v>24</v>
      </c>
      <c r="F2785" s="4" t="s">
        <v>24</v>
      </c>
      <c r="G2785" s="4" t="s">
        <v>24</v>
      </c>
      <c r="H2785" s="4" t="s">
        <v>10</v>
      </c>
      <c r="I2785" s="4" t="s">
        <v>14</v>
      </c>
    </row>
    <row r="2786" spans="1:9">
      <c r="A2786" t="n">
        <v>26592</v>
      </c>
      <c r="B2786" s="33" t="n">
        <v>45</v>
      </c>
      <c r="C2786" s="7" t="n">
        <v>4</v>
      </c>
      <c r="D2786" s="7" t="n">
        <v>3</v>
      </c>
      <c r="E2786" s="7" t="n">
        <v>10.2799997329712</v>
      </c>
      <c r="F2786" s="7" t="n">
        <v>86.4100036621094</v>
      </c>
      <c r="G2786" s="7" t="n">
        <v>0</v>
      </c>
      <c r="H2786" s="7" t="n">
        <v>10000</v>
      </c>
      <c r="I2786" s="7" t="n">
        <v>1</v>
      </c>
    </row>
    <row r="2787" spans="1:9">
      <c r="A2787" t="s">
        <v>4</v>
      </c>
      <c r="B2787" s="4" t="s">
        <v>5</v>
      </c>
      <c r="C2787" s="4" t="s">
        <v>14</v>
      </c>
      <c r="D2787" s="4" t="s">
        <v>10</v>
      </c>
      <c r="E2787" s="4" t="s">
        <v>10</v>
      </c>
      <c r="F2787" s="4" t="s">
        <v>9</v>
      </c>
    </row>
    <row r="2788" spans="1:9">
      <c r="A2788" t="n">
        <v>26610</v>
      </c>
      <c r="B2788" s="59" t="n">
        <v>84</v>
      </c>
      <c r="C2788" s="7" t="n">
        <v>1</v>
      </c>
      <c r="D2788" s="7" t="n">
        <v>0</v>
      </c>
      <c r="E2788" s="7" t="n">
        <v>0</v>
      </c>
      <c r="F2788" s="7" t="n">
        <v>0</v>
      </c>
    </row>
    <row r="2789" spans="1:9">
      <c r="A2789" t="s">
        <v>4</v>
      </c>
      <c r="B2789" s="4" t="s">
        <v>5</v>
      </c>
      <c r="C2789" s="4" t="s">
        <v>14</v>
      </c>
    </row>
    <row r="2790" spans="1:9">
      <c r="A2790" t="n">
        <v>26620</v>
      </c>
      <c r="B2790" s="62" t="n">
        <v>116</v>
      </c>
      <c r="C2790" s="7" t="n">
        <v>0</v>
      </c>
    </row>
    <row r="2791" spans="1:9">
      <c r="A2791" t="s">
        <v>4</v>
      </c>
      <c r="B2791" s="4" t="s">
        <v>5</v>
      </c>
      <c r="C2791" s="4" t="s">
        <v>14</v>
      </c>
      <c r="D2791" s="4" t="s">
        <v>10</v>
      </c>
    </row>
    <row r="2792" spans="1:9">
      <c r="A2792" t="n">
        <v>26622</v>
      </c>
      <c r="B2792" s="62" t="n">
        <v>116</v>
      </c>
      <c r="C2792" s="7" t="n">
        <v>2</v>
      </c>
      <c r="D2792" s="7" t="n">
        <v>1</v>
      </c>
    </row>
    <row r="2793" spans="1:9">
      <c r="A2793" t="s">
        <v>4</v>
      </c>
      <c r="B2793" s="4" t="s">
        <v>5</v>
      </c>
      <c r="C2793" s="4" t="s">
        <v>14</v>
      </c>
      <c r="D2793" s="4" t="s">
        <v>9</v>
      </c>
    </row>
    <row r="2794" spans="1:9">
      <c r="A2794" t="n">
        <v>26626</v>
      </c>
      <c r="B2794" s="62" t="n">
        <v>116</v>
      </c>
      <c r="C2794" s="7" t="n">
        <v>5</v>
      </c>
      <c r="D2794" s="7" t="n">
        <v>1106247680</v>
      </c>
    </row>
    <row r="2795" spans="1:9">
      <c r="A2795" t="s">
        <v>4</v>
      </c>
      <c r="B2795" s="4" t="s">
        <v>5</v>
      </c>
      <c r="C2795" s="4" t="s">
        <v>14</v>
      </c>
      <c r="D2795" s="4" t="s">
        <v>10</v>
      </c>
    </row>
    <row r="2796" spans="1:9">
      <c r="A2796" t="n">
        <v>26632</v>
      </c>
      <c r="B2796" s="62" t="n">
        <v>116</v>
      </c>
      <c r="C2796" s="7" t="n">
        <v>6</v>
      </c>
      <c r="D2796" s="7" t="n">
        <v>1</v>
      </c>
    </row>
    <row r="2797" spans="1:9">
      <c r="A2797" t="s">
        <v>4</v>
      </c>
      <c r="B2797" s="4" t="s">
        <v>5</v>
      </c>
      <c r="C2797" s="4" t="s">
        <v>14</v>
      </c>
      <c r="D2797" s="4" t="s">
        <v>10</v>
      </c>
    </row>
    <row r="2798" spans="1:9">
      <c r="A2798" t="n">
        <v>26636</v>
      </c>
      <c r="B2798" s="23" t="n">
        <v>58</v>
      </c>
      <c r="C2798" s="7" t="n">
        <v>255</v>
      </c>
      <c r="D2798" s="7" t="n">
        <v>0</v>
      </c>
    </row>
    <row r="2799" spans="1:9">
      <c r="A2799" t="s">
        <v>4</v>
      </c>
      <c r="B2799" s="4" t="s">
        <v>5</v>
      </c>
      <c r="C2799" s="4" t="s">
        <v>14</v>
      </c>
      <c r="D2799" s="4" t="s">
        <v>10</v>
      </c>
      <c r="E2799" s="4" t="s">
        <v>6</v>
      </c>
    </row>
    <row r="2800" spans="1:9">
      <c r="A2800" t="n">
        <v>26640</v>
      </c>
      <c r="B2800" s="26" t="n">
        <v>51</v>
      </c>
      <c r="C2800" s="7" t="n">
        <v>4</v>
      </c>
      <c r="D2800" s="7" t="n">
        <v>9</v>
      </c>
      <c r="E2800" s="7" t="s">
        <v>268</v>
      </c>
    </row>
    <row r="2801" spans="1:9">
      <c r="A2801" t="s">
        <v>4</v>
      </c>
      <c r="B2801" s="4" t="s">
        <v>5</v>
      </c>
      <c r="C2801" s="4" t="s">
        <v>10</v>
      </c>
    </row>
    <row r="2802" spans="1:9">
      <c r="A2802" t="n">
        <v>26654</v>
      </c>
      <c r="B2802" s="27" t="n">
        <v>16</v>
      </c>
      <c r="C2802" s="7" t="n">
        <v>0</v>
      </c>
    </row>
    <row r="2803" spans="1:9">
      <c r="A2803" t="s">
        <v>4</v>
      </c>
      <c r="B2803" s="4" t="s">
        <v>5</v>
      </c>
      <c r="C2803" s="4" t="s">
        <v>10</v>
      </c>
      <c r="D2803" s="4" t="s">
        <v>45</v>
      </c>
      <c r="E2803" s="4" t="s">
        <v>14</v>
      </c>
      <c r="F2803" s="4" t="s">
        <v>14</v>
      </c>
    </row>
    <row r="2804" spans="1:9">
      <c r="A2804" t="n">
        <v>26657</v>
      </c>
      <c r="B2804" s="28" t="n">
        <v>26</v>
      </c>
      <c r="C2804" s="7" t="n">
        <v>9</v>
      </c>
      <c r="D2804" s="7" t="s">
        <v>269</v>
      </c>
      <c r="E2804" s="7" t="n">
        <v>2</v>
      </c>
      <c r="F2804" s="7" t="n">
        <v>0</v>
      </c>
    </row>
    <row r="2805" spans="1:9">
      <c r="A2805" t="s">
        <v>4</v>
      </c>
      <c r="B2805" s="4" t="s">
        <v>5</v>
      </c>
    </row>
    <row r="2806" spans="1:9">
      <c r="A2806" t="n">
        <v>26692</v>
      </c>
      <c r="B2806" s="29" t="n">
        <v>28</v>
      </c>
    </row>
    <row r="2807" spans="1:9">
      <c r="A2807" t="s">
        <v>4</v>
      </c>
      <c r="B2807" s="4" t="s">
        <v>5</v>
      </c>
      <c r="C2807" s="4" t="s">
        <v>10</v>
      </c>
      <c r="D2807" s="4" t="s">
        <v>14</v>
      </c>
      <c r="E2807" s="4" t="s">
        <v>6</v>
      </c>
      <c r="F2807" s="4" t="s">
        <v>24</v>
      </c>
      <c r="G2807" s="4" t="s">
        <v>24</v>
      </c>
      <c r="H2807" s="4" t="s">
        <v>24</v>
      </c>
    </row>
    <row r="2808" spans="1:9">
      <c r="A2808" t="n">
        <v>26693</v>
      </c>
      <c r="B2808" s="44" t="n">
        <v>48</v>
      </c>
      <c r="C2808" s="7" t="n">
        <v>9</v>
      </c>
      <c r="D2808" s="7" t="n">
        <v>0</v>
      </c>
      <c r="E2808" s="7" t="s">
        <v>246</v>
      </c>
      <c r="F2808" s="7" t="n">
        <v>-1</v>
      </c>
      <c r="G2808" s="7" t="n">
        <v>1</v>
      </c>
      <c r="H2808" s="7" t="n">
        <v>0</v>
      </c>
    </row>
    <row r="2809" spans="1:9">
      <c r="A2809" t="s">
        <v>4</v>
      </c>
      <c r="B2809" s="4" t="s">
        <v>5</v>
      </c>
      <c r="C2809" s="4" t="s">
        <v>10</v>
      </c>
    </row>
    <row r="2810" spans="1:9">
      <c r="A2810" t="n">
        <v>26718</v>
      </c>
      <c r="B2810" s="27" t="n">
        <v>16</v>
      </c>
      <c r="C2810" s="7" t="n">
        <v>500</v>
      </c>
    </row>
    <row r="2811" spans="1:9">
      <c r="A2811" t="s">
        <v>4</v>
      </c>
      <c r="B2811" s="4" t="s">
        <v>5</v>
      </c>
      <c r="C2811" s="4" t="s">
        <v>14</v>
      </c>
      <c r="D2811" s="4" t="s">
        <v>10</v>
      </c>
      <c r="E2811" s="4" t="s">
        <v>6</v>
      </c>
    </row>
    <row r="2812" spans="1:9">
      <c r="A2812" t="n">
        <v>26721</v>
      </c>
      <c r="B2812" s="26" t="n">
        <v>51</v>
      </c>
      <c r="C2812" s="7" t="n">
        <v>4</v>
      </c>
      <c r="D2812" s="7" t="n">
        <v>9</v>
      </c>
      <c r="E2812" s="7" t="s">
        <v>175</v>
      </c>
    </row>
    <row r="2813" spans="1:9">
      <c r="A2813" t="s">
        <v>4</v>
      </c>
      <c r="B2813" s="4" t="s">
        <v>5</v>
      </c>
      <c r="C2813" s="4" t="s">
        <v>10</v>
      </c>
    </row>
    <row r="2814" spans="1:9">
      <c r="A2814" t="n">
        <v>26734</v>
      </c>
      <c r="B2814" s="27" t="n">
        <v>16</v>
      </c>
      <c r="C2814" s="7" t="n">
        <v>0</v>
      </c>
    </row>
    <row r="2815" spans="1:9">
      <c r="A2815" t="s">
        <v>4</v>
      </c>
      <c r="B2815" s="4" t="s">
        <v>5</v>
      </c>
      <c r="C2815" s="4" t="s">
        <v>10</v>
      </c>
      <c r="D2815" s="4" t="s">
        <v>45</v>
      </c>
      <c r="E2815" s="4" t="s">
        <v>14</v>
      </c>
      <c r="F2815" s="4" t="s">
        <v>14</v>
      </c>
    </row>
    <row r="2816" spans="1:9">
      <c r="A2816" t="n">
        <v>26737</v>
      </c>
      <c r="B2816" s="28" t="n">
        <v>26</v>
      </c>
      <c r="C2816" s="7" t="n">
        <v>9</v>
      </c>
      <c r="D2816" s="7" t="s">
        <v>270</v>
      </c>
      <c r="E2816" s="7" t="n">
        <v>2</v>
      </c>
      <c r="F2816" s="7" t="n">
        <v>0</v>
      </c>
    </row>
    <row r="2817" spans="1:8">
      <c r="A2817" t="s">
        <v>4</v>
      </c>
      <c r="B2817" s="4" t="s">
        <v>5</v>
      </c>
    </row>
    <row r="2818" spans="1:8">
      <c r="A2818" t="n">
        <v>26796</v>
      </c>
      <c r="B2818" s="29" t="n">
        <v>28</v>
      </c>
    </row>
    <row r="2819" spans="1:8">
      <c r="A2819" t="s">
        <v>4</v>
      </c>
      <c r="B2819" s="4" t="s">
        <v>5</v>
      </c>
      <c r="C2819" s="4" t="s">
        <v>10</v>
      </c>
      <c r="D2819" s="4" t="s">
        <v>24</v>
      </c>
      <c r="E2819" s="4" t="s">
        <v>24</v>
      </c>
      <c r="F2819" s="4" t="s">
        <v>24</v>
      </c>
      <c r="G2819" s="4" t="s">
        <v>10</v>
      </c>
      <c r="H2819" s="4" t="s">
        <v>10</v>
      </c>
    </row>
    <row r="2820" spans="1:8">
      <c r="A2820" t="n">
        <v>26797</v>
      </c>
      <c r="B2820" s="52" t="n">
        <v>60</v>
      </c>
      <c r="C2820" s="7" t="n">
        <v>1</v>
      </c>
      <c r="D2820" s="7" t="n">
        <v>-40</v>
      </c>
      <c r="E2820" s="7" t="n">
        <v>-10</v>
      </c>
      <c r="F2820" s="7" t="n">
        <v>0</v>
      </c>
      <c r="G2820" s="7" t="n">
        <v>1000</v>
      </c>
      <c r="H2820" s="7" t="n">
        <v>0</v>
      </c>
    </row>
    <row r="2821" spans="1:8">
      <c r="A2821" t="s">
        <v>4</v>
      </c>
      <c r="B2821" s="4" t="s">
        <v>5</v>
      </c>
      <c r="C2821" s="4" t="s">
        <v>10</v>
      </c>
    </row>
    <row r="2822" spans="1:8">
      <c r="A2822" t="n">
        <v>26816</v>
      </c>
      <c r="B2822" s="27" t="n">
        <v>16</v>
      </c>
      <c r="C2822" s="7" t="n">
        <v>300</v>
      </c>
    </row>
    <row r="2823" spans="1:8">
      <c r="A2823" t="s">
        <v>4</v>
      </c>
      <c r="B2823" s="4" t="s">
        <v>5</v>
      </c>
      <c r="C2823" s="4" t="s">
        <v>14</v>
      </c>
      <c r="D2823" s="4" t="s">
        <v>10</v>
      </c>
      <c r="E2823" s="4" t="s">
        <v>6</v>
      </c>
    </row>
    <row r="2824" spans="1:8">
      <c r="A2824" t="n">
        <v>26819</v>
      </c>
      <c r="B2824" s="26" t="n">
        <v>51</v>
      </c>
      <c r="C2824" s="7" t="n">
        <v>4</v>
      </c>
      <c r="D2824" s="7" t="n">
        <v>1</v>
      </c>
      <c r="E2824" s="7" t="s">
        <v>271</v>
      </c>
    </row>
    <row r="2825" spans="1:8">
      <c r="A2825" t="s">
        <v>4</v>
      </c>
      <c r="B2825" s="4" t="s">
        <v>5</v>
      </c>
      <c r="C2825" s="4" t="s">
        <v>10</v>
      </c>
    </row>
    <row r="2826" spans="1:8">
      <c r="A2826" t="n">
        <v>26833</v>
      </c>
      <c r="B2826" s="27" t="n">
        <v>16</v>
      </c>
      <c r="C2826" s="7" t="n">
        <v>0</v>
      </c>
    </row>
    <row r="2827" spans="1:8">
      <c r="A2827" t="s">
        <v>4</v>
      </c>
      <c r="B2827" s="4" t="s">
        <v>5</v>
      </c>
      <c r="C2827" s="4" t="s">
        <v>10</v>
      </c>
      <c r="D2827" s="4" t="s">
        <v>45</v>
      </c>
      <c r="E2827" s="4" t="s">
        <v>14</v>
      </c>
      <c r="F2827" s="4" t="s">
        <v>14</v>
      </c>
    </row>
    <row r="2828" spans="1:8">
      <c r="A2828" t="n">
        <v>26836</v>
      </c>
      <c r="B2828" s="28" t="n">
        <v>26</v>
      </c>
      <c r="C2828" s="7" t="n">
        <v>1</v>
      </c>
      <c r="D2828" s="7" t="s">
        <v>272</v>
      </c>
      <c r="E2828" s="7" t="n">
        <v>2</v>
      </c>
      <c r="F2828" s="7" t="n">
        <v>0</v>
      </c>
    </row>
    <row r="2829" spans="1:8">
      <c r="A2829" t="s">
        <v>4</v>
      </c>
      <c r="B2829" s="4" t="s">
        <v>5</v>
      </c>
    </row>
    <row r="2830" spans="1:8">
      <c r="A2830" t="n">
        <v>26899</v>
      </c>
      <c r="B2830" s="29" t="n">
        <v>28</v>
      </c>
    </row>
    <row r="2831" spans="1:8">
      <c r="A2831" t="s">
        <v>4</v>
      </c>
      <c r="B2831" s="4" t="s">
        <v>5</v>
      </c>
      <c r="C2831" s="4" t="s">
        <v>10</v>
      </c>
      <c r="D2831" s="4" t="s">
        <v>14</v>
      </c>
    </row>
    <row r="2832" spans="1:8">
      <c r="A2832" t="n">
        <v>26900</v>
      </c>
      <c r="B2832" s="31" t="n">
        <v>89</v>
      </c>
      <c r="C2832" s="7" t="n">
        <v>65533</v>
      </c>
      <c r="D2832" s="7" t="n">
        <v>1</v>
      </c>
    </row>
    <row r="2833" spans="1:8">
      <c r="A2833" t="s">
        <v>4</v>
      </c>
      <c r="B2833" s="4" t="s">
        <v>5</v>
      </c>
      <c r="C2833" s="4" t="s">
        <v>14</v>
      </c>
      <c r="D2833" s="4" t="s">
        <v>10</v>
      </c>
      <c r="E2833" s="4" t="s">
        <v>6</v>
      </c>
      <c r="F2833" s="4" t="s">
        <v>6</v>
      </c>
      <c r="G2833" s="4" t="s">
        <v>6</v>
      </c>
      <c r="H2833" s="4" t="s">
        <v>6</v>
      </c>
    </row>
    <row r="2834" spans="1:8">
      <c r="A2834" t="n">
        <v>26904</v>
      </c>
      <c r="B2834" s="26" t="n">
        <v>51</v>
      </c>
      <c r="C2834" s="7" t="n">
        <v>3</v>
      </c>
      <c r="D2834" s="7" t="n">
        <v>9</v>
      </c>
      <c r="E2834" s="7" t="s">
        <v>273</v>
      </c>
      <c r="F2834" s="7" t="s">
        <v>274</v>
      </c>
      <c r="G2834" s="7" t="s">
        <v>158</v>
      </c>
      <c r="H2834" s="7" t="s">
        <v>159</v>
      </c>
    </row>
    <row r="2835" spans="1:8">
      <c r="A2835" t="s">
        <v>4</v>
      </c>
      <c r="B2835" s="4" t="s">
        <v>5</v>
      </c>
      <c r="C2835" s="4" t="s">
        <v>10</v>
      </c>
      <c r="D2835" s="4" t="s">
        <v>14</v>
      </c>
      <c r="E2835" s="4" t="s">
        <v>6</v>
      </c>
      <c r="F2835" s="4" t="s">
        <v>24</v>
      </c>
      <c r="G2835" s="4" t="s">
        <v>24</v>
      </c>
      <c r="H2835" s="4" t="s">
        <v>24</v>
      </c>
    </row>
    <row r="2836" spans="1:8">
      <c r="A2836" t="n">
        <v>26933</v>
      </c>
      <c r="B2836" s="44" t="n">
        <v>48</v>
      </c>
      <c r="C2836" s="7" t="n">
        <v>9</v>
      </c>
      <c r="D2836" s="7" t="n">
        <v>0</v>
      </c>
      <c r="E2836" s="7" t="s">
        <v>132</v>
      </c>
      <c r="F2836" s="7" t="n">
        <v>-1</v>
      </c>
      <c r="G2836" s="7" t="n">
        <v>1</v>
      </c>
      <c r="H2836" s="7" t="n">
        <v>0</v>
      </c>
    </row>
    <row r="2837" spans="1:8">
      <c r="A2837" t="s">
        <v>4</v>
      </c>
      <c r="B2837" s="4" t="s">
        <v>5</v>
      </c>
      <c r="C2837" s="4" t="s">
        <v>10</v>
      </c>
      <c r="D2837" s="4" t="s">
        <v>24</v>
      </c>
      <c r="E2837" s="4" t="s">
        <v>24</v>
      </c>
      <c r="F2837" s="4" t="s">
        <v>24</v>
      </c>
      <c r="G2837" s="4" t="s">
        <v>10</v>
      </c>
      <c r="H2837" s="4" t="s">
        <v>10</v>
      </c>
    </row>
    <row r="2838" spans="1:8">
      <c r="A2838" t="n">
        <v>26957</v>
      </c>
      <c r="B2838" s="52" t="n">
        <v>60</v>
      </c>
      <c r="C2838" s="7" t="n">
        <v>1</v>
      </c>
      <c r="D2838" s="7" t="n">
        <v>0</v>
      </c>
      <c r="E2838" s="7" t="n">
        <v>0</v>
      </c>
      <c r="F2838" s="7" t="n">
        <v>0</v>
      </c>
      <c r="G2838" s="7" t="n">
        <v>1000</v>
      </c>
      <c r="H2838" s="7" t="n">
        <v>0</v>
      </c>
    </row>
    <row r="2839" spans="1:8">
      <c r="A2839" t="s">
        <v>4</v>
      </c>
      <c r="B2839" s="4" t="s">
        <v>5</v>
      </c>
      <c r="C2839" s="4" t="s">
        <v>10</v>
      </c>
    </row>
    <row r="2840" spans="1:8">
      <c r="A2840" t="n">
        <v>26976</v>
      </c>
      <c r="B2840" s="27" t="n">
        <v>16</v>
      </c>
      <c r="C2840" s="7" t="n">
        <v>300</v>
      </c>
    </row>
    <row r="2841" spans="1:8">
      <c r="A2841" t="s">
        <v>4</v>
      </c>
      <c r="B2841" s="4" t="s">
        <v>5</v>
      </c>
      <c r="C2841" s="4" t="s">
        <v>14</v>
      </c>
      <c r="D2841" s="4" t="s">
        <v>10</v>
      </c>
      <c r="E2841" s="4" t="s">
        <v>6</v>
      </c>
    </row>
    <row r="2842" spans="1:8">
      <c r="A2842" t="n">
        <v>26979</v>
      </c>
      <c r="B2842" s="26" t="n">
        <v>51</v>
      </c>
      <c r="C2842" s="7" t="n">
        <v>4</v>
      </c>
      <c r="D2842" s="7" t="n">
        <v>1</v>
      </c>
      <c r="E2842" s="7" t="s">
        <v>175</v>
      </c>
    </row>
    <row r="2843" spans="1:8">
      <c r="A2843" t="s">
        <v>4</v>
      </c>
      <c r="B2843" s="4" t="s">
        <v>5</v>
      </c>
      <c r="C2843" s="4" t="s">
        <v>10</v>
      </c>
    </row>
    <row r="2844" spans="1:8">
      <c r="A2844" t="n">
        <v>26992</v>
      </c>
      <c r="B2844" s="27" t="n">
        <v>16</v>
      </c>
      <c r="C2844" s="7" t="n">
        <v>0</v>
      </c>
    </row>
    <row r="2845" spans="1:8">
      <c r="A2845" t="s">
        <v>4</v>
      </c>
      <c r="B2845" s="4" t="s">
        <v>5</v>
      </c>
      <c r="C2845" s="4" t="s">
        <v>10</v>
      </c>
      <c r="D2845" s="4" t="s">
        <v>45</v>
      </c>
      <c r="E2845" s="4" t="s">
        <v>14</v>
      </c>
      <c r="F2845" s="4" t="s">
        <v>14</v>
      </c>
      <c r="G2845" s="4" t="s">
        <v>45</v>
      </c>
      <c r="H2845" s="4" t="s">
        <v>14</v>
      </c>
      <c r="I2845" s="4" t="s">
        <v>14</v>
      </c>
    </row>
    <row r="2846" spans="1:8">
      <c r="A2846" t="n">
        <v>26995</v>
      </c>
      <c r="B2846" s="28" t="n">
        <v>26</v>
      </c>
      <c r="C2846" s="7" t="n">
        <v>1</v>
      </c>
      <c r="D2846" s="7" t="s">
        <v>275</v>
      </c>
      <c r="E2846" s="7" t="n">
        <v>2</v>
      </c>
      <c r="F2846" s="7" t="n">
        <v>3</v>
      </c>
      <c r="G2846" s="7" t="s">
        <v>276</v>
      </c>
      <c r="H2846" s="7" t="n">
        <v>2</v>
      </c>
      <c r="I2846" s="7" t="n">
        <v>0</v>
      </c>
    </row>
    <row r="2847" spans="1:8">
      <c r="A2847" t="s">
        <v>4</v>
      </c>
      <c r="B2847" s="4" t="s">
        <v>5</v>
      </c>
    </row>
    <row r="2848" spans="1:8">
      <c r="A2848" t="n">
        <v>27150</v>
      </c>
      <c r="B2848" s="29" t="n">
        <v>28</v>
      </c>
    </row>
    <row r="2849" spans="1:9">
      <c r="A2849" t="s">
        <v>4</v>
      </c>
      <c r="B2849" s="4" t="s">
        <v>5</v>
      </c>
      <c r="C2849" s="4" t="s">
        <v>14</v>
      </c>
      <c r="D2849" s="4" t="s">
        <v>10</v>
      </c>
      <c r="E2849" s="4" t="s">
        <v>6</v>
      </c>
    </row>
    <row r="2850" spans="1:9">
      <c r="A2850" t="n">
        <v>27151</v>
      </c>
      <c r="B2850" s="26" t="n">
        <v>51</v>
      </c>
      <c r="C2850" s="7" t="n">
        <v>4</v>
      </c>
      <c r="D2850" s="7" t="n">
        <v>8</v>
      </c>
      <c r="E2850" s="7" t="s">
        <v>175</v>
      </c>
    </row>
    <row r="2851" spans="1:9">
      <c r="A2851" t="s">
        <v>4</v>
      </c>
      <c r="B2851" s="4" t="s">
        <v>5</v>
      </c>
      <c r="C2851" s="4" t="s">
        <v>10</v>
      </c>
    </row>
    <row r="2852" spans="1:9">
      <c r="A2852" t="n">
        <v>27164</v>
      </c>
      <c r="B2852" s="27" t="n">
        <v>16</v>
      </c>
      <c r="C2852" s="7" t="n">
        <v>0</v>
      </c>
    </row>
    <row r="2853" spans="1:9">
      <c r="A2853" t="s">
        <v>4</v>
      </c>
      <c r="B2853" s="4" t="s">
        <v>5</v>
      </c>
      <c r="C2853" s="4" t="s">
        <v>10</v>
      </c>
      <c r="D2853" s="4" t="s">
        <v>45</v>
      </c>
      <c r="E2853" s="4" t="s">
        <v>14</v>
      </c>
      <c r="F2853" s="4" t="s">
        <v>14</v>
      </c>
    </row>
    <row r="2854" spans="1:9">
      <c r="A2854" t="n">
        <v>27167</v>
      </c>
      <c r="B2854" s="28" t="n">
        <v>26</v>
      </c>
      <c r="C2854" s="7" t="n">
        <v>8</v>
      </c>
      <c r="D2854" s="7" t="s">
        <v>277</v>
      </c>
      <c r="E2854" s="7" t="n">
        <v>2</v>
      </c>
      <c r="F2854" s="7" t="n">
        <v>0</v>
      </c>
    </row>
    <row r="2855" spans="1:9">
      <c r="A2855" t="s">
        <v>4</v>
      </c>
      <c r="B2855" s="4" t="s">
        <v>5</v>
      </c>
    </row>
    <row r="2856" spans="1:9">
      <c r="A2856" t="n">
        <v>27219</v>
      </c>
      <c r="B2856" s="29" t="n">
        <v>28</v>
      </c>
    </row>
    <row r="2857" spans="1:9">
      <c r="A2857" t="s">
        <v>4</v>
      </c>
      <c r="B2857" s="4" t="s">
        <v>5</v>
      </c>
      <c r="C2857" s="4" t="s">
        <v>14</v>
      </c>
      <c r="D2857" s="4" t="s">
        <v>10</v>
      </c>
      <c r="E2857" s="4" t="s">
        <v>6</v>
      </c>
    </row>
    <row r="2858" spans="1:9">
      <c r="A2858" t="n">
        <v>27220</v>
      </c>
      <c r="B2858" s="26" t="n">
        <v>51</v>
      </c>
      <c r="C2858" s="7" t="n">
        <v>4</v>
      </c>
      <c r="D2858" s="7" t="n">
        <v>0</v>
      </c>
      <c r="E2858" s="7" t="s">
        <v>183</v>
      </c>
    </row>
    <row r="2859" spans="1:9">
      <c r="A2859" t="s">
        <v>4</v>
      </c>
      <c r="B2859" s="4" t="s">
        <v>5</v>
      </c>
      <c r="C2859" s="4" t="s">
        <v>10</v>
      </c>
    </row>
    <row r="2860" spans="1:9">
      <c r="A2860" t="n">
        <v>27234</v>
      </c>
      <c r="B2860" s="27" t="n">
        <v>16</v>
      </c>
      <c r="C2860" s="7" t="n">
        <v>0</v>
      </c>
    </row>
    <row r="2861" spans="1:9">
      <c r="A2861" t="s">
        <v>4</v>
      </c>
      <c r="B2861" s="4" t="s">
        <v>5</v>
      </c>
      <c r="C2861" s="4" t="s">
        <v>10</v>
      </c>
      <c r="D2861" s="4" t="s">
        <v>45</v>
      </c>
      <c r="E2861" s="4" t="s">
        <v>14</v>
      </c>
      <c r="F2861" s="4" t="s">
        <v>14</v>
      </c>
    </row>
    <row r="2862" spans="1:9">
      <c r="A2862" t="n">
        <v>27237</v>
      </c>
      <c r="B2862" s="28" t="n">
        <v>26</v>
      </c>
      <c r="C2862" s="7" t="n">
        <v>0</v>
      </c>
      <c r="D2862" s="7" t="s">
        <v>278</v>
      </c>
      <c r="E2862" s="7" t="n">
        <v>2</v>
      </c>
      <c r="F2862" s="7" t="n">
        <v>0</v>
      </c>
    </row>
    <row r="2863" spans="1:9">
      <c r="A2863" t="s">
        <v>4</v>
      </c>
      <c r="B2863" s="4" t="s">
        <v>5</v>
      </c>
    </row>
    <row r="2864" spans="1:9">
      <c r="A2864" t="n">
        <v>27324</v>
      </c>
      <c r="B2864" s="29" t="n">
        <v>28</v>
      </c>
    </row>
    <row r="2865" spans="1:6">
      <c r="A2865" t="s">
        <v>4</v>
      </c>
      <c r="B2865" s="4" t="s">
        <v>5</v>
      </c>
      <c r="C2865" s="4" t="s">
        <v>10</v>
      </c>
      <c r="D2865" s="4" t="s">
        <v>14</v>
      </c>
    </row>
    <row r="2866" spans="1:6">
      <c r="A2866" t="n">
        <v>27325</v>
      </c>
      <c r="B2866" s="31" t="n">
        <v>89</v>
      </c>
      <c r="C2866" s="7" t="n">
        <v>65533</v>
      </c>
      <c r="D2866" s="7" t="n">
        <v>1</v>
      </c>
    </row>
    <row r="2867" spans="1:6">
      <c r="A2867" t="s">
        <v>4</v>
      </c>
      <c r="B2867" s="4" t="s">
        <v>5</v>
      </c>
      <c r="C2867" s="4" t="s">
        <v>14</v>
      </c>
      <c r="D2867" s="4" t="s">
        <v>10</v>
      </c>
      <c r="E2867" s="4" t="s">
        <v>10</v>
      </c>
      <c r="F2867" s="4" t="s">
        <v>14</v>
      </c>
    </row>
    <row r="2868" spans="1:6">
      <c r="A2868" t="n">
        <v>27329</v>
      </c>
      <c r="B2868" s="25" t="n">
        <v>25</v>
      </c>
      <c r="C2868" s="7" t="n">
        <v>1</v>
      </c>
      <c r="D2868" s="7" t="n">
        <v>800</v>
      </c>
      <c r="E2868" s="7" t="n">
        <v>50</v>
      </c>
      <c r="F2868" s="7" t="n">
        <v>5</v>
      </c>
    </row>
    <row r="2869" spans="1:6">
      <c r="A2869" t="s">
        <v>4</v>
      </c>
      <c r="B2869" s="4" t="s">
        <v>5</v>
      </c>
      <c r="C2869" s="4" t="s">
        <v>6</v>
      </c>
      <c r="D2869" s="4" t="s">
        <v>10</v>
      </c>
    </row>
    <row r="2870" spans="1:6">
      <c r="A2870" t="n">
        <v>27336</v>
      </c>
      <c r="B2870" s="65" t="n">
        <v>29</v>
      </c>
      <c r="C2870" s="7" t="s">
        <v>279</v>
      </c>
      <c r="D2870" s="7" t="n">
        <v>65533</v>
      </c>
    </row>
    <row r="2871" spans="1:6">
      <c r="A2871" t="s">
        <v>4</v>
      </c>
      <c r="B2871" s="4" t="s">
        <v>5</v>
      </c>
      <c r="C2871" s="4" t="s">
        <v>14</v>
      </c>
      <c r="D2871" s="4" t="s">
        <v>10</v>
      </c>
      <c r="E2871" s="4" t="s">
        <v>6</v>
      </c>
    </row>
    <row r="2872" spans="1:6">
      <c r="A2872" t="n">
        <v>27345</v>
      </c>
      <c r="B2872" s="26" t="n">
        <v>51</v>
      </c>
      <c r="C2872" s="7" t="n">
        <v>4</v>
      </c>
      <c r="D2872" s="7" t="n">
        <v>28</v>
      </c>
      <c r="E2872" s="7" t="s">
        <v>44</v>
      </c>
    </row>
    <row r="2873" spans="1:6">
      <c r="A2873" t="s">
        <v>4</v>
      </c>
      <c r="B2873" s="4" t="s">
        <v>5</v>
      </c>
      <c r="C2873" s="4" t="s">
        <v>10</v>
      </c>
    </row>
    <row r="2874" spans="1:6">
      <c r="A2874" t="n">
        <v>27358</v>
      </c>
      <c r="B2874" s="27" t="n">
        <v>16</v>
      </c>
      <c r="C2874" s="7" t="n">
        <v>0</v>
      </c>
    </row>
    <row r="2875" spans="1:6">
      <c r="A2875" t="s">
        <v>4</v>
      </c>
      <c r="B2875" s="4" t="s">
        <v>5</v>
      </c>
      <c r="C2875" s="4" t="s">
        <v>10</v>
      </c>
      <c r="D2875" s="4" t="s">
        <v>14</v>
      </c>
      <c r="E2875" s="4" t="s">
        <v>9</v>
      </c>
      <c r="F2875" s="4" t="s">
        <v>45</v>
      </c>
      <c r="G2875" s="4" t="s">
        <v>14</v>
      </c>
      <c r="H2875" s="4" t="s">
        <v>14</v>
      </c>
    </row>
    <row r="2876" spans="1:6">
      <c r="A2876" t="n">
        <v>27361</v>
      </c>
      <c r="B2876" s="28" t="n">
        <v>26</v>
      </c>
      <c r="C2876" s="7" t="n">
        <v>28</v>
      </c>
      <c r="D2876" s="7" t="n">
        <v>17</v>
      </c>
      <c r="E2876" s="7" t="n">
        <v>33301</v>
      </c>
      <c r="F2876" s="7" t="s">
        <v>280</v>
      </c>
      <c r="G2876" s="7" t="n">
        <v>2</v>
      </c>
      <c r="H2876" s="7" t="n">
        <v>0</v>
      </c>
    </row>
    <row r="2877" spans="1:6">
      <c r="A2877" t="s">
        <v>4</v>
      </c>
      <c r="B2877" s="4" t="s">
        <v>5</v>
      </c>
    </row>
    <row r="2878" spans="1:6">
      <c r="A2878" t="n">
        <v>27436</v>
      </c>
      <c r="B2878" s="29" t="n">
        <v>28</v>
      </c>
    </row>
    <row r="2879" spans="1:6">
      <c r="A2879" t="s">
        <v>4</v>
      </c>
      <c r="B2879" s="4" t="s">
        <v>5</v>
      </c>
      <c r="C2879" s="4" t="s">
        <v>10</v>
      </c>
      <c r="D2879" s="4" t="s">
        <v>14</v>
      </c>
    </row>
    <row r="2880" spans="1:6">
      <c r="A2880" t="n">
        <v>27437</v>
      </c>
      <c r="B2880" s="31" t="n">
        <v>89</v>
      </c>
      <c r="C2880" s="7" t="n">
        <v>65533</v>
      </c>
      <c r="D2880" s="7" t="n">
        <v>1</v>
      </c>
    </row>
    <row r="2881" spans="1:8">
      <c r="A2881" t="s">
        <v>4</v>
      </c>
      <c r="B2881" s="4" t="s">
        <v>5</v>
      </c>
      <c r="C2881" s="4" t="s">
        <v>6</v>
      </c>
      <c r="D2881" s="4" t="s">
        <v>10</v>
      </c>
    </row>
    <row r="2882" spans="1:8">
      <c r="A2882" t="n">
        <v>27441</v>
      </c>
      <c r="B2882" s="65" t="n">
        <v>29</v>
      </c>
      <c r="C2882" s="7" t="s">
        <v>13</v>
      </c>
      <c r="D2882" s="7" t="n">
        <v>65533</v>
      </c>
    </row>
    <row r="2883" spans="1:8">
      <c r="A2883" t="s">
        <v>4</v>
      </c>
      <c r="B2883" s="4" t="s">
        <v>5</v>
      </c>
      <c r="C2883" s="4" t="s">
        <v>14</v>
      </c>
      <c r="D2883" s="4" t="s">
        <v>10</v>
      </c>
      <c r="E2883" s="4" t="s">
        <v>10</v>
      </c>
      <c r="F2883" s="4" t="s">
        <v>14</v>
      </c>
    </row>
    <row r="2884" spans="1:8">
      <c r="A2884" t="n">
        <v>27445</v>
      </c>
      <c r="B2884" s="25" t="n">
        <v>25</v>
      </c>
      <c r="C2884" s="7" t="n">
        <v>1</v>
      </c>
      <c r="D2884" s="7" t="n">
        <v>65535</v>
      </c>
      <c r="E2884" s="7" t="n">
        <v>65535</v>
      </c>
      <c r="F2884" s="7" t="n">
        <v>0</v>
      </c>
    </row>
    <row r="2885" spans="1:8">
      <c r="A2885" t="s">
        <v>4</v>
      </c>
      <c r="B2885" s="4" t="s">
        <v>5</v>
      </c>
      <c r="C2885" s="4" t="s">
        <v>9</v>
      </c>
    </row>
    <row r="2886" spans="1:8">
      <c r="A2886" t="n">
        <v>27452</v>
      </c>
      <c r="B2886" s="30" t="n">
        <v>15</v>
      </c>
      <c r="C2886" s="7" t="n">
        <v>256</v>
      </c>
    </row>
    <row r="2887" spans="1:8">
      <c r="A2887" t="s">
        <v>4</v>
      </c>
      <c r="B2887" s="4" t="s">
        <v>5</v>
      </c>
      <c r="C2887" s="4" t="s">
        <v>14</v>
      </c>
      <c r="D2887" s="4" t="s">
        <v>10</v>
      </c>
      <c r="E2887" s="4" t="s">
        <v>6</v>
      </c>
      <c r="F2887" s="4" t="s">
        <v>6</v>
      </c>
      <c r="G2887" s="4" t="s">
        <v>6</v>
      </c>
      <c r="H2887" s="4" t="s">
        <v>6</v>
      </c>
    </row>
    <row r="2888" spans="1:8">
      <c r="A2888" t="n">
        <v>27457</v>
      </c>
      <c r="B2888" s="26" t="n">
        <v>51</v>
      </c>
      <c r="C2888" s="7" t="n">
        <v>3</v>
      </c>
      <c r="D2888" s="7" t="n">
        <v>0</v>
      </c>
      <c r="E2888" s="7" t="s">
        <v>281</v>
      </c>
      <c r="F2888" s="7" t="s">
        <v>282</v>
      </c>
      <c r="G2888" s="7" t="s">
        <v>158</v>
      </c>
      <c r="H2888" s="7" t="s">
        <v>159</v>
      </c>
    </row>
    <row r="2889" spans="1:8">
      <c r="A2889" t="s">
        <v>4</v>
      </c>
      <c r="B2889" s="4" t="s">
        <v>5</v>
      </c>
      <c r="C2889" s="4" t="s">
        <v>14</v>
      </c>
      <c r="D2889" s="4" t="s">
        <v>10</v>
      </c>
      <c r="E2889" s="4" t="s">
        <v>6</v>
      </c>
      <c r="F2889" s="4" t="s">
        <v>6</v>
      </c>
      <c r="G2889" s="4" t="s">
        <v>6</v>
      </c>
      <c r="H2889" s="4" t="s">
        <v>6</v>
      </c>
    </row>
    <row r="2890" spans="1:8">
      <c r="A2890" t="n">
        <v>27470</v>
      </c>
      <c r="B2890" s="26" t="n">
        <v>51</v>
      </c>
      <c r="C2890" s="7" t="n">
        <v>3</v>
      </c>
      <c r="D2890" s="7" t="n">
        <v>61489</v>
      </c>
      <c r="E2890" s="7" t="s">
        <v>281</v>
      </c>
      <c r="F2890" s="7" t="s">
        <v>282</v>
      </c>
      <c r="G2890" s="7" t="s">
        <v>158</v>
      </c>
      <c r="H2890" s="7" t="s">
        <v>159</v>
      </c>
    </row>
    <row r="2891" spans="1:8">
      <c r="A2891" t="s">
        <v>4</v>
      </c>
      <c r="B2891" s="4" t="s">
        <v>5</v>
      </c>
      <c r="C2891" s="4" t="s">
        <v>14</v>
      </c>
      <c r="D2891" s="4" t="s">
        <v>10</v>
      </c>
      <c r="E2891" s="4" t="s">
        <v>6</v>
      </c>
      <c r="F2891" s="4" t="s">
        <v>6</v>
      </c>
      <c r="G2891" s="4" t="s">
        <v>6</v>
      </c>
      <c r="H2891" s="4" t="s">
        <v>6</v>
      </c>
    </row>
    <row r="2892" spans="1:8">
      <c r="A2892" t="n">
        <v>27483</v>
      </c>
      <c r="B2892" s="26" t="n">
        <v>51</v>
      </c>
      <c r="C2892" s="7" t="n">
        <v>3</v>
      </c>
      <c r="D2892" s="7" t="n">
        <v>61490</v>
      </c>
      <c r="E2892" s="7" t="s">
        <v>281</v>
      </c>
      <c r="F2892" s="7" t="s">
        <v>282</v>
      </c>
      <c r="G2892" s="7" t="s">
        <v>158</v>
      </c>
      <c r="H2892" s="7" t="s">
        <v>159</v>
      </c>
    </row>
    <row r="2893" spans="1:8">
      <c r="A2893" t="s">
        <v>4</v>
      </c>
      <c r="B2893" s="4" t="s">
        <v>5</v>
      </c>
      <c r="C2893" s="4" t="s">
        <v>14</v>
      </c>
      <c r="D2893" s="4" t="s">
        <v>10</v>
      </c>
      <c r="E2893" s="4" t="s">
        <v>6</v>
      </c>
      <c r="F2893" s="4" t="s">
        <v>6</v>
      </c>
      <c r="G2893" s="4" t="s">
        <v>6</v>
      </c>
      <c r="H2893" s="4" t="s">
        <v>6</v>
      </c>
    </row>
    <row r="2894" spans="1:8">
      <c r="A2894" t="n">
        <v>27496</v>
      </c>
      <c r="B2894" s="26" t="n">
        <v>51</v>
      </c>
      <c r="C2894" s="7" t="n">
        <v>3</v>
      </c>
      <c r="D2894" s="7" t="n">
        <v>61488</v>
      </c>
      <c r="E2894" s="7" t="s">
        <v>281</v>
      </c>
      <c r="F2894" s="7" t="s">
        <v>282</v>
      </c>
      <c r="G2894" s="7" t="s">
        <v>158</v>
      </c>
      <c r="H2894" s="7" t="s">
        <v>159</v>
      </c>
    </row>
    <row r="2895" spans="1:8">
      <c r="A2895" t="s">
        <v>4</v>
      </c>
      <c r="B2895" s="4" t="s">
        <v>5</v>
      </c>
      <c r="C2895" s="4" t="s">
        <v>14</v>
      </c>
      <c r="D2895" s="4" t="s">
        <v>10</v>
      </c>
      <c r="E2895" s="4" t="s">
        <v>6</v>
      </c>
      <c r="F2895" s="4" t="s">
        <v>6</v>
      </c>
      <c r="G2895" s="4" t="s">
        <v>6</v>
      </c>
      <c r="H2895" s="4" t="s">
        <v>6</v>
      </c>
    </row>
    <row r="2896" spans="1:8">
      <c r="A2896" t="n">
        <v>27509</v>
      </c>
      <c r="B2896" s="26" t="n">
        <v>51</v>
      </c>
      <c r="C2896" s="7" t="n">
        <v>3</v>
      </c>
      <c r="D2896" s="7" t="n">
        <v>7032</v>
      </c>
      <c r="E2896" s="7" t="s">
        <v>281</v>
      </c>
      <c r="F2896" s="7" t="s">
        <v>282</v>
      </c>
      <c r="G2896" s="7" t="s">
        <v>158</v>
      </c>
      <c r="H2896" s="7" t="s">
        <v>159</v>
      </c>
    </row>
    <row r="2897" spans="1:8">
      <c r="A2897" t="s">
        <v>4</v>
      </c>
      <c r="B2897" s="4" t="s">
        <v>5</v>
      </c>
      <c r="C2897" s="4" t="s">
        <v>14</v>
      </c>
      <c r="D2897" s="4" t="s">
        <v>10</v>
      </c>
      <c r="E2897" s="4" t="s">
        <v>6</v>
      </c>
      <c r="F2897" s="4" t="s">
        <v>6</v>
      </c>
      <c r="G2897" s="4" t="s">
        <v>6</v>
      </c>
      <c r="H2897" s="4" t="s">
        <v>6</v>
      </c>
    </row>
    <row r="2898" spans="1:8">
      <c r="A2898" t="n">
        <v>27522</v>
      </c>
      <c r="B2898" s="26" t="n">
        <v>51</v>
      </c>
      <c r="C2898" s="7" t="n">
        <v>3</v>
      </c>
      <c r="D2898" s="7" t="n">
        <v>9</v>
      </c>
      <c r="E2898" s="7" t="s">
        <v>281</v>
      </c>
      <c r="F2898" s="7" t="s">
        <v>282</v>
      </c>
      <c r="G2898" s="7" t="s">
        <v>158</v>
      </c>
      <c r="H2898" s="7" t="s">
        <v>159</v>
      </c>
    </row>
    <row r="2899" spans="1:8">
      <c r="A2899" t="s">
        <v>4</v>
      </c>
      <c r="B2899" s="4" t="s">
        <v>5</v>
      </c>
      <c r="C2899" s="4" t="s">
        <v>14</v>
      </c>
      <c r="D2899" s="4" t="s">
        <v>10</v>
      </c>
      <c r="E2899" s="4" t="s">
        <v>6</v>
      </c>
      <c r="F2899" s="4" t="s">
        <v>6</v>
      </c>
      <c r="G2899" s="4" t="s">
        <v>6</v>
      </c>
      <c r="H2899" s="4" t="s">
        <v>6</v>
      </c>
    </row>
    <row r="2900" spans="1:8">
      <c r="A2900" t="n">
        <v>27535</v>
      </c>
      <c r="B2900" s="26" t="n">
        <v>51</v>
      </c>
      <c r="C2900" s="7" t="n">
        <v>3</v>
      </c>
      <c r="D2900" s="7" t="n">
        <v>1</v>
      </c>
      <c r="E2900" s="7" t="s">
        <v>281</v>
      </c>
      <c r="F2900" s="7" t="s">
        <v>282</v>
      </c>
      <c r="G2900" s="7" t="s">
        <v>158</v>
      </c>
      <c r="H2900" s="7" t="s">
        <v>159</v>
      </c>
    </row>
    <row r="2901" spans="1:8">
      <c r="A2901" t="s">
        <v>4</v>
      </c>
      <c r="B2901" s="4" t="s">
        <v>5</v>
      </c>
      <c r="C2901" s="4" t="s">
        <v>14</v>
      </c>
      <c r="D2901" s="4" t="s">
        <v>10</v>
      </c>
      <c r="E2901" s="4" t="s">
        <v>6</v>
      </c>
      <c r="F2901" s="4" t="s">
        <v>6</v>
      </c>
      <c r="G2901" s="4" t="s">
        <v>6</v>
      </c>
      <c r="H2901" s="4" t="s">
        <v>6</v>
      </c>
    </row>
    <row r="2902" spans="1:8">
      <c r="A2902" t="n">
        <v>27548</v>
      </c>
      <c r="B2902" s="26" t="n">
        <v>51</v>
      </c>
      <c r="C2902" s="7" t="n">
        <v>3</v>
      </c>
      <c r="D2902" s="7" t="n">
        <v>8</v>
      </c>
      <c r="E2902" s="7" t="s">
        <v>281</v>
      </c>
      <c r="F2902" s="7" t="s">
        <v>282</v>
      </c>
      <c r="G2902" s="7" t="s">
        <v>158</v>
      </c>
      <c r="H2902" s="7" t="s">
        <v>159</v>
      </c>
    </row>
    <row r="2903" spans="1:8">
      <c r="A2903" t="s">
        <v>4</v>
      </c>
      <c r="B2903" s="4" t="s">
        <v>5</v>
      </c>
      <c r="C2903" s="4" t="s">
        <v>10</v>
      </c>
      <c r="D2903" s="4" t="s">
        <v>14</v>
      </c>
      <c r="E2903" s="4" t="s">
        <v>24</v>
      </c>
      <c r="F2903" s="4" t="s">
        <v>10</v>
      </c>
    </row>
    <row r="2904" spans="1:8">
      <c r="A2904" t="n">
        <v>27561</v>
      </c>
      <c r="B2904" s="72" t="n">
        <v>59</v>
      </c>
      <c r="C2904" s="7" t="n">
        <v>0</v>
      </c>
      <c r="D2904" s="7" t="n">
        <v>16</v>
      </c>
      <c r="E2904" s="7" t="n">
        <v>0.150000005960464</v>
      </c>
      <c r="F2904" s="7" t="n">
        <v>0</v>
      </c>
    </row>
    <row r="2905" spans="1:8">
      <c r="A2905" t="s">
        <v>4</v>
      </c>
      <c r="B2905" s="4" t="s">
        <v>5</v>
      </c>
      <c r="C2905" s="4" t="s">
        <v>10</v>
      </c>
    </row>
    <row r="2906" spans="1:8">
      <c r="A2906" t="n">
        <v>27571</v>
      </c>
      <c r="B2906" s="27" t="n">
        <v>16</v>
      </c>
      <c r="C2906" s="7" t="n">
        <v>50</v>
      </c>
    </row>
    <row r="2907" spans="1:8">
      <c r="A2907" t="s">
        <v>4</v>
      </c>
      <c r="B2907" s="4" t="s">
        <v>5</v>
      </c>
      <c r="C2907" s="4" t="s">
        <v>10</v>
      </c>
      <c r="D2907" s="4" t="s">
        <v>14</v>
      </c>
      <c r="E2907" s="4" t="s">
        <v>24</v>
      </c>
      <c r="F2907" s="4" t="s">
        <v>10</v>
      </c>
    </row>
    <row r="2908" spans="1:8">
      <c r="A2908" t="n">
        <v>27574</v>
      </c>
      <c r="B2908" s="72" t="n">
        <v>59</v>
      </c>
      <c r="C2908" s="7" t="n">
        <v>9</v>
      </c>
      <c r="D2908" s="7" t="n">
        <v>16</v>
      </c>
      <c r="E2908" s="7" t="n">
        <v>0.150000005960464</v>
      </c>
      <c r="F2908" s="7" t="n">
        <v>0</v>
      </c>
    </row>
    <row r="2909" spans="1:8">
      <c r="A2909" t="s">
        <v>4</v>
      </c>
      <c r="B2909" s="4" t="s">
        <v>5</v>
      </c>
      <c r="C2909" s="4" t="s">
        <v>10</v>
      </c>
      <c r="D2909" s="4" t="s">
        <v>14</v>
      </c>
      <c r="E2909" s="4" t="s">
        <v>24</v>
      </c>
      <c r="F2909" s="4" t="s">
        <v>10</v>
      </c>
    </row>
    <row r="2910" spans="1:8">
      <c r="A2910" t="n">
        <v>27584</v>
      </c>
      <c r="B2910" s="72" t="n">
        <v>59</v>
      </c>
      <c r="C2910" s="7" t="n">
        <v>1</v>
      </c>
      <c r="D2910" s="7" t="n">
        <v>16</v>
      </c>
      <c r="E2910" s="7" t="n">
        <v>0.150000005960464</v>
      </c>
      <c r="F2910" s="7" t="n">
        <v>0</v>
      </c>
    </row>
    <row r="2911" spans="1:8">
      <c r="A2911" t="s">
        <v>4</v>
      </c>
      <c r="B2911" s="4" t="s">
        <v>5</v>
      </c>
      <c r="C2911" s="4" t="s">
        <v>10</v>
      </c>
      <c r="D2911" s="4" t="s">
        <v>14</v>
      </c>
      <c r="E2911" s="4" t="s">
        <v>24</v>
      </c>
      <c r="F2911" s="4" t="s">
        <v>10</v>
      </c>
    </row>
    <row r="2912" spans="1:8">
      <c r="A2912" t="n">
        <v>27594</v>
      </c>
      <c r="B2912" s="72" t="n">
        <v>59</v>
      </c>
      <c r="C2912" s="7" t="n">
        <v>8</v>
      </c>
      <c r="D2912" s="7" t="n">
        <v>16</v>
      </c>
      <c r="E2912" s="7" t="n">
        <v>0.150000005960464</v>
      </c>
      <c r="F2912" s="7" t="n">
        <v>0</v>
      </c>
    </row>
    <row r="2913" spans="1:8">
      <c r="A2913" t="s">
        <v>4</v>
      </c>
      <c r="B2913" s="4" t="s">
        <v>5</v>
      </c>
      <c r="C2913" s="4" t="s">
        <v>10</v>
      </c>
    </row>
    <row r="2914" spans="1:8">
      <c r="A2914" t="n">
        <v>27604</v>
      </c>
      <c r="B2914" s="27" t="n">
        <v>16</v>
      </c>
      <c r="C2914" s="7" t="n">
        <v>50</v>
      </c>
    </row>
    <row r="2915" spans="1:8">
      <c r="A2915" t="s">
        <v>4</v>
      </c>
      <c r="B2915" s="4" t="s">
        <v>5</v>
      </c>
      <c r="C2915" s="4" t="s">
        <v>10</v>
      </c>
      <c r="D2915" s="4" t="s">
        <v>14</v>
      </c>
      <c r="E2915" s="4" t="s">
        <v>24</v>
      </c>
      <c r="F2915" s="4" t="s">
        <v>10</v>
      </c>
    </row>
    <row r="2916" spans="1:8">
      <c r="A2916" t="n">
        <v>27607</v>
      </c>
      <c r="B2916" s="72" t="n">
        <v>59</v>
      </c>
      <c r="C2916" s="7" t="n">
        <v>61489</v>
      </c>
      <c r="D2916" s="7" t="n">
        <v>16</v>
      </c>
      <c r="E2916" s="7" t="n">
        <v>0.150000005960464</v>
      </c>
      <c r="F2916" s="7" t="n">
        <v>0</v>
      </c>
    </row>
    <row r="2917" spans="1:8">
      <c r="A2917" t="s">
        <v>4</v>
      </c>
      <c r="B2917" s="4" t="s">
        <v>5</v>
      </c>
      <c r="C2917" s="4" t="s">
        <v>10</v>
      </c>
    </row>
    <row r="2918" spans="1:8">
      <c r="A2918" t="n">
        <v>27617</v>
      </c>
      <c r="B2918" s="27" t="n">
        <v>16</v>
      </c>
      <c r="C2918" s="7" t="n">
        <v>50</v>
      </c>
    </row>
    <row r="2919" spans="1:8">
      <c r="A2919" t="s">
        <v>4</v>
      </c>
      <c r="B2919" s="4" t="s">
        <v>5</v>
      </c>
      <c r="C2919" s="4" t="s">
        <v>10</v>
      </c>
      <c r="D2919" s="4" t="s">
        <v>14</v>
      </c>
      <c r="E2919" s="4" t="s">
        <v>24</v>
      </c>
      <c r="F2919" s="4" t="s">
        <v>10</v>
      </c>
    </row>
    <row r="2920" spans="1:8">
      <c r="A2920" t="n">
        <v>27620</v>
      </c>
      <c r="B2920" s="72" t="n">
        <v>59</v>
      </c>
      <c r="C2920" s="7" t="n">
        <v>61490</v>
      </c>
      <c r="D2920" s="7" t="n">
        <v>16</v>
      </c>
      <c r="E2920" s="7" t="n">
        <v>0.150000005960464</v>
      </c>
      <c r="F2920" s="7" t="n">
        <v>0</v>
      </c>
    </row>
    <row r="2921" spans="1:8">
      <c r="A2921" t="s">
        <v>4</v>
      </c>
      <c r="B2921" s="4" t="s">
        <v>5</v>
      </c>
      <c r="C2921" s="4" t="s">
        <v>10</v>
      </c>
    </row>
    <row r="2922" spans="1:8">
      <c r="A2922" t="n">
        <v>27630</v>
      </c>
      <c r="B2922" s="27" t="n">
        <v>16</v>
      </c>
      <c r="C2922" s="7" t="n">
        <v>50</v>
      </c>
    </row>
    <row r="2923" spans="1:8">
      <c r="A2923" t="s">
        <v>4</v>
      </c>
      <c r="B2923" s="4" t="s">
        <v>5</v>
      </c>
      <c r="C2923" s="4" t="s">
        <v>10</v>
      </c>
      <c r="D2923" s="4" t="s">
        <v>14</v>
      </c>
      <c r="E2923" s="4" t="s">
        <v>24</v>
      </c>
      <c r="F2923" s="4" t="s">
        <v>10</v>
      </c>
    </row>
    <row r="2924" spans="1:8">
      <c r="A2924" t="n">
        <v>27633</v>
      </c>
      <c r="B2924" s="72" t="n">
        <v>59</v>
      </c>
      <c r="C2924" s="7" t="n">
        <v>61488</v>
      </c>
      <c r="D2924" s="7" t="n">
        <v>16</v>
      </c>
      <c r="E2924" s="7" t="n">
        <v>0.150000005960464</v>
      </c>
      <c r="F2924" s="7" t="n">
        <v>0</v>
      </c>
    </row>
    <row r="2925" spans="1:8">
      <c r="A2925" t="s">
        <v>4</v>
      </c>
      <c r="B2925" s="4" t="s">
        <v>5</v>
      </c>
      <c r="C2925" s="4" t="s">
        <v>10</v>
      </c>
    </row>
    <row r="2926" spans="1:8">
      <c r="A2926" t="n">
        <v>27643</v>
      </c>
      <c r="B2926" s="27" t="n">
        <v>16</v>
      </c>
      <c r="C2926" s="7" t="n">
        <v>50</v>
      </c>
    </row>
    <row r="2927" spans="1:8">
      <c r="A2927" t="s">
        <v>4</v>
      </c>
      <c r="B2927" s="4" t="s">
        <v>5</v>
      </c>
      <c r="C2927" s="4" t="s">
        <v>10</v>
      </c>
    </row>
    <row r="2928" spans="1:8">
      <c r="A2928" t="n">
        <v>27646</v>
      </c>
      <c r="B2928" s="27" t="n">
        <v>16</v>
      </c>
      <c r="C2928" s="7" t="n">
        <v>1300</v>
      </c>
    </row>
    <row r="2929" spans="1:6">
      <c r="A2929" t="s">
        <v>4</v>
      </c>
      <c r="B2929" s="4" t="s">
        <v>5</v>
      </c>
      <c r="C2929" s="4" t="s">
        <v>14</v>
      </c>
      <c r="D2929" s="53" t="s">
        <v>129</v>
      </c>
      <c r="E2929" s="4" t="s">
        <v>5</v>
      </c>
      <c r="F2929" s="4" t="s">
        <v>14</v>
      </c>
      <c r="G2929" s="4" t="s">
        <v>10</v>
      </c>
      <c r="H2929" s="53" t="s">
        <v>130</v>
      </c>
      <c r="I2929" s="4" t="s">
        <v>14</v>
      </c>
      <c r="J2929" s="4" t="s">
        <v>26</v>
      </c>
    </row>
    <row r="2930" spans="1:6">
      <c r="A2930" t="n">
        <v>27649</v>
      </c>
      <c r="B2930" s="12" t="n">
        <v>5</v>
      </c>
      <c r="C2930" s="7" t="n">
        <v>28</v>
      </c>
      <c r="D2930" s="53" t="s">
        <v>3</v>
      </c>
      <c r="E2930" s="54" t="n">
        <v>64</v>
      </c>
      <c r="F2930" s="7" t="n">
        <v>5</v>
      </c>
      <c r="G2930" s="7" t="n">
        <v>4</v>
      </c>
      <c r="H2930" s="53" t="s">
        <v>3</v>
      </c>
      <c r="I2930" s="7" t="n">
        <v>1</v>
      </c>
      <c r="J2930" s="13" t="n">
        <f t="normal" ca="1">A2940</f>
        <v>0</v>
      </c>
    </row>
    <row r="2931" spans="1:6">
      <c r="A2931" t="s">
        <v>4</v>
      </c>
      <c r="B2931" s="4" t="s">
        <v>5</v>
      </c>
      <c r="C2931" s="4" t="s">
        <v>14</v>
      </c>
      <c r="D2931" s="4" t="s">
        <v>10</v>
      </c>
      <c r="E2931" s="4" t="s">
        <v>6</v>
      </c>
    </row>
    <row r="2932" spans="1:6">
      <c r="A2932" t="n">
        <v>27660</v>
      </c>
      <c r="B2932" s="26" t="n">
        <v>51</v>
      </c>
      <c r="C2932" s="7" t="n">
        <v>4</v>
      </c>
      <c r="D2932" s="7" t="n">
        <v>4</v>
      </c>
      <c r="E2932" s="7" t="s">
        <v>283</v>
      </c>
    </row>
    <row r="2933" spans="1:6">
      <c r="A2933" t="s">
        <v>4</v>
      </c>
      <c r="B2933" s="4" t="s">
        <v>5</v>
      </c>
      <c r="C2933" s="4" t="s">
        <v>10</v>
      </c>
    </row>
    <row r="2934" spans="1:6">
      <c r="A2934" t="n">
        <v>27674</v>
      </c>
      <c r="B2934" s="27" t="n">
        <v>16</v>
      </c>
      <c r="C2934" s="7" t="n">
        <v>0</v>
      </c>
    </row>
    <row r="2935" spans="1:6">
      <c r="A2935" t="s">
        <v>4</v>
      </c>
      <c r="B2935" s="4" t="s">
        <v>5</v>
      </c>
      <c r="C2935" s="4" t="s">
        <v>10</v>
      </c>
      <c r="D2935" s="4" t="s">
        <v>14</v>
      </c>
      <c r="E2935" s="4" t="s">
        <v>9</v>
      </c>
      <c r="F2935" s="4" t="s">
        <v>45</v>
      </c>
      <c r="G2935" s="4" t="s">
        <v>14</v>
      </c>
      <c r="H2935" s="4" t="s">
        <v>14</v>
      </c>
    </row>
    <row r="2936" spans="1:6">
      <c r="A2936" t="n">
        <v>27677</v>
      </c>
      <c r="B2936" s="28" t="n">
        <v>26</v>
      </c>
      <c r="C2936" s="7" t="n">
        <v>4</v>
      </c>
      <c r="D2936" s="7" t="n">
        <v>17</v>
      </c>
      <c r="E2936" s="7" t="n">
        <v>7357</v>
      </c>
      <c r="F2936" s="7" t="s">
        <v>284</v>
      </c>
      <c r="G2936" s="7" t="n">
        <v>2</v>
      </c>
      <c r="H2936" s="7" t="n">
        <v>0</v>
      </c>
    </row>
    <row r="2937" spans="1:6">
      <c r="A2937" t="s">
        <v>4</v>
      </c>
      <c r="B2937" s="4" t="s">
        <v>5</v>
      </c>
    </row>
    <row r="2938" spans="1:6">
      <c r="A2938" t="n">
        <v>27707</v>
      </c>
      <c r="B2938" s="29" t="n">
        <v>28</v>
      </c>
    </row>
    <row r="2939" spans="1:6">
      <c r="A2939" t="s">
        <v>4</v>
      </c>
      <c r="B2939" s="4" t="s">
        <v>5</v>
      </c>
      <c r="C2939" s="4" t="s">
        <v>14</v>
      </c>
      <c r="D2939" s="53" t="s">
        <v>129</v>
      </c>
      <c r="E2939" s="4" t="s">
        <v>5</v>
      </c>
      <c r="F2939" s="4" t="s">
        <v>14</v>
      </c>
      <c r="G2939" s="4" t="s">
        <v>10</v>
      </c>
      <c r="H2939" s="53" t="s">
        <v>130</v>
      </c>
      <c r="I2939" s="4" t="s">
        <v>14</v>
      </c>
      <c r="J2939" s="4" t="s">
        <v>26</v>
      </c>
    </row>
    <row r="2940" spans="1:6">
      <c r="A2940" t="n">
        <v>27708</v>
      </c>
      <c r="B2940" s="12" t="n">
        <v>5</v>
      </c>
      <c r="C2940" s="7" t="n">
        <v>28</v>
      </c>
      <c r="D2940" s="53" t="s">
        <v>3</v>
      </c>
      <c r="E2940" s="54" t="n">
        <v>64</v>
      </c>
      <c r="F2940" s="7" t="n">
        <v>5</v>
      </c>
      <c r="G2940" s="7" t="n">
        <v>2</v>
      </c>
      <c r="H2940" s="53" t="s">
        <v>3</v>
      </c>
      <c r="I2940" s="7" t="n">
        <v>1</v>
      </c>
      <c r="J2940" s="13" t="n">
        <f t="normal" ca="1">A2950</f>
        <v>0</v>
      </c>
    </row>
    <row r="2941" spans="1:6">
      <c r="A2941" t="s">
        <v>4</v>
      </c>
      <c r="B2941" s="4" t="s">
        <v>5</v>
      </c>
      <c r="C2941" s="4" t="s">
        <v>14</v>
      </c>
      <c r="D2941" s="4" t="s">
        <v>10</v>
      </c>
      <c r="E2941" s="4" t="s">
        <v>6</v>
      </c>
    </row>
    <row r="2942" spans="1:6">
      <c r="A2942" t="n">
        <v>27719</v>
      </c>
      <c r="B2942" s="26" t="n">
        <v>51</v>
      </c>
      <c r="C2942" s="7" t="n">
        <v>4</v>
      </c>
      <c r="D2942" s="7" t="n">
        <v>2</v>
      </c>
      <c r="E2942" s="7" t="s">
        <v>268</v>
      </c>
    </row>
    <row r="2943" spans="1:6">
      <c r="A2943" t="s">
        <v>4</v>
      </c>
      <c r="B2943" s="4" t="s">
        <v>5</v>
      </c>
      <c r="C2943" s="4" t="s">
        <v>10</v>
      </c>
    </row>
    <row r="2944" spans="1:6">
      <c r="A2944" t="n">
        <v>27733</v>
      </c>
      <c r="B2944" s="27" t="n">
        <v>16</v>
      </c>
      <c r="C2944" s="7" t="n">
        <v>0</v>
      </c>
    </row>
    <row r="2945" spans="1:10">
      <c r="A2945" t="s">
        <v>4</v>
      </c>
      <c r="B2945" s="4" t="s">
        <v>5</v>
      </c>
      <c r="C2945" s="4" t="s">
        <v>10</v>
      </c>
      <c r="D2945" s="4" t="s">
        <v>14</v>
      </c>
      <c r="E2945" s="4" t="s">
        <v>9</v>
      </c>
      <c r="F2945" s="4" t="s">
        <v>45</v>
      </c>
      <c r="G2945" s="4" t="s">
        <v>14</v>
      </c>
      <c r="H2945" s="4" t="s">
        <v>14</v>
      </c>
    </row>
    <row r="2946" spans="1:10">
      <c r="A2946" t="n">
        <v>27736</v>
      </c>
      <c r="B2946" s="28" t="n">
        <v>26</v>
      </c>
      <c r="C2946" s="7" t="n">
        <v>2</v>
      </c>
      <c r="D2946" s="7" t="n">
        <v>17</v>
      </c>
      <c r="E2946" s="7" t="n">
        <v>6365</v>
      </c>
      <c r="F2946" s="7" t="s">
        <v>285</v>
      </c>
      <c r="G2946" s="7" t="n">
        <v>2</v>
      </c>
      <c r="H2946" s="7" t="n">
        <v>0</v>
      </c>
    </row>
    <row r="2947" spans="1:10">
      <c r="A2947" t="s">
        <v>4</v>
      </c>
      <c r="B2947" s="4" t="s">
        <v>5</v>
      </c>
    </row>
    <row r="2948" spans="1:10">
      <c r="A2948" t="n">
        <v>27774</v>
      </c>
      <c r="B2948" s="29" t="n">
        <v>28</v>
      </c>
    </row>
    <row r="2949" spans="1:10">
      <c r="A2949" t="s">
        <v>4</v>
      </c>
      <c r="B2949" s="4" t="s">
        <v>5</v>
      </c>
      <c r="C2949" s="4" t="s">
        <v>14</v>
      </c>
      <c r="D2949" s="53" t="s">
        <v>129</v>
      </c>
      <c r="E2949" s="4" t="s">
        <v>5</v>
      </c>
      <c r="F2949" s="4" t="s">
        <v>14</v>
      </c>
      <c r="G2949" s="4" t="s">
        <v>10</v>
      </c>
      <c r="H2949" s="53" t="s">
        <v>130</v>
      </c>
      <c r="I2949" s="4" t="s">
        <v>14</v>
      </c>
      <c r="J2949" s="4" t="s">
        <v>26</v>
      </c>
    </row>
    <row r="2950" spans="1:10">
      <c r="A2950" t="n">
        <v>27775</v>
      </c>
      <c r="B2950" s="12" t="n">
        <v>5</v>
      </c>
      <c r="C2950" s="7" t="n">
        <v>28</v>
      </c>
      <c r="D2950" s="53" t="s">
        <v>3</v>
      </c>
      <c r="E2950" s="54" t="n">
        <v>64</v>
      </c>
      <c r="F2950" s="7" t="n">
        <v>5</v>
      </c>
      <c r="G2950" s="7" t="n">
        <v>7</v>
      </c>
      <c r="H2950" s="53" t="s">
        <v>3</v>
      </c>
      <c r="I2950" s="7" t="n">
        <v>1</v>
      </c>
      <c r="J2950" s="13" t="n">
        <f t="normal" ca="1">A2962</f>
        <v>0</v>
      </c>
    </row>
    <row r="2951" spans="1:10">
      <c r="A2951" t="s">
        <v>4</v>
      </c>
      <c r="B2951" s="4" t="s">
        <v>5</v>
      </c>
      <c r="C2951" s="4" t="s">
        <v>10</v>
      </c>
      <c r="D2951" s="4" t="s">
        <v>14</v>
      </c>
      <c r="E2951" s="4" t="s">
        <v>6</v>
      </c>
      <c r="F2951" s="4" t="s">
        <v>24</v>
      </c>
      <c r="G2951" s="4" t="s">
        <v>24</v>
      </c>
      <c r="H2951" s="4" t="s">
        <v>24</v>
      </c>
    </row>
    <row r="2952" spans="1:10">
      <c r="A2952" t="n">
        <v>27786</v>
      </c>
      <c r="B2952" s="44" t="n">
        <v>48</v>
      </c>
      <c r="C2952" s="7" t="n">
        <v>7</v>
      </c>
      <c r="D2952" s="7" t="n">
        <v>0</v>
      </c>
      <c r="E2952" s="7" t="s">
        <v>249</v>
      </c>
      <c r="F2952" s="7" t="n">
        <v>-1</v>
      </c>
      <c r="G2952" s="7" t="n">
        <v>1</v>
      </c>
      <c r="H2952" s="7" t="n">
        <v>5.60519385729927e-45</v>
      </c>
    </row>
    <row r="2953" spans="1:10">
      <c r="A2953" t="s">
        <v>4</v>
      </c>
      <c r="B2953" s="4" t="s">
        <v>5</v>
      </c>
      <c r="C2953" s="4" t="s">
        <v>14</v>
      </c>
      <c r="D2953" s="4" t="s">
        <v>10</v>
      </c>
      <c r="E2953" s="4" t="s">
        <v>6</v>
      </c>
    </row>
    <row r="2954" spans="1:10">
      <c r="A2954" t="n">
        <v>27814</v>
      </c>
      <c r="B2954" s="26" t="n">
        <v>51</v>
      </c>
      <c r="C2954" s="7" t="n">
        <v>4</v>
      </c>
      <c r="D2954" s="7" t="n">
        <v>7</v>
      </c>
      <c r="E2954" s="7" t="s">
        <v>286</v>
      </c>
    </row>
    <row r="2955" spans="1:10">
      <c r="A2955" t="s">
        <v>4</v>
      </c>
      <c r="B2955" s="4" t="s">
        <v>5</v>
      </c>
      <c r="C2955" s="4" t="s">
        <v>10</v>
      </c>
    </row>
    <row r="2956" spans="1:10">
      <c r="A2956" t="n">
        <v>27828</v>
      </c>
      <c r="B2956" s="27" t="n">
        <v>16</v>
      </c>
      <c r="C2956" s="7" t="n">
        <v>0</v>
      </c>
    </row>
    <row r="2957" spans="1:10">
      <c r="A2957" t="s">
        <v>4</v>
      </c>
      <c r="B2957" s="4" t="s">
        <v>5</v>
      </c>
      <c r="C2957" s="4" t="s">
        <v>10</v>
      </c>
      <c r="D2957" s="4" t="s">
        <v>14</v>
      </c>
      <c r="E2957" s="4" t="s">
        <v>9</v>
      </c>
      <c r="F2957" s="4" t="s">
        <v>45</v>
      </c>
      <c r="G2957" s="4" t="s">
        <v>14</v>
      </c>
      <c r="H2957" s="4" t="s">
        <v>14</v>
      </c>
    </row>
    <row r="2958" spans="1:10">
      <c r="A2958" t="n">
        <v>27831</v>
      </c>
      <c r="B2958" s="28" t="n">
        <v>26</v>
      </c>
      <c r="C2958" s="7" t="n">
        <v>7</v>
      </c>
      <c r="D2958" s="7" t="n">
        <v>17</v>
      </c>
      <c r="E2958" s="7" t="n">
        <v>4357</v>
      </c>
      <c r="F2958" s="7" t="s">
        <v>287</v>
      </c>
      <c r="G2958" s="7" t="n">
        <v>2</v>
      </c>
      <c r="H2958" s="7" t="n">
        <v>0</v>
      </c>
    </row>
    <row r="2959" spans="1:10">
      <c r="A2959" t="s">
        <v>4</v>
      </c>
      <c r="B2959" s="4" t="s">
        <v>5</v>
      </c>
    </row>
    <row r="2960" spans="1:10">
      <c r="A2960" t="n">
        <v>27868</v>
      </c>
      <c r="B2960" s="29" t="n">
        <v>28</v>
      </c>
    </row>
    <row r="2961" spans="1:10">
      <c r="A2961" t="s">
        <v>4</v>
      </c>
      <c r="B2961" s="4" t="s">
        <v>5</v>
      </c>
      <c r="C2961" s="4" t="s">
        <v>10</v>
      </c>
      <c r="D2961" s="4" t="s">
        <v>14</v>
      </c>
    </row>
    <row r="2962" spans="1:10">
      <c r="A2962" t="n">
        <v>27869</v>
      </c>
      <c r="B2962" s="31" t="n">
        <v>89</v>
      </c>
      <c r="C2962" s="7" t="n">
        <v>65533</v>
      </c>
      <c r="D2962" s="7" t="n">
        <v>1</v>
      </c>
    </row>
    <row r="2963" spans="1:10">
      <c r="A2963" t="s">
        <v>4</v>
      </c>
      <c r="B2963" s="4" t="s">
        <v>5</v>
      </c>
      <c r="C2963" s="4" t="s">
        <v>14</v>
      </c>
      <c r="D2963" s="4" t="s">
        <v>10</v>
      </c>
      <c r="E2963" s="4" t="s">
        <v>24</v>
      </c>
    </row>
    <row r="2964" spans="1:10">
      <c r="A2964" t="n">
        <v>27873</v>
      </c>
      <c r="B2964" s="23" t="n">
        <v>58</v>
      </c>
      <c r="C2964" s="7" t="n">
        <v>101</v>
      </c>
      <c r="D2964" s="7" t="n">
        <v>300</v>
      </c>
      <c r="E2964" s="7" t="n">
        <v>1</v>
      </c>
    </row>
    <row r="2965" spans="1:10">
      <c r="A2965" t="s">
        <v>4</v>
      </c>
      <c r="B2965" s="4" t="s">
        <v>5</v>
      </c>
      <c r="C2965" s="4" t="s">
        <v>14</v>
      </c>
      <c r="D2965" s="4" t="s">
        <v>10</v>
      </c>
    </row>
    <row r="2966" spans="1:10">
      <c r="A2966" t="n">
        <v>27881</v>
      </c>
      <c r="B2966" s="23" t="n">
        <v>58</v>
      </c>
      <c r="C2966" s="7" t="n">
        <v>254</v>
      </c>
      <c r="D2966" s="7" t="n">
        <v>0</v>
      </c>
    </row>
    <row r="2967" spans="1:10">
      <c r="A2967" t="s">
        <v>4</v>
      </c>
      <c r="B2967" s="4" t="s">
        <v>5</v>
      </c>
      <c r="C2967" s="4" t="s">
        <v>14</v>
      </c>
      <c r="D2967" s="4" t="s">
        <v>14</v>
      </c>
      <c r="E2967" s="4" t="s">
        <v>24</v>
      </c>
      <c r="F2967" s="4" t="s">
        <v>24</v>
      </c>
      <c r="G2967" s="4" t="s">
        <v>24</v>
      </c>
      <c r="H2967" s="4" t="s">
        <v>10</v>
      </c>
    </row>
    <row r="2968" spans="1:10">
      <c r="A2968" t="n">
        <v>27885</v>
      </c>
      <c r="B2968" s="33" t="n">
        <v>45</v>
      </c>
      <c r="C2968" s="7" t="n">
        <v>2</v>
      </c>
      <c r="D2968" s="7" t="n">
        <v>3</v>
      </c>
      <c r="E2968" s="7" t="n">
        <v>-79.9899978637695</v>
      </c>
      <c r="F2968" s="7" t="n">
        <v>178</v>
      </c>
      <c r="G2968" s="7" t="n">
        <v>26.7900009155273</v>
      </c>
      <c r="H2968" s="7" t="n">
        <v>0</v>
      </c>
    </row>
    <row r="2969" spans="1:10">
      <c r="A2969" t="s">
        <v>4</v>
      </c>
      <c r="B2969" s="4" t="s">
        <v>5</v>
      </c>
      <c r="C2969" s="4" t="s">
        <v>14</v>
      </c>
      <c r="D2969" s="4" t="s">
        <v>14</v>
      </c>
      <c r="E2969" s="4" t="s">
        <v>24</v>
      </c>
      <c r="F2969" s="4" t="s">
        <v>24</v>
      </c>
      <c r="G2969" s="4" t="s">
        <v>24</v>
      </c>
      <c r="H2969" s="4" t="s">
        <v>10</v>
      </c>
      <c r="I2969" s="4" t="s">
        <v>14</v>
      </c>
    </row>
    <row r="2970" spans="1:10">
      <c r="A2970" t="n">
        <v>27902</v>
      </c>
      <c r="B2970" s="33" t="n">
        <v>45</v>
      </c>
      <c r="C2970" s="7" t="n">
        <v>4</v>
      </c>
      <c r="D2970" s="7" t="n">
        <v>3</v>
      </c>
      <c r="E2970" s="7" t="n">
        <v>22.8899993896484</v>
      </c>
      <c r="F2970" s="7" t="n">
        <v>75.870002746582</v>
      </c>
      <c r="G2970" s="7" t="n">
        <v>0</v>
      </c>
      <c r="H2970" s="7" t="n">
        <v>0</v>
      </c>
      <c r="I2970" s="7" t="n">
        <v>0</v>
      </c>
    </row>
    <row r="2971" spans="1:10">
      <c r="A2971" t="s">
        <v>4</v>
      </c>
      <c r="B2971" s="4" t="s">
        <v>5</v>
      </c>
      <c r="C2971" s="4" t="s">
        <v>14</v>
      </c>
      <c r="D2971" s="4" t="s">
        <v>14</v>
      </c>
      <c r="E2971" s="4" t="s">
        <v>24</v>
      </c>
      <c r="F2971" s="4" t="s">
        <v>10</v>
      </c>
    </row>
    <row r="2972" spans="1:10">
      <c r="A2972" t="n">
        <v>27920</v>
      </c>
      <c r="B2972" s="33" t="n">
        <v>45</v>
      </c>
      <c r="C2972" s="7" t="n">
        <v>5</v>
      </c>
      <c r="D2972" s="7" t="n">
        <v>3</v>
      </c>
      <c r="E2972" s="7" t="n">
        <v>3</v>
      </c>
      <c r="F2972" s="7" t="n">
        <v>0</v>
      </c>
    </row>
    <row r="2973" spans="1:10">
      <c r="A2973" t="s">
        <v>4</v>
      </c>
      <c r="B2973" s="4" t="s">
        <v>5</v>
      </c>
      <c r="C2973" s="4" t="s">
        <v>14</v>
      </c>
      <c r="D2973" s="4" t="s">
        <v>14</v>
      </c>
      <c r="E2973" s="4" t="s">
        <v>24</v>
      </c>
      <c r="F2973" s="4" t="s">
        <v>10</v>
      </c>
    </row>
    <row r="2974" spans="1:10">
      <c r="A2974" t="n">
        <v>27929</v>
      </c>
      <c r="B2974" s="33" t="n">
        <v>45</v>
      </c>
      <c r="C2974" s="7" t="n">
        <v>11</v>
      </c>
      <c r="D2974" s="7" t="n">
        <v>3</v>
      </c>
      <c r="E2974" s="7" t="n">
        <v>38</v>
      </c>
      <c r="F2974" s="7" t="n">
        <v>0</v>
      </c>
    </row>
    <row r="2975" spans="1:10">
      <c r="A2975" t="s">
        <v>4</v>
      </c>
      <c r="B2975" s="4" t="s">
        <v>5</v>
      </c>
      <c r="C2975" s="4" t="s">
        <v>14</v>
      </c>
      <c r="D2975" s="4" t="s">
        <v>14</v>
      </c>
      <c r="E2975" s="4" t="s">
        <v>24</v>
      </c>
      <c r="F2975" s="4" t="s">
        <v>24</v>
      </c>
      <c r="G2975" s="4" t="s">
        <v>24</v>
      </c>
      <c r="H2975" s="4" t="s">
        <v>10</v>
      </c>
    </row>
    <row r="2976" spans="1:10">
      <c r="A2976" t="n">
        <v>27938</v>
      </c>
      <c r="B2976" s="33" t="n">
        <v>45</v>
      </c>
      <c r="C2976" s="7" t="n">
        <v>2</v>
      </c>
      <c r="D2976" s="7" t="n">
        <v>3</v>
      </c>
      <c r="E2976" s="7" t="n">
        <v>-80.1600036621094</v>
      </c>
      <c r="F2976" s="7" t="n">
        <v>178.850006103516</v>
      </c>
      <c r="G2976" s="7" t="n">
        <v>26.7800006866455</v>
      </c>
      <c r="H2976" s="7" t="n">
        <v>6000</v>
      </c>
    </row>
    <row r="2977" spans="1:9">
      <c r="A2977" t="s">
        <v>4</v>
      </c>
      <c r="B2977" s="4" t="s">
        <v>5</v>
      </c>
      <c r="C2977" s="4" t="s">
        <v>14</v>
      </c>
      <c r="D2977" s="4" t="s">
        <v>14</v>
      </c>
      <c r="E2977" s="4" t="s">
        <v>24</v>
      </c>
      <c r="F2977" s="4" t="s">
        <v>24</v>
      </c>
      <c r="G2977" s="4" t="s">
        <v>24</v>
      </c>
      <c r="H2977" s="4" t="s">
        <v>10</v>
      </c>
      <c r="I2977" s="4" t="s">
        <v>14</v>
      </c>
    </row>
    <row r="2978" spans="1:9">
      <c r="A2978" t="n">
        <v>27955</v>
      </c>
      <c r="B2978" s="33" t="n">
        <v>45</v>
      </c>
      <c r="C2978" s="7" t="n">
        <v>4</v>
      </c>
      <c r="D2978" s="7" t="n">
        <v>3</v>
      </c>
      <c r="E2978" s="7" t="n">
        <v>-8.13000011444092</v>
      </c>
      <c r="F2978" s="7" t="n">
        <v>-95.1600036621094</v>
      </c>
      <c r="G2978" s="7" t="n">
        <v>-8</v>
      </c>
      <c r="H2978" s="7" t="n">
        <v>6000</v>
      </c>
      <c r="I2978" s="7" t="n">
        <v>1</v>
      </c>
    </row>
    <row r="2979" spans="1:9">
      <c r="A2979" t="s">
        <v>4</v>
      </c>
      <c r="B2979" s="4" t="s">
        <v>5</v>
      </c>
      <c r="C2979" s="4" t="s">
        <v>14</v>
      </c>
      <c r="D2979" s="4" t="s">
        <v>14</v>
      </c>
      <c r="E2979" s="4" t="s">
        <v>24</v>
      </c>
      <c r="F2979" s="4" t="s">
        <v>10</v>
      </c>
    </row>
    <row r="2980" spans="1:9">
      <c r="A2980" t="n">
        <v>27973</v>
      </c>
      <c r="B2980" s="33" t="n">
        <v>45</v>
      </c>
      <c r="C2980" s="7" t="n">
        <v>5</v>
      </c>
      <c r="D2980" s="7" t="n">
        <v>3</v>
      </c>
      <c r="E2980" s="7" t="n">
        <v>2.5</v>
      </c>
      <c r="F2980" s="7" t="n">
        <v>6000</v>
      </c>
    </row>
    <row r="2981" spans="1:9">
      <c r="A2981" t="s">
        <v>4</v>
      </c>
      <c r="B2981" s="4" t="s">
        <v>5</v>
      </c>
      <c r="C2981" s="4" t="s">
        <v>14</v>
      </c>
      <c r="D2981" s="4" t="s">
        <v>10</v>
      </c>
      <c r="E2981" s="4" t="s">
        <v>6</v>
      </c>
      <c r="F2981" s="4" t="s">
        <v>6</v>
      </c>
      <c r="G2981" s="4" t="s">
        <v>6</v>
      </c>
      <c r="H2981" s="4" t="s">
        <v>6</v>
      </c>
    </row>
    <row r="2982" spans="1:9">
      <c r="A2982" t="n">
        <v>27982</v>
      </c>
      <c r="B2982" s="26" t="n">
        <v>51</v>
      </c>
      <c r="C2982" s="7" t="n">
        <v>3</v>
      </c>
      <c r="D2982" s="7" t="n">
        <v>0</v>
      </c>
      <c r="E2982" s="7" t="s">
        <v>156</v>
      </c>
      <c r="F2982" s="7" t="s">
        <v>157</v>
      </c>
      <c r="G2982" s="7" t="s">
        <v>158</v>
      </c>
      <c r="H2982" s="7" t="s">
        <v>159</v>
      </c>
    </row>
    <row r="2983" spans="1:9">
      <c r="A2983" t="s">
        <v>4</v>
      </c>
      <c r="B2983" s="4" t="s">
        <v>5</v>
      </c>
      <c r="C2983" s="4" t="s">
        <v>14</v>
      </c>
      <c r="D2983" s="4" t="s">
        <v>10</v>
      </c>
      <c r="E2983" s="4" t="s">
        <v>6</v>
      </c>
      <c r="F2983" s="4" t="s">
        <v>6</v>
      </c>
      <c r="G2983" s="4" t="s">
        <v>6</v>
      </c>
      <c r="H2983" s="4" t="s">
        <v>6</v>
      </c>
    </row>
    <row r="2984" spans="1:9">
      <c r="A2984" t="n">
        <v>28011</v>
      </c>
      <c r="B2984" s="26" t="n">
        <v>51</v>
      </c>
      <c r="C2984" s="7" t="n">
        <v>3</v>
      </c>
      <c r="D2984" s="7" t="n">
        <v>61489</v>
      </c>
      <c r="E2984" s="7" t="s">
        <v>156</v>
      </c>
      <c r="F2984" s="7" t="s">
        <v>157</v>
      </c>
      <c r="G2984" s="7" t="s">
        <v>158</v>
      </c>
      <c r="H2984" s="7" t="s">
        <v>159</v>
      </c>
    </row>
    <row r="2985" spans="1:9">
      <c r="A2985" t="s">
        <v>4</v>
      </c>
      <c r="B2985" s="4" t="s">
        <v>5</v>
      </c>
      <c r="C2985" s="4" t="s">
        <v>14</v>
      </c>
      <c r="D2985" s="4" t="s">
        <v>10</v>
      </c>
      <c r="E2985" s="4" t="s">
        <v>6</v>
      </c>
      <c r="F2985" s="4" t="s">
        <v>6</v>
      </c>
      <c r="G2985" s="4" t="s">
        <v>6</v>
      </c>
      <c r="H2985" s="4" t="s">
        <v>6</v>
      </c>
    </row>
    <row r="2986" spans="1:9">
      <c r="A2986" t="n">
        <v>28040</v>
      </c>
      <c r="B2986" s="26" t="n">
        <v>51</v>
      </c>
      <c r="C2986" s="7" t="n">
        <v>3</v>
      </c>
      <c r="D2986" s="7" t="n">
        <v>61490</v>
      </c>
      <c r="E2986" s="7" t="s">
        <v>156</v>
      </c>
      <c r="F2986" s="7" t="s">
        <v>157</v>
      </c>
      <c r="G2986" s="7" t="s">
        <v>158</v>
      </c>
      <c r="H2986" s="7" t="s">
        <v>159</v>
      </c>
    </row>
    <row r="2987" spans="1:9">
      <c r="A2987" t="s">
        <v>4</v>
      </c>
      <c r="B2987" s="4" t="s">
        <v>5</v>
      </c>
      <c r="C2987" s="4" t="s">
        <v>14</v>
      </c>
      <c r="D2987" s="4" t="s">
        <v>10</v>
      </c>
      <c r="E2987" s="4" t="s">
        <v>6</v>
      </c>
      <c r="F2987" s="4" t="s">
        <v>6</v>
      </c>
      <c r="G2987" s="4" t="s">
        <v>6</v>
      </c>
      <c r="H2987" s="4" t="s">
        <v>6</v>
      </c>
    </row>
    <row r="2988" spans="1:9">
      <c r="A2988" t="n">
        <v>28069</v>
      </c>
      <c r="B2988" s="26" t="n">
        <v>51</v>
      </c>
      <c r="C2988" s="7" t="n">
        <v>3</v>
      </c>
      <c r="D2988" s="7" t="n">
        <v>61488</v>
      </c>
      <c r="E2988" s="7" t="s">
        <v>156</v>
      </c>
      <c r="F2988" s="7" t="s">
        <v>157</v>
      </c>
      <c r="G2988" s="7" t="s">
        <v>158</v>
      </c>
      <c r="H2988" s="7" t="s">
        <v>159</v>
      </c>
    </row>
    <row r="2989" spans="1:9">
      <c r="A2989" t="s">
        <v>4</v>
      </c>
      <c r="B2989" s="4" t="s">
        <v>5</v>
      </c>
      <c r="C2989" s="4" t="s">
        <v>14</v>
      </c>
      <c r="D2989" s="4" t="s">
        <v>10</v>
      </c>
      <c r="E2989" s="4" t="s">
        <v>6</v>
      </c>
      <c r="F2989" s="4" t="s">
        <v>6</v>
      </c>
      <c r="G2989" s="4" t="s">
        <v>6</v>
      </c>
      <c r="H2989" s="4" t="s">
        <v>6</v>
      </c>
    </row>
    <row r="2990" spans="1:9">
      <c r="A2990" t="n">
        <v>28098</v>
      </c>
      <c r="B2990" s="26" t="n">
        <v>51</v>
      </c>
      <c r="C2990" s="7" t="n">
        <v>3</v>
      </c>
      <c r="D2990" s="7" t="n">
        <v>1</v>
      </c>
      <c r="E2990" s="7" t="s">
        <v>156</v>
      </c>
      <c r="F2990" s="7" t="s">
        <v>157</v>
      </c>
      <c r="G2990" s="7" t="s">
        <v>158</v>
      </c>
      <c r="H2990" s="7" t="s">
        <v>159</v>
      </c>
    </row>
    <row r="2991" spans="1:9">
      <c r="A2991" t="s">
        <v>4</v>
      </c>
      <c r="B2991" s="4" t="s">
        <v>5</v>
      </c>
      <c r="C2991" s="4" t="s">
        <v>14</v>
      </c>
      <c r="D2991" s="4" t="s">
        <v>10</v>
      </c>
      <c r="E2991" s="4" t="s">
        <v>6</v>
      </c>
      <c r="F2991" s="4" t="s">
        <v>6</v>
      </c>
      <c r="G2991" s="4" t="s">
        <v>6</v>
      </c>
      <c r="H2991" s="4" t="s">
        <v>6</v>
      </c>
    </row>
    <row r="2992" spans="1:9">
      <c r="A2992" t="n">
        <v>28127</v>
      </c>
      <c r="B2992" s="26" t="n">
        <v>51</v>
      </c>
      <c r="C2992" s="7" t="n">
        <v>3</v>
      </c>
      <c r="D2992" s="7" t="n">
        <v>9</v>
      </c>
      <c r="E2992" s="7" t="s">
        <v>156</v>
      </c>
      <c r="F2992" s="7" t="s">
        <v>157</v>
      </c>
      <c r="G2992" s="7" t="s">
        <v>158</v>
      </c>
      <c r="H2992" s="7" t="s">
        <v>159</v>
      </c>
    </row>
    <row r="2993" spans="1:9">
      <c r="A2993" t="s">
        <v>4</v>
      </c>
      <c r="B2993" s="4" t="s">
        <v>5</v>
      </c>
      <c r="C2993" s="4" t="s">
        <v>14</v>
      </c>
      <c r="D2993" s="4" t="s">
        <v>10</v>
      </c>
      <c r="E2993" s="4" t="s">
        <v>6</v>
      </c>
      <c r="F2993" s="4" t="s">
        <v>6</v>
      </c>
      <c r="G2993" s="4" t="s">
        <v>6</v>
      </c>
      <c r="H2993" s="4" t="s">
        <v>6</v>
      </c>
    </row>
    <row r="2994" spans="1:9">
      <c r="A2994" t="n">
        <v>28156</v>
      </c>
      <c r="B2994" s="26" t="n">
        <v>51</v>
      </c>
      <c r="C2994" s="7" t="n">
        <v>3</v>
      </c>
      <c r="D2994" s="7" t="n">
        <v>8</v>
      </c>
      <c r="E2994" s="7" t="s">
        <v>156</v>
      </c>
      <c r="F2994" s="7" t="s">
        <v>157</v>
      </c>
      <c r="G2994" s="7" t="s">
        <v>158</v>
      </c>
      <c r="H2994" s="7" t="s">
        <v>159</v>
      </c>
    </row>
    <row r="2995" spans="1:9">
      <c r="A2995" t="s">
        <v>4</v>
      </c>
      <c r="B2995" s="4" t="s">
        <v>5</v>
      </c>
      <c r="C2995" s="4" t="s">
        <v>14</v>
      </c>
      <c r="D2995" s="4" t="s">
        <v>10</v>
      </c>
      <c r="E2995" s="4" t="s">
        <v>6</v>
      </c>
      <c r="F2995" s="4" t="s">
        <v>6</v>
      </c>
      <c r="G2995" s="4" t="s">
        <v>6</v>
      </c>
      <c r="H2995" s="4" t="s">
        <v>6</v>
      </c>
    </row>
    <row r="2996" spans="1:9">
      <c r="A2996" t="n">
        <v>28185</v>
      </c>
      <c r="B2996" s="26" t="n">
        <v>51</v>
      </c>
      <c r="C2996" s="7" t="n">
        <v>3</v>
      </c>
      <c r="D2996" s="7" t="n">
        <v>7032</v>
      </c>
      <c r="E2996" s="7" t="s">
        <v>156</v>
      </c>
      <c r="F2996" s="7" t="s">
        <v>157</v>
      </c>
      <c r="G2996" s="7" t="s">
        <v>158</v>
      </c>
      <c r="H2996" s="7" t="s">
        <v>159</v>
      </c>
    </row>
    <row r="2997" spans="1:9">
      <c r="A2997" t="s">
        <v>4</v>
      </c>
      <c r="B2997" s="4" t="s">
        <v>5</v>
      </c>
      <c r="C2997" s="4" t="s">
        <v>14</v>
      </c>
    </row>
    <row r="2998" spans="1:9">
      <c r="A2998" t="n">
        <v>28214</v>
      </c>
      <c r="B2998" s="62" t="n">
        <v>116</v>
      </c>
      <c r="C2998" s="7" t="n">
        <v>1</v>
      </c>
    </row>
    <row r="2999" spans="1:9">
      <c r="A2999" t="s">
        <v>4</v>
      </c>
      <c r="B2999" s="4" t="s">
        <v>5</v>
      </c>
      <c r="C2999" s="4" t="s">
        <v>14</v>
      </c>
      <c r="D2999" s="4" t="s">
        <v>10</v>
      </c>
      <c r="E2999" s="4" t="s">
        <v>10</v>
      </c>
      <c r="F2999" s="4" t="s">
        <v>9</v>
      </c>
    </row>
    <row r="3000" spans="1:9">
      <c r="A3000" t="n">
        <v>28216</v>
      </c>
      <c r="B3000" s="59" t="n">
        <v>84</v>
      </c>
      <c r="C3000" s="7" t="n">
        <v>0</v>
      </c>
      <c r="D3000" s="7" t="n">
        <v>2</v>
      </c>
      <c r="E3000" s="7" t="n">
        <v>0</v>
      </c>
      <c r="F3000" s="7" t="n">
        <v>1045220557</v>
      </c>
    </row>
    <row r="3001" spans="1:9">
      <c r="A3001" t="s">
        <v>4</v>
      </c>
      <c r="B3001" s="4" t="s">
        <v>5</v>
      </c>
      <c r="C3001" s="4" t="s">
        <v>14</v>
      </c>
      <c r="D3001" s="4" t="s">
        <v>10</v>
      </c>
    </row>
    <row r="3002" spans="1:9">
      <c r="A3002" t="n">
        <v>28226</v>
      </c>
      <c r="B3002" s="23" t="n">
        <v>58</v>
      </c>
      <c r="C3002" s="7" t="n">
        <v>255</v>
      </c>
      <c r="D3002" s="7" t="n">
        <v>0</v>
      </c>
    </row>
    <row r="3003" spans="1:9">
      <c r="A3003" t="s">
        <v>4</v>
      </c>
      <c r="B3003" s="4" t="s">
        <v>5</v>
      </c>
      <c r="C3003" s="4" t="s">
        <v>14</v>
      </c>
      <c r="D3003" s="4" t="s">
        <v>10</v>
      </c>
      <c r="E3003" s="4" t="s">
        <v>10</v>
      </c>
      <c r="F3003" s="4" t="s">
        <v>10</v>
      </c>
      <c r="G3003" s="4" t="s">
        <v>10</v>
      </c>
      <c r="H3003" s="4" t="s">
        <v>10</v>
      </c>
      <c r="I3003" s="4" t="s">
        <v>6</v>
      </c>
      <c r="J3003" s="4" t="s">
        <v>24</v>
      </c>
      <c r="K3003" s="4" t="s">
        <v>24</v>
      </c>
      <c r="L3003" s="4" t="s">
        <v>24</v>
      </c>
      <c r="M3003" s="4" t="s">
        <v>9</v>
      </c>
      <c r="N3003" s="4" t="s">
        <v>9</v>
      </c>
      <c r="O3003" s="4" t="s">
        <v>24</v>
      </c>
      <c r="P3003" s="4" t="s">
        <v>24</v>
      </c>
      <c r="Q3003" s="4" t="s">
        <v>24</v>
      </c>
      <c r="R3003" s="4" t="s">
        <v>24</v>
      </c>
      <c r="S3003" s="4" t="s">
        <v>14</v>
      </c>
    </row>
    <row r="3004" spans="1:9">
      <c r="A3004" t="n">
        <v>28230</v>
      </c>
      <c r="B3004" s="57" t="n">
        <v>39</v>
      </c>
      <c r="C3004" s="7" t="n">
        <v>12</v>
      </c>
      <c r="D3004" s="7" t="n">
        <v>65533</v>
      </c>
      <c r="E3004" s="7" t="n">
        <v>200</v>
      </c>
      <c r="F3004" s="7" t="n">
        <v>0</v>
      </c>
      <c r="G3004" s="7" t="n">
        <v>65533</v>
      </c>
      <c r="H3004" s="7" t="n">
        <v>3</v>
      </c>
      <c r="I3004" s="7" t="s">
        <v>13</v>
      </c>
      <c r="J3004" s="7" t="n">
        <v>-80</v>
      </c>
      <c r="K3004" s="7" t="n">
        <v>178.100006103516</v>
      </c>
      <c r="L3004" s="7" t="n">
        <v>26.75</v>
      </c>
      <c r="M3004" s="7" t="n">
        <v>0</v>
      </c>
      <c r="N3004" s="7" t="n">
        <v>0</v>
      </c>
      <c r="O3004" s="7" t="n">
        <v>0</v>
      </c>
      <c r="P3004" s="7" t="n">
        <v>1</v>
      </c>
      <c r="Q3004" s="7" t="n">
        <v>1</v>
      </c>
      <c r="R3004" s="7" t="n">
        <v>1</v>
      </c>
      <c r="S3004" s="7" t="n">
        <v>100</v>
      </c>
    </row>
    <row r="3005" spans="1:9">
      <c r="A3005" t="s">
        <v>4</v>
      </c>
      <c r="B3005" s="4" t="s">
        <v>5</v>
      </c>
      <c r="C3005" s="4" t="s">
        <v>14</v>
      </c>
      <c r="D3005" s="4" t="s">
        <v>10</v>
      </c>
      <c r="E3005" s="4" t="s">
        <v>24</v>
      </c>
      <c r="F3005" s="4" t="s">
        <v>10</v>
      </c>
      <c r="G3005" s="4" t="s">
        <v>9</v>
      </c>
      <c r="H3005" s="4" t="s">
        <v>9</v>
      </c>
      <c r="I3005" s="4" t="s">
        <v>10</v>
      </c>
      <c r="J3005" s="4" t="s">
        <v>10</v>
      </c>
      <c r="K3005" s="4" t="s">
        <v>9</v>
      </c>
      <c r="L3005" s="4" t="s">
        <v>9</v>
      </c>
      <c r="M3005" s="4" t="s">
        <v>9</v>
      </c>
      <c r="N3005" s="4" t="s">
        <v>9</v>
      </c>
      <c r="O3005" s="4" t="s">
        <v>6</v>
      </c>
    </row>
    <row r="3006" spans="1:9">
      <c r="A3006" t="n">
        <v>28280</v>
      </c>
      <c r="B3006" s="11" t="n">
        <v>50</v>
      </c>
      <c r="C3006" s="7" t="n">
        <v>0</v>
      </c>
      <c r="D3006" s="7" t="n">
        <v>5312</v>
      </c>
      <c r="E3006" s="7" t="n">
        <v>0.600000023841858</v>
      </c>
      <c r="F3006" s="7" t="n">
        <v>1000</v>
      </c>
      <c r="G3006" s="7" t="n">
        <v>0</v>
      </c>
      <c r="H3006" s="7" t="n">
        <v>0</v>
      </c>
      <c r="I3006" s="7" t="n">
        <v>1</v>
      </c>
      <c r="J3006" s="7" t="n">
        <v>28</v>
      </c>
      <c r="K3006" s="7" t="n">
        <v>0</v>
      </c>
      <c r="L3006" s="7" t="n">
        <v>0</v>
      </c>
      <c r="M3006" s="7" t="n">
        <v>0</v>
      </c>
      <c r="N3006" s="7" t="n">
        <v>1112014848</v>
      </c>
      <c r="O3006" s="7" t="s">
        <v>13</v>
      </c>
    </row>
    <row r="3007" spans="1:9">
      <c r="A3007" t="s">
        <v>4</v>
      </c>
      <c r="B3007" s="4" t="s">
        <v>5</v>
      </c>
      <c r="C3007" s="4" t="s">
        <v>14</v>
      </c>
      <c r="D3007" s="4" t="s">
        <v>10</v>
      </c>
      <c r="E3007" s="4" t="s">
        <v>9</v>
      </c>
      <c r="F3007" s="4" t="s">
        <v>10</v>
      </c>
      <c r="G3007" s="4" t="s">
        <v>9</v>
      </c>
      <c r="H3007" s="4" t="s">
        <v>14</v>
      </c>
    </row>
    <row r="3008" spans="1:9">
      <c r="A3008" t="n">
        <v>28319</v>
      </c>
      <c r="B3008" s="15" t="n">
        <v>49</v>
      </c>
      <c r="C3008" s="7" t="n">
        <v>0</v>
      </c>
      <c r="D3008" s="7" t="n">
        <v>555</v>
      </c>
      <c r="E3008" s="7" t="n">
        <v>1065353216</v>
      </c>
      <c r="F3008" s="7" t="n">
        <v>0</v>
      </c>
      <c r="G3008" s="7" t="n">
        <v>0</v>
      </c>
      <c r="H3008" s="7" t="n">
        <v>0</v>
      </c>
    </row>
    <row r="3009" spans="1:19">
      <c r="A3009" t="s">
        <v>4</v>
      </c>
      <c r="B3009" s="4" t="s">
        <v>5</v>
      </c>
      <c r="C3009" s="4" t="s">
        <v>10</v>
      </c>
    </row>
    <row r="3010" spans="1:19">
      <c r="A3010" t="n">
        <v>28334</v>
      </c>
      <c r="B3010" s="27" t="n">
        <v>16</v>
      </c>
      <c r="C3010" s="7" t="n">
        <v>2000</v>
      </c>
    </row>
    <row r="3011" spans="1:19">
      <c r="A3011" t="s">
        <v>4</v>
      </c>
      <c r="B3011" s="4" t="s">
        <v>5</v>
      </c>
      <c r="C3011" s="4" t="s">
        <v>14</v>
      </c>
      <c r="D3011" s="4" t="s">
        <v>10</v>
      </c>
      <c r="E3011" s="4" t="s">
        <v>10</v>
      </c>
      <c r="F3011" s="4" t="s">
        <v>14</v>
      </c>
    </row>
    <row r="3012" spans="1:19">
      <c r="A3012" t="n">
        <v>28337</v>
      </c>
      <c r="B3012" s="25" t="n">
        <v>25</v>
      </c>
      <c r="C3012" s="7" t="n">
        <v>1</v>
      </c>
      <c r="D3012" s="7" t="n">
        <v>65535</v>
      </c>
      <c r="E3012" s="7" t="n">
        <v>300</v>
      </c>
      <c r="F3012" s="7" t="n">
        <v>5</v>
      </c>
    </row>
    <row r="3013" spans="1:19">
      <c r="A3013" t="s">
        <v>4</v>
      </c>
      <c r="B3013" s="4" t="s">
        <v>5</v>
      </c>
      <c r="C3013" s="4" t="s">
        <v>6</v>
      </c>
      <c r="D3013" s="4" t="s">
        <v>10</v>
      </c>
    </row>
    <row r="3014" spans="1:19">
      <c r="A3014" t="n">
        <v>28344</v>
      </c>
      <c r="B3014" s="65" t="n">
        <v>29</v>
      </c>
      <c r="C3014" s="7" t="s">
        <v>279</v>
      </c>
      <c r="D3014" s="7" t="n">
        <v>65533</v>
      </c>
    </row>
    <row r="3015" spans="1:19">
      <c r="A3015" t="s">
        <v>4</v>
      </c>
      <c r="B3015" s="4" t="s">
        <v>5</v>
      </c>
      <c r="C3015" s="4" t="s">
        <v>14</v>
      </c>
      <c r="D3015" s="4" t="s">
        <v>10</v>
      </c>
      <c r="E3015" s="4" t="s">
        <v>6</v>
      </c>
    </row>
    <row r="3016" spans="1:19">
      <c r="A3016" t="n">
        <v>28353</v>
      </c>
      <c r="B3016" s="26" t="n">
        <v>51</v>
      </c>
      <c r="C3016" s="7" t="n">
        <v>4</v>
      </c>
      <c r="D3016" s="7" t="n">
        <v>28</v>
      </c>
      <c r="E3016" s="7" t="s">
        <v>288</v>
      </c>
    </row>
    <row r="3017" spans="1:19">
      <c r="A3017" t="s">
        <v>4</v>
      </c>
      <c r="B3017" s="4" t="s">
        <v>5</v>
      </c>
      <c r="C3017" s="4" t="s">
        <v>10</v>
      </c>
    </row>
    <row r="3018" spans="1:19">
      <c r="A3018" t="n">
        <v>28366</v>
      </c>
      <c r="B3018" s="27" t="n">
        <v>16</v>
      </c>
      <c r="C3018" s="7" t="n">
        <v>0</v>
      </c>
    </row>
    <row r="3019" spans="1:19">
      <c r="A3019" t="s">
        <v>4</v>
      </c>
      <c r="B3019" s="4" t="s">
        <v>5</v>
      </c>
      <c r="C3019" s="4" t="s">
        <v>10</v>
      </c>
      <c r="D3019" s="4" t="s">
        <v>14</v>
      </c>
      <c r="E3019" s="4" t="s">
        <v>14</v>
      </c>
      <c r="F3019" s="4" t="s">
        <v>9</v>
      </c>
      <c r="G3019" s="4" t="s">
        <v>45</v>
      </c>
      <c r="H3019" s="4" t="s">
        <v>14</v>
      </c>
      <c r="I3019" s="4" t="s">
        <v>14</v>
      </c>
      <c r="J3019" s="4" t="s">
        <v>14</v>
      </c>
    </row>
    <row r="3020" spans="1:19">
      <c r="A3020" t="n">
        <v>28369</v>
      </c>
      <c r="B3020" s="28" t="n">
        <v>26</v>
      </c>
      <c r="C3020" s="7" t="n">
        <v>28</v>
      </c>
      <c r="D3020" s="7" t="n">
        <v>8</v>
      </c>
      <c r="E3020" s="7" t="n">
        <v>17</v>
      </c>
      <c r="F3020" s="7" t="n">
        <v>33302</v>
      </c>
      <c r="G3020" s="7" t="s">
        <v>289</v>
      </c>
      <c r="H3020" s="7" t="n">
        <v>8</v>
      </c>
      <c r="I3020" s="7" t="n">
        <v>2</v>
      </c>
      <c r="J3020" s="7" t="n">
        <v>0</v>
      </c>
    </row>
    <row r="3021" spans="1:19">
      <c r="A3021" t="s">
        <v>4</v>
      </c>
      <c r="B3021" s="4" t="s">
        <v>5</v>
      </c>
      <c r="C3021" s="4" t="s">
        <v>10</v>
      </c>
    </row>
    <row r="3022" spans="1:19">
      <c r="A3022" t="n">
        <v>28400</v>
      </c>
      <c r="B3022" s="27" t="n">
        <v>16</v>
      </c>
      <c r="C3022" s="7" t="n">
        <v>1</v>
      </c>
    </row>
    <row r="3023" spans="1:19">
      <c r="A3023" t="s">
        <v>4</v>
      </c>
      <c r="B3023" s="4" t="s">
        <v>5</v>
      </c>
      <c r="C3023" s="4" t="s">
        <v>14</v>
      </c>
      <c r="D3023" s="4" t="s">
        <v>10</v>
      </c>
    </row>
    <row r="3024" spans="1:19">
      <c r="A3024" t="n">
        <v>28403</v>
      </c>
      <c r="B3024" s="11" t="n">
        <v>50</v>
      </c>
      <c r="C3024" s="7" t="n">
        <v>52</v>
      </c>
      <c r="D3024" s="7" t="n">
        <v>33302</v>
      </c>
    </row>
    <row r="3025" spans="1:10">
      <c r="A3025" t="s">
        <v>4</v>
      </c>
      <c r="B3025" s="4" t="s">
        <v>5</v>
      </c>
      <c r="C3025" s="4" t="s">
        <v>10</v>
      </c>
      <c r="D3025" s="4" t="s">
        <v>14</v>
      </c>
    </row>
    <row r="3026" spans="1:10">
      <c r="A3026" t="n">
        <v>28407</v>
      </c>
      <c r="B3026" s="31" t="n">
        <v>89</v>
      </c>
      <c r="C3026" s="7" t="n">
        <v>65533</v>
      </c>
      <c r="D3026" s="7" t="n">
        <v>0</v>
      </c>
    </row>
    <row r="3027" spans="1:10">
      <c r="A3027" t="s">
        <v>4</v>
      </c>
      <c r="B3027" s="4" t="s">
        <v>5</v>
      </c>
      <c r="C3027" s="4" t="s">
        <v>10</v>
      </c>
    </row>
    <row r="3028" spans="1:10">
      <c r="A3028" t="n">
        <v>28411</v>
      </c>
      <c r="B3028" s="27" t="n">
        <v>16</v>
      </c>
      <c r="C3028" s="7" t="n">
        <v>500</v>
      </c>
    </row>
    <row r="3029" spans="1:10">
      <c r="A3029" t="s">
        <v>4</v>
      </c>
      <c r="B3029" s="4" t="s">
        <v>5</v>
      </c>
      <c r="C3029" s="4" t="s">
        <v>14</v>
      </c>
      <c r="D3029" s="4" t="s">
        <v>10</v>
      </c>
    </row>
    <row r="3030" spans="1:10">
      <c r="A3030" t="n">
        <v>28414</v>
      </c>
      <c r="B3030" s="33" t="n">
        <v>45</v>
      </c>
      <c r="C3030" s="7" t="n">
        <v>7</v>
      </c>
      <c r="D3030" s="7" t="n">
        <v>255</v>
      </c>
    </row>
    <row r="3031" spans="1:10">
      <c r="A3031" t="s">
        <v>4</v>
      </c>
      <c r="B3031" s="4" t="s">
        <v>5</v>
      </c>
      <c r="C3031" s="4" t="s">
        <v>10</v>
      </c>
    </row>
    <row r="3032" spans="1:10">
      <c r="A3032" t="n">
        <v>28418</v>
      </c>
      <c r="B3032" s="27" t="n">
        <v>16</v>
      </c>
      <c r="C3032" s="7" t="n">
        <v>500</v>
      </c>
    </row>
    <row r="3033" spans="1:10">
      <c r="A3033" t="s">
        <v>4</v>
      </c>
      <c r="B3033" s="4" t="s">
        <v>5</v>
      </c>
      <c r="C3033" s="4" t="s">
        <v>14</v>
      </c>
      <c r="D3033" s="4" t="s">
        <v>10</v>
      </c>
      <c r="E3033" s="4" t="s">
        <v>24</v>
      </c>
    </row>
    <row r="3034" spans="1:10">
      <c r="A3034" t="n">
        <v>28421</v>
      </c>
      <c r="B3034" s="23" t="n">
        <v>58</v>
      </c>
      <c r="C3034" s="7" t="n">
        <v>101</v>
      </c>
      <c r="D3034" s="7" t="n">
        <v>300</v>
      </c>
      <c r="E3034" s="7" t="n">
        <v>1</v>
      </c>
    </row>
    <row r="3035" spans="1:10">
      <c r="A3035" t="s">
        <v>4</v>
      </c>
      <c r="B3035" s="4" t="s">
        <v>5</v>
      </c>
      <c r="C3035" s="4" t="s">
        <v>14</v>
      </c>
      <c r="D3035" s="4" t="s">
        <v>10</v>
      </c>
    </row>
    <row r="3036" spans="1:10">
      <c r="A3036" t="n">
        <v>28429</v>
      </c>
      <c r="B3036" s="23" t="n">
        <v>58</v>
      </c>
      <c r="C3036" s="7" t="n">
        <v>254</v>
      </c>
      <c r="D3036" s="7" t="n">
        <v>0</v>
      </c>
    </row>
    <row r="3037" spans="1:10">
      <c r="A3037" t="s">
        <v>4</v>
      </c>
      <c r="B3037" s="4" t="s">
        <v>5</v>
      </c>
      <c r="C3037" s="4" t="s">
        <v>14</v>
      </c>
      <c r="D3037" s="4" t="s">
        <v>14</v>
      </c>
      <c r="E3037" s="4" t="s">
        <v>24</v>
      </c>
      <c r="F3037" s="4" t="s">
        <v>24</v>
      </c>
      <c r="G3037" s="4" t="s">
        <v>24</v>
      </c>
      <c r="H3037" s="4" t="s">
        <v>10</v>
      </c>
    </row>
    <row r="3038" spans="1:10">
      <c r="A3038" t="n">
        <v>28433</v>
      </c>
      <c r="B3038" s="33" t="n">
        <v>45</v>
      </c>
      <c r="C3038" s="7" t="n">
        <v>2</v>
      </c>
      <c r="D3038" s="7" t="n">
        <v>3</v>
      </c>
      <c r="E3038" s="7" t="n">
        <v>-80.1900024414063</v>
      </c>
      <c r="F3038" s="7" t="n">
        <v>178.929992675781</v>
      </c>
      <c r="G3038" s="7" t="n">
        <v>26.8600006103516</v>
      </c>
      <c r="H3038" s="7" t="n">
        <v>0</v>
      </c>
    </row>
    <row r="3039" spans="1:10">
      <c r="A3039" t="s">
        <v>4</v>
      </c>
      <c r="B3039" s="4" t="s">
        <v>5</v>
      </c>
      <c r="C3039" s="4" t="s">
        <v>14</v>
      </c>
      <c r="D3039" s="4" t="s">
        <v>14</v>
      </c>
      <c r="E3039" s="4" t="s">
        <v>24</v>
      </c>
      <c r="F3039" s="4" t="s">
        <v>24</v>
      </c>
      <c r="G3039" s="4" t="s">
        <v>24</v>
      </c>
      <c r="H3039" s="4" t="s">
        <v>10</v>
      </c>
      <c r="I3039" s="4" t="s">
        <v>14</v>
      </c>
    </row>
    <row r="3040" spans="1:10">
      <c r="A3040" t="n">
        <v>28450</v>
      </c>
      <c r="B3040" s="33" t="n">
        <v>45</v>
      </c>
      <c r="C3040" s="7" t="n">
        <v>4</v>
      </c>
      <c r="D3040" s="7" t="n">
        <v>3</v>
      </c>
      <c r="E3040" s="7" t="n">
        <v>3.39000010490417</v>
      </c>
      <c r="F3040" s="7" t="n">
        <v>303.859985351563</v>
      </c>
      <c r="G3040" s="7" t="n">
        <v>2</v>
      </c>
      <c r="H3040" s="7" t="n">
        <v>0</v>
      </c>
      <c r="I3040" s="7" t="n">
        <v>0</v>
      </c>
    </row>
    <row r="3041" spans="1:9">
      <c r="A3041" t="s">
        <v>4</v>
      </c>
      <c r="B3041" s="4" t="s">
        <v>5</v>
      </c>
      <c r="C3041" s="4" t="s">
        <v>14</v>
      </c>
      <c r="D3041" s="4" t="s">
        <v>14</v>
      </c>
      <c r="E3041" s="4" t="s">
        <v>24</v>
      </c>
      <c r="F3041" s="4" t="s">
        <v>10</v>
      </c>
    </row>
    <row r="3042" spans="1:9">
      <c r="A3042" t="n">
        <v>28468</v>
      </c>
      <c r="B3042" s="33" t="n">
        <v>45</v>
      </c>
      <c r="C3042" s="7" t="n">
        <v>5</v>
      </c>
      <c r="D3042" s="7" t="n">
        <v>3</v>
      </c>
      <c r="E3042" s="7" t="n">
        <v>1.5</v>
      </c>
      <c r="F3042" s="7" t="n">
        <v>0</v>
      </c>
    </row>
    <row r="3043" spans="1:9">
      <c r="A3043" t="s">
        <v>4</v>
      </c>
      <c r="B3043" s="4" t="s">
        <v>5</v>
      </c>
      <c r="C3043" s="4" t="s">
        <v>14</v>
      </c>
      <c r="D3043" s="4" t="s">
        <v>14</v>
      </c>
      <c r="E3043" s="4" t="s">
        <v>24</v>
      </c>
      <c r="F3043" s="4" t="s">
        <v>10</v>
      </c>
    </row>
    <row r="3044" spans="1:9">
      <c r="A3044" t="n">
        <v>28477</v>
      </c>
      <c r="B3044" s="33" t="n">
        <v>45</v>
      </c>
      <c r="C3044" s="7" t="n">
        <v>11</v>
      </c>
      <c r="D3044" s="7" t="n">
        <v>3</v>
      </c>
      <c r="E3044" s="7" t="n">
        <v>38</v>
      </c>
      <c r="F3044" s="7" t="n">
        <v>0</v>
      </c>
    </row>
    <row r="3045" spans="1:9">
      <c r="A3045" t="s">
        <v>4</v>
      </c>
      <c r="B3045" s="4" t="s">
        <v>5</v>
      </c>
      <c r="C3045" s="4" t="s">
        <v>14</v>
      </c>
      <c r="D3045" s="4" t="s">
        <v>14</v>
      </c>
      <c r="E3045" s="4" t="s">
        <v>24</v>
      </c>
      <c r="F3045" s="4" t="s">
        <v>10</v>
      </c>
    </row>
    <row r="3046" spans="1:9">
      <c r="A3046" t="n">
        <v>28486</v>
      </c>
      <c r="B3046" s="33" t="n">
        <v>45</v>
      </c>
      <c r="C3046" s="7" t="n">
        <v>5</v>
      </c>
      <c r="D3046" s="7" t="n">
        <v>3</v>
      </c>
      <c r="E3046" s="7" t="n">
        <v>3.59999990463257</v>
      </c>
      <c r="F3046" s="7" t="n">
        <v>1500</v>
      </c>
    </row>
    <row r="3047" spans="1:9">
      <c r="A3047" t="s">
        <v>4</v>
      </c>
      <c r="B3047" s="4" t="s">
        <v>5</v>
      </c>
      <c r="C3047" s="4" t="s">
        <v>14</v>
      </c>
      <c r="D3047" s="4" t="s">
        <v>10</v>
      </c>
    </row>
    <row r="3048" spans="1:9">
      <c r="A3048" t="n">
        <v>28495</v>
      </c>
      <c r="B3048" s="23" t="n">
        <v>58</v>
      </c>
      <c r="C3048" s="7" t="n">
        <v>255</v>
      </c>
      <c r="D3048" s="7" t="n">
        <v>0</v>
      </c>
    </row>
    <row r="3049" spans="1:9">
      <c r="A3049" t="s">
        <v>4</v>
      </c>
      <c r="B3049" s="4" t="s">
        <v>5</v>
      </c>
      <c r="C3049" s="4" t="s">
        <v>10</v>
      </c>
    </row>
    <row r="3050" spans="1:9">
      <c r="A3050" t="n">
        <v>28499</v>
      </c>
      <c r="B3050" s="27" t="n">
        <v>16</v>
      </c>
      <c r="C3050" s="7" t="n">
        <v>300</v>
      </c>
    </row>
    <row r="3051" spans="1:9">
      <c r="A3051" t="s">
        <v>4</v>
      </c>
      <c r="B3051" s="4" t="s">
        <v>5</v>
      </c>
      <c r="C3051" s="4" t="s">
        <v>14</v>
      </c>
      <c r="D3051" s="4" t="s">
        <v>24</v>
      </c>
      <c r="E3051" s="4" t="s">
        <v>24</v>
      </c>
      <c r="F3051" s="4" t="s">
        <v>24</v>
      </c>
    </row>
    <row r="3052" spans="1:9">
      <c r="A3052" t="n">
        <v>28502</v>
      </c>
      <c r="B3052" s="33" t="n">
        <v>45</v>
      </c>
      <c r="C3052" s="7" t="n">
        <v>9</v>
      </c>
      <c r="D3052" s="7" t="n">
        <v>0.0199999995529652</v>
      </c>
      <c r="E3052" s="7" t="n">
        <v>0.0199999995529652</v>
      </c>
      <c r="F3052" s="7" t="n">
        <v>0.5</v>
      </c>
    </row>
    <row r="3053" spans="1:9">
      <c r="A3053" t="s">
        <v>4</v>
      </c>
      <c r="B3053" s="4" t="s">
        <v>5</v>
      </c>
      <c r="C3053" s="4" t="s">
        <v>10</v>
      </c>
      <c r="D3053" s="4" t="s">
        <v>14</v>
      </c>
      <c r="E3053" s="4" t="s">
        <v>6</v>
      </c>
      <c r="F3053" s="4" t="s">
        <v>24</v>
      </c>
      <c r="G3053" s="4" t="s">
        <v>24</v>
      </c>
      <c r="H3053" s="4" t="s">
        <v>24</v>
      </c>
    </row>
    <row r="3054" spans="1:9">
      <c r="A3054" t="n">
        <v>28516</v>
      </c>
      <c r="B3054" s="44" t="n">
        <v>48</v>
      </c>
      <c r="C3054" s="7" t="n">
        <v>28</v>
      </c>
      <c r="D3054" s="7" t="n">
        <v>0</v>
      </c>
      <c r="E3054" s="7" t="s">
        <v>250</v>
      </c>
      <c r="F3054" s="7" t="n">
        <v>-1</v>
      </c>
      <c r="G3054" s="7" t="n">
        <v>1</v>
      </c>
      <c r="H3054" s="7" t="n">
        <v>0</v>
      </c>
    </row>
    <row r="3055" spans="1:9">
      <c r="A3055" t="s">
        <v>4</v>
      </c>
      <c r="B3055" s="4" t="s">
        <v>5</v>
      </c>
      <c r="C3055" s="4" t="s">
        <v>14</v>
      </c>
      <c r="D3055" s="4" t="s">
        <v>10</v>
      </c>
      <c r="E3055" s="4" t="s">
        <v>10</v>
      </c>
      <c r="F3055" s="4" t="s">
        <v>14</v>
      </c>
    </row>
    <row r="3056" spans="1:9">
      <c r="A3056" t="n">
        <v>28544</v>
      </c>
      <c r="B3056" s="25" t="n">
        <v>25</v>
      </c>
      <c r="C3056" s="7" t="n">
        <v>1</v>
      </c>
      <c r="D3056" s="7" t="n">
        <v>65535</v>
      </c>
      <c r="E3056" s="7" t="n">
        <v>300</v>
      </c>
      <c r="F3056" s="7" t="n">
        <v>5</v>
      </c>
    </row>
    <row r="3057" spans="1:8">
      <c r="A3057" t="s">
        <v>4</v>
      </c>
      <c r="B3057" s="4" t="s">
        <v>5</v>
      </c>
      <c r="C3057" s="4" t="s">
        <v>14</v>
      </c>
      <c r="D3057" s="4" t="s">
        <v>10</v>
      </c>
      <c r="E3057" s="4" t="s">
        <v>6</v>
      </c>
    </row>
    <row r="3058" spans="1:8">
      <c r="A3058" t="n">
        <v>28551</v>
      </c>
      <c r="B3058" s="26" t="n">
        <v>51</v>
      </c>
      <c r="C3058" s="7" t="n">
        <v>4</v>
      </c>
      <c r="D3058" s="7" t="n">
        <v>28</v>
      </c>
      <c r="E3058" s="7" t="s">
        <v>288</v>
      </c>
    </row>
    <row r="3059" spans="1:8">
      <c r="A3059" t="s">
        <v>4</v>
      </c>
      <c r="B3059" s="4" t="s">
        <v>5</v>
      </c>
      <c r="C3059" s="4" t="s">
        <v>10</v>
      </c>
    </row>
    <row r="3060" spans="1:8">
      <c r="A3060" t="n">
        <v>28564</v>
      </c>
      <c r="B3060" s="27" t="n">
        <v>16</v>
      </c>
      <c r="C3060" s="7" t="n">
        <v>0</v>
      </c>
    </row>
    <row r="3061" spans="1:8">
      <c r="A3061" t="s">
        <v>4</v>
      </c>
      <c r="B3061" s="4" t="s">
        <v>5</v>
      </c>
      <c r="C3061" s="4" t="s">
        <v>10</v>
      </c>
      <c r="D3061" s="4" t="s">
        <v>14</v>
      </c>
      <c r="E3061" s="4" t="s">
        <v>9</v>
      </c>
      <c r="F3061" s="4" t="s">
        <v>45</v>
      </c>
      <c r="G3061" s="4" t="s">
        <v>14</v>
      </c>
      <c r="H3061" s="4" t="s">
        <v>14</v>
      </c>
      <c r="I3061" s="4" t="s">
        <v>14</v>
      </c>
    </row>
    <row r="3062" spans="1:8">
      <c r="A3062" t="n">
        <v>28567</v>
      </c>
      <c r="B3062" s="28" t="n">
        <v>26</v>
      </c>
      <c r="C3062" s="7" t="n">
        <v>28</v>
      </c>
      <c r="D3062" s="7" t="n">
        <v>17</v>
      </c>
      <c r="E3062" s="7" t="n">
        <v>33303</v>
      </c>
      <c r="F3062" s="7" t="s">
        <v>290</v>
      </c>
      <c r="G3062" s="7" t="n">
        <v>8</v>
      </c>
      <c r="H3062" s="7" t="n">
        <v>2</v>
      </c>
      <c r="I3062" s="7" t="n">
        <v>0</v>
      </c>
    </row>
    <row r="3063" spans="1:8">
      <c r="A3063" t="s">
        <v>4</v>
      </c>
      <c r="B3063" s="4" t="s">
        <v>5</v>
      </c>
      <c r="C3063" s="4" t="s">
        <v>10</v>
      </c>
      <c r="D3063" s="4" t="s">
        <v>9</v>
      </c>
    </row>
    <row r="3064" spans="1:8">
      <c r="A3064" t="n">
        <v>28599</v>
      </c>
      <c r="B3064" s="63" t="n">
        <v>44</v>
      </c>
      <c r="C3064" s="7" t="n">
        <v>28</v>
      </c>
      <c r="D3064" s="7" t="n">
        <v>128</v>
      </c>
    </row>
    <row r="3065" spans="1:8">
      <c r="A3065" t="s">
        <v>4</v>
      </c>
      <c r="B3065" s="4" t="s">
        <v>5</v>
      </c>
      <c r="C3065" s="4" t="s">
        <v>10</v>
      </c>
      <c r="D3065" s="4" t="s">
        <v>9</v>
      </c>
    </row>
    <row r="3066" spans="1:8">
      <c r="A3066" t="n">
        <v>28606</v>
      </c>
      <c r="B3066" s="41" t="n">
        <v>43</v>
      </c>
      <c r="C3066" s="7" t="n">
        <v>28</v>
      </c>
      <c r="D3066" s="7" t="n">
        <v>8388608</v>
      </c>
    </row>
    <row r="3067" spans="1:8">
      <c r="A3067" t="s">
        <v>4</v>
      </c>
      <c r="B3067" s="4" t="s">
        <v>5</v>
      </c>
      <c r="C3067" s="4" t="s">
        <v>10</v>
      </c>
      <c r="D3067" s="4" t="s">
        <v>9</v>
      </c>
      <c r="E3067" s="4" t="s">
        <v>9</v>
      </c>
      <c r="F3067" s="4" t="s">
        <v>9</v>
      </c>
      <c r="G3067" s="4" t="s">
        <v>9</v>
      </c>
      <c r="H3067" s="4" t="s">
        <v>10</v>
      </c>
      <c r="I3067" s="4" t="s">
        <v>14</v>
      </c>
    </row>
    <row r="3068" spans="1:8">
      <c r="A3068" t="n">
        <v>28613</v>
      </c>
      <c r="B3068" s="70" t="n">
        <v>66</v>
      </c>
      <c r="C3068" s="7" t="n">
        <v>28</v>
      </c>
      <c r="D3068" s="7" t="n">
        <v>1065353216</v>
      </c>
      <c r="E3068" s="7" t="n">
        <v>1065353216</v>
      </c>
      <c r="F3068" s="7" t="n">
        <v>1065353216</v>
      </c>
      <c r="G3068" s="7" t="n">
        <v>0</v>
      </c>
      <c r="H3068" s="7" t="n">
        <v>0</v>
      </c>
      <c r="I3068" s="7" t="n">
        <v>3</v>
      </c>
    </row>
    <row r="3069" spans="1:8">
      <c r="A3069" t="s">
        <v>4</v>
      </c>
      <c r="B3069" s="4" t="s">
        <v>5</v>
      </c>
      <c r="C3069" s="4" t="s">
        <v>14</v>
      </c>
      <c r="D3069" s="4" t="s">
        <v>10</v>
      </c>
      <c r="E3069" s="4" t="s">
        <v>10</v>
      </c>
      <c r="F3069" s="4" t="s">
        <v>9</v>
      </c>
    </row>
    <row r="3070" spans="1:8">
      <c r="A3070" t="n">
        <v>28635</v>
      </c>
      <c r="B3070" s="59" t="n">
        <v>84</v>
      </c>
      <c r="C3070" s="7" t="n">
        <v>1</v>
      </c>
      <c r="D3070" s="7" t="n">
        <v>0</v>
      </c>
      <c r="E3070" s="7" t="n">
        <v>2000</v>
      </c>
      <c r="F3070" s="7" t="n">
        <v>0</v>
      </c>
    </row>
    <row r="3071" spans="1:8">
      <c r="A3071" t="s">
        <v>4</v>
      </c>
      <c r="B3071" s="4" t="s">
        <v>5</v>
      </c>
      <c r="C3071" s="4" t="s">
        <v>10</v>
      </c>
      <c r="D3071" s="4" t="s">
        <v>24</v>
      </c>
      <c r="E3071" s="4" t="s">
        <v>24</v>
      </c>
      <c r="F3071" s="4" t="s">
        <v>24</v>
      </c>
      <c r="G3071" s="4" t="s">
        <v>24</v>
      </c>
    </row>
    <row r="3072" spans="1:8">
      <c r="A3072" t="n">
        <v>28645</v>
      </c>
      <c r="B3072" s="40" t="n">
        <v>46</v>
      </c>
      <c r="C3072" s="7" t="n">
        <v>28</v>
      </c>
      <c r="D3072" s="7" t="n">
        <v>-80.0199966430664</v>
      </c>
      <c r="E3072" s="7" t="n">
        <v>177.979995727539</v>
      </c>
      <c r="F3072" s="7" t="n">
        <v>26.7700004577637</v>
      </c>
      <c r="G3072" s="7" t="n">
        <v>285.600006103516</v>
      </c>
    </row>
    <row r="3073" spans="1:9">
      <c r="A3073" t="s">
        <v>4</v>
      </c>
      <c r="B3073" s="4" t="s">
        <v>5</v>
      </c>
      <c r="C3073" s="4" t="s">
        <v>10</v>
      </c>
    </row>
    <row r="3074" spans="1:9">
      <c r="A3074" t="n">
        <v>28664</v>
      </c>
      <c r="B3074" s="27" t="n">
        <v>16</v>
      </c>
      <c r="C3074" s="7" t="n">
        <v>400</v>
      </c>
    </row>
    <row r="3075" spans="1:9">
      <c r="A3075" t="s">
        <v>4</v>
      </c>
      <c r="B3075" s="4" t="s">
        <v>5</v>
      </c>
      <c r="C3075" s="4" t="s">
        <v>10</v>
      </c>
      <c r="D3075" s="4" t="s">
        <v>9</v>
      </c>
      <c r="E3075" s="4" t="s">
        <v>9</v>
      </c>
      <c r="F3075" s="4" t="s">
        <v>9</v>
      </c>
      <c r="G3075" s="4" t="s">
        <v>9</v>
      </c>
      <c r="H3075" s="4" t="s">
        <v>10</v>
      </c>
      <c r="I3075" s="4" t="s">
        <v>14</v>
      </c>
    </row>
    <row r="3076" spans="1:9">
      <c r="A3076" t="n">
        <v>28667</v>
      </c>
      <c r="B3076" s="70" t="n">
        <v>66</v>
      </c>
      <c r="C3076" s="7" t="n">
        <v>28</v>
      </c>
      <c r="D3076" s="7" t="n">
        <v>1065353216</v>
      </c>
      <c r="E3076" s="7" t="n">
        <v>1065353216</v>
      </c>
      <c r="F3076" s="7" t="n">
        <v>1065353216</v>
      </c>
      <c r="G3076" s="7" t="n">
        <v>1065353216</v>
      </c>
      <c r="H3076" s="7" t="n">
        <v>1500</v>
      </c>
      <c r="I3076" s="7" t="n">
        <v>3</v>
      </c>
    </row>
    <row r="3077" spans="1:9">
      <c r="A3077" t="s">
        <v>4</v>
      </c>
      <c r="B3077" s="4" t="s">
        <v>5</v>
      </c>
      <c r="C3077" s="4" t="s">
        <v>14</v>
      </c>
      <c r="D3077" s="4" t="s">
        <v>10</v>
      </c>
      <c r="E3077" s="4" t="s">
        <v>24</v>
      </c>
      <c r="F3077" s="4" t="s">
        <v>10</v>
      </c>
      <c r="G3077" s="4" t="s">
        <v>9</v>
      </c>
      <c r="H3077" s="4" t="s">
        <v>9</v>
      </c>
      <c r="I3077" s="4" t="s">
        <v>10</v>
      </c>
      <c r="J3077" s="4" t="s">
        <v>10</v>
      </c>
      <c r="K3077" s="4" t="s">
        <v>9</v>
      </c>
      <c r="L3077" s="4" t="s">
        <v>9</v>
      </c>
      <c r="M3077" s="4" t="s">
        <v>9</v>
      </c>
      <c r="N3077" s="4" t="s">
        <v>9</v>
      </c>
      <c r="O3077" s="4" t="s">
        <v>6</v>
      </c>
    </row>
    <row r="3078" spans="1:9">
      <c r="A3078" t="n">
        <v>28689</v>
      </c>
      <c r="B3078" s="11" t="n">
        <v>50</v>
      </c>
      <c r="C3078" s="7" t="n">
        <v>0</v>
      </c>
      <c r="D3078" s="7" t="n">
        <v>5313</v>
      </c>
      <c r="E3078" s="7" t="n">
        <v>0.800000011920929</v>
      </c>
      <c r="F3078" s="7" t="n">
        <v>0</v>
      </c>
      <c r="G3078" s="7" t="n">
        <v>0</v>
      </c>
      <c r="H3078" s="7" t="n">
        <v>0</v>
      </c>
      <c r="I3078" s="7" t="n">
        <v>0</v>
      </c>
      <c r="J3078" s="7" t="n">
        <v>65533</v>
      </c>
      <c r="K3078" s="7" t="n">
        <v>0</v>
      </c>
      <c r="L3078" s="7" t="n">
        <v>0</v>
      </c>
      <c r="M3078" s="7" t="n">
        <v>0</v>
      </c>
      <c r="N3078" s="7" t="n">
        <v>0</v>
      </c>
      <c r="O3078" s="7" t="s">
        <v>13</v>
      </c>
    </row>
    <row r="3079" spans="1:9">
      <c r="A3079" t="s">
        <v>4</v>
      </c>
      <c r="B3079" s="4" t="s">
        <v>5</v>
      </c>
      <c r="C3079" s="4" t="s">
        <v>10</v>
      </c>
    </row>
    <row r="3080" spans="1:9">
      <c r="A3080" t="n">
        <v>28728</v>
      </c>
      <c r="B3080" s="27" t="n">
        <v>16</v>
      </c>
      <c r="C3080" s="7" t="n">
        <v>700</v>
      </c>
    </row>
    <row r="3081" spans="1:9">
      <c r="A3081" t="s">
        <v>4</v>
      </c>
      <c r="B3081" s="4" t="s">
        <v>5</v>
      </c>
      <c r="C3081" s="4" t="s">
        <v>10</v>
      </c>
    </row>
    <row r="3082" spans="1:9">
      <c r="A3082" t="n">
        <v>28731</v>
      </c>
      <c r="B3082" s="27" t="n">
        <v>16</v>
      </c>
      <c r="C3082" s="7" t="n">
        <v>400</v>
      </c>
    </row>
    <row r="3083" spans="1:9">
      <c r="A3083" t="s">
        <v>4</v>
      </c>
      <c r="B3083" s="4" t="s">
        <v>5</v>
      </c>
      <c r="C3083" s="4" t="s">
        <v>10</v>
      </c>
    </row>
    <row r="3084" spans="1:9">
      <c r="A3084" t="n">
        <v>28734</v>
      </c>
      <c r="B3084" s="27" t="n">
        <v>16</v>
      </c>
      <c r="C3084" s="7" t="n">
        <v>1</v>
      </c>
    </row>
    <row r="3085" spans="1:9">
      <c r="A3085" t="s">
        <v>4</v>
      </c>
      <c r="B3085" s="4" t="s">
        <v>5</v>
      </c>
      <c r="C3085" s="4" t="s">
        <v>14</v>
      </c>
      <c r="D3085" s="4" t="s">
        <v>10</v>
      </c>
    </row>
    <row r="3086" spans="1:9">
      <c r="A3086" t="n">
        <v>28737</v>
      </c>
      <c r="B3086" s="11" t="n">
        <v>50</v>
      </c>
      <c r="C3086" s="7" t="n">
        <v>52</v>
      </c>
      <c r="D3086" s="7" t="n">
        <v>33303</v>
      </c>
    </row>
    <row r="3087" spans="1:9">
      <c r="A3087" t="s">
        <v>4</v>
      </c>
      <c r="B3087" s="4" t="s">
        <v>5</v>
      </c>
      <c r="C3087" s="4" t="s">
        <v>14</v>
      </c>
      <c r="D3087" s="4" t="s">
        <v>10</v>
      </c>
      <c r="E3087" s="4" t="s">
        <v>14</v>
      </c>
    </row>
    <row r="3088" spans="1:9">
      <c r="A3088" t="n">
        <v>28741</v>
      </c>
      <c r="B3088" s="57" t="n">
        <v>39</v>
      </c>
      <c r="C3088" s="7" t="n">
        <v>14</v>
      </c>
      <c r="D3088" s="7" t="n">
        <v>65533</v>
      </c>
      <c r="E3088" s="7" t="n">
        <v>100</v>
      </c>
    </row>
    <row r="3089" spans="1:15">
      <c r="A3089" t="s">
        <v>4</v>
      </c>
      <c r="B3089" s="4" t="s">
        <v>5</v>
      </c>
      <c r="C3089" s="4" t="s">
        <v>14</v>
      </c>
      <c r="D3089" s="4" t="s">
        <v>10</v>
      </c>
      <c r="E3089" s="4" t="s">
        <v>10</v>
      </c>
    </row>
    <row r="3090" spans="1:15">
      <c r="A3090" t="n">
        <v>28746</v>
      </c>
      <c r="B3090" s="11" t="n">
        <v>50</v>
      </c>
      <c r="C3090" s="7" t="n">
        <v>1</v>
      </c>
      <c r="D3090" s="7" t="n">
        <v>5312</v>
      </c>
      <c r="E3090" s="7" t="n">
        <v>600</v>
      </c>
    </row>
    <row r="3091" spans="1:15">
      <c r="A3091" t="s">
        <v>4</v>
      </c>
      <c r="B3091" s="4" t="s">
        <v>5</v>
      </c>
      <c r="C3091" s="4" t="s">
        <v>10</v>
      </c>
    </row>
    <row r="3092" spans="1:15">
      <c r="A3092" t="n">
        <v>28752</v>
      </c>
      <c r="B3092" s="27" t="n">
        <v>16</v>
      </c>
      <c r="C3092" s="7" t="n">
        <v>500</v>
      </c>
    </row>
    <row r="3093" spans="1:15">
      <c r="A3093" t="s">
        <v>4</v>
      </c>
      <c r="B3093" s="4" t="s">
        <v>5</v>
      </c>
      <c r="C3093" s="4" t="s">
        <v>10</v>
      </c>
      <c r="D3093" s="4" t="s">
        <v>14</v>
      </c>
    </row>
    <row r="3094" spans="1:15">
      <c r="A3094" t="n">
        <v>28755</v>
      </c>
      <c r="B3094" s="31" t="n">
        <v>89</v>
      </c>
      <c r="C3094" s="7" t="n">
        <v>65533</v>
      </c>
      <c r="D3094" s="7" t="n">
        <v>0</v>
      </c>
    </row>
    <row r="3095" spans="1:15">
      <c r="A3095" t="s">
        <v>4</v>
      </c>
      <c r="B3095" s="4" t="s">
        <v>5</v>
      </c>
      <c r="C3095" s="4" t="s">
        <v>14</v>
      </c>
      <c r="D3095" s="4" t="s">
        <v>10</v>
      </c>
      <c r="E3095" s="4" t="s">
        <v>10</v>
      </c>
      <c r="F3095" s="4" t="s">
        <v>14</v>
      </c>
    </row>
    <row r="3096" spans="1:15">
      <c r="A3096" t="n">
        <v>28759</v>
      </c>
      <c r="B3096" s="25" t="n">
        <v>25</v>
      </c>
      <c r="C3096" s="7" t="n">
        <v>1</v>
      </c>
      <c r="D3096" s="7" t="n">
        <v>65535</v>
      </c>
      <c r="E3096" s="7" t="n">
        <v>65535</v>
      </c>
      <c r="F3096" s="7" t="n">
        <v>0</v>
      </c>
    </row>
    <row r="3097" spans="1:15">
      <c r="A3097" t="s">
        <v>4</v>
      </c>
      <c r="B3097" s="4" t="s">
        <v>5</v>
      </c>
      <c r="C3097" s="4" t="s">
        <v>6</v>
      </c>
      <c r="D3097" s="4" t="s">
        <v>10</v>
      </c>
    </row>
    <row r="3098" spans="1:15">
      <c r="A3098" t="n">
        <v>28766</v>
      </c>
      <c r="B3098" s="65" t="n">
        <v>29</v>
      </c>
      <c r="C3098" s="7" t="s">
        <v>13</v>
      </c>
      <c r="D3098" s="7" t="n">
        <v>65533</v>
      </c>
    </row>
    <row r="3099" spans="1:15">
      <c r="A3099" t="s">
        <v>4</v>
      </c>
      <c r="B3099" s="4" t="s">
        <v>5</v>
      </c>
      <c r="C3099" s="4" t="s">
        <v>10</v>
      </c>
      <c r="D3099" s="4" t="s">
        <v>14</v>
      </c>
    </row>
    <row r="3100" spans="1:15">
      <c r="A3100" t="n">
        <v>28770</v>
      </c>
      <c r="B3100" s="31" t="n">
        <v>89</v>
      </c>
      <c r="C3100" s="7" t="n">
        <v>65533</v>
      </c>
      <c r="D3100" s="7" t="n">
        <v>1</v>
      </c>
    </row>
    <row r="3101" spans="1:15">
      <c r="A3101" t="s">
        <v>4</v>
      </c>
      <c r="B3101" s="4" t="s">
        <v>5</v>
      </c>
      <c r="C3101" s="4" t="s">
        <v>14</v>
      </c>
      <c r="D3101" s="4" t="s">
        <v>10</v>
      </c>
    </row>
    <row r="3102" spans="1:15">
      <c r="A3102" t="n">
        <v>28774</v>
      </c>
      <c r="B3102" s="33" t="n">
        <v>45</v>
      </c>
      <c r="C3102" s="7" t="n">
        <v>7</v>
      </c>
      <c r="D3102" s="7" t="n">
        <v>255</v>
      </c>
    </row>
    <row r="3103" spans="1:15">
      <c r="A3103" t="s">
        <v>4</v>
      </c>
      <c r="B3103" s="4" t="s">
        <v>5</v>
      </c>
      <c r="C3103" s="4" t="s">
        <v>10</v>
      </c>
    </row>
    <row r="3104" spans="1:15">
      <c r="A3104" t="n">
        <v>28778</v>
      </c>
      <c r="B3104" s="27" t="n">
        <v>16</v>
      </c>
      <c r="C3104" s="7" t="n">
        <v>1000</v>
      </c>
    </row>
    <row r="3105" spans="1:6">
      <c r="A3105" t="s">
        <v>4</v>
      </c>
      <c r="B3105" s="4" t="s">
        <v>5</v>
      </c>
      <c r="C3105" s="4" t="s">
        <v>14</v>
      </c>
      <c r="D3105" s="4" t="s">
        <v>24</v>
      </c>
      <c r="E3105" s="4" t="s">
        <v>10</v>
      </c>
      <c r="F3105" s="4" t="s">
        <v>14</v>
      </c>
    </row>
    <row r="3106" spans="1:6">
      <c r="A3106" t="n">
        <v>28781</v>
      </c>
      <c r="B3106" s="15" t="n">
        <v>49</v>
      </c>
      <c r="C3106" s="7" t="n">
        <v>3</v>
      </c>
      <c r="D3106" s="7" t="n">
        <v>0.699999988079071</v>
      </c>
      <c r="E3106" s="7" t="n">
        <v>500</v>
      </c>
      <c r="F3106" s="7" t="n">
        <v>0</v>
      </c>
    </row>
    <row r="3107" spans="1:6">
      <c r="A3107" t="s">
        <v>4</v>
      </c>
      <c r="B3107" s="4" t="s">
        <v>5</v>
      </c>
      <c r="C3107" s="4" t="s">
        <v>14</v>
      </c>
      <c r="D3107" s="4" t="s">
        <v>10</v>
      </c>
      <c r="E3107" s="4" t="s">
        <v>24</v>
      </c>
    </row>
    <row r="3108" spans="1:6">
      <c r="A3108" t="n">
        <v>28790</v>
      </c>
      <c r="B3108" s="23" t="n">
        <v>58</v>
      </c>
      <c r="C3108" s="7" t="n">
        <v>101</v>
      </c>
      <c r="D3108" s="7" t="n">
        <v>300</v>
      </c>
      <c r="E3108" s="7" t="n">
        <v>1</v>
      </c>
    </row>
    <row r="3109" spans="1:6">
      <c r="A3109" t="s">
        <v>4</v>
      </c>
      <c r="B3109" s="4" t="s">
        <v>5</v>
      </c>
      <c r="C3109" s="4" t="s">
        <v>14</v>
      </c>
      <c r="D3109" s="4" t="s">
        <v>10</v>
      </c>
    </row>
    <row r="3110" spans="1:6">
      <c r="A3110" t="n">
        <v>28798</v>
      </c>
      <c r="B3110" s="23" t="n">
        <v>58</v>
      </c>
      <c r="C3110" s="7" t="n">
        <v>254</v>
      </c>
      <c r="D3110" s="7" t="n">
        <v>0</v>
      </c>
    </row>
    <row r="3111" spans="1:6">
      <c r="A3111" t="s">
        <v>4</v>
      </c>
      <c r="B3111" s="4" t="s">
        <v>5</v>
      </c>
      <c r="C3111" s="4" t="s">
        <v>14</v>
      </c>
      <c r="D3111" s="4" t="s">
        <v>14</v>
      </c>
      <c r="E3111" s="4" t="s">
        <v>24</v>
      </c>
      <c r="F3111" s="4" t="s">
        <v>24</v>
      </c>
      <c r="G3111" s="4" t="s">
        <v>24</v>
      </c>
      <c r="H3111" s="4" t="s">
        <v>10</v>
      </c>
    </row>
    <row r="3112" spans="1:6">
      <c r="A3112" t="n">
        <v>28802</v>
      </c>
      <c r="B3112" s="33" t="n">
        <v>45</v>
      </c>
      <c r="C3112" s="7" t="n">
        <v>2</v>
      </c>
      <c r="D3112" s="7" t="n">
        <v>3</v>
      </c>
      <c r="E3112" s="7" t="n">
        <v>-85.6900024414063</v>
      </c>
      <c r="F3112" s="7" t="n">
        <v>174.779998779297</v>
      </c>
      <c r="G3112" s="7" t="n">
        <v>30.5599994659424</v>
      </c>
      <c r="H3112" s="7" t="n">
        <v>0</v>
      </c>
    </row>
    <row r="3113" spans="1:6">
      <c r="A3113" t="s">
        <v>4</v>
      </c>
      <c r="B3113" s="4" t="s">
        <v>5</v>
      </c>
      <c r="C3113" s="4" t="s">
        <v>14</v>
      </c>
      <c r="D3113" s="4" t="s">
        <v>14</v>
      </c>
      <c r="E3113" s="4" t="s">
        <v>24</v>
      </c>
      <c r="F3113" s="4" t="s">
        <v>24</v>
      </c>
      <c r="G3113" s="4" t="s">
        <v>24</v>
      </c>
      <c r="H3113" s="4" t="s">
        <v>10</v>
      </c>
      <c r="I3113" s="4" t="s">
        <v>14</v>
      </c>
    </row>
    <row r="3114" spans="1:6">
      <c r="A3114" t="n">
        <v>28819</v>
      </c>
      <c r="B3114" s="33" t="n">
        <v>45</v>
      </c>
      <c r="C3114" s="7" t="n">
        <v>4</v>
      </c>
      <c r="D3114" s="7" t="n">
        <v>3</v>
      </c>
      <c r="E3114" s="7" t="n">
        <v>30.1299991607666</v>
      </c>
      <c r="F3114" s="7" t="n">
        <v>127.360000610352</v>
      </c>
      <c r="G3114" s="7" t="n">
        <v>2</v>
      </c>
      <c r="H3114" s="7" t="n">
        <v>0</v>
      </c>
      <c r="I3114" s="7" t="n">
        <v>0</v>
      </c>
    </row>
    <row r="3115" spans="1:6">
      <c r="A3115" t="s">
        <v>4</v>
      </c>
      <c r="B3115" s="4" t="s">
        <v>5</v>
      </c>
      <c r="C3115" s="4" t="s">
        <v>14</v>
      </c>
      <c r="D3115" s="4" t="s">
        <v>14</v>
      </c>
      <c r="E3115" s="4" t="s">
        <v>24</v>
      </c>
      <c r="F3115" s="4" t="s">
        <v>10</v>
      </c>
    </row>
    <row r="3116" spans="1:6">
      <c r="A3116" t="n">
        <v>28837</v>
      </c>
      <c r="B3116" s="33" t="n">
        <v>45</v>
      </c>
      <c r="C3116" s="7" t="n">
        <v>5</v>
      </c>
      <c r="D3116" s="7" t="n">
        <v>3</v>
      </c>
      <c r="E3116" s="7" t="n">
        <v>10.1999998092651</v>
      </c>
      <c r="F3116" s="7" t="n">
        <v>0</v>
      </c>
    </row>
    <row r="3117" spans="1:6">
      <c r="A3117" t="s">
        <v>4</v>
      </c>
      <c r="B3117" s="4" t="s">
        <v>5</v>
      </c>
      <c r="C3117" s="4" t="s">
        <v>14</v>
      </c>
      <c r="D3117" s="4" t="s">
        <v>14</v>
      </c>
      <c r="E3117" s="4" t="s">
        <v>24</v>
      </c>
      <c r="F3117" s="4" t="s">
        <v>10</v>
      </c>
    </row>
    <row r="3118" spans="1:6">
      <c r="A3118" t="n">
        <v>28846</v>
      </c>
      <c r="B3118" s="33" t="n">
        <v>45</v>
      </c>
      <c r="C3118" s="7" t="n">
        <v>11</v>
      </c>
      <c r="D3118" s="7" t="n">
        <v>3</v>
      </c>
      <c r="E3118" s="7" t="n">
        <v>38</v>
      </c>
      <c r="F3118" s="7" t="n">
        <v>0</v>
      </c>
    </row>
    <row r="3119" spans="1:6">
      <c r="A3119" t="s">
        <v>4</v>
      </c>
      <c r="B3119" s="4" t="s">
        <v>5</v>
      </c>
      <c r="C3119" s="4" t="s">
        <v>14</v>
      </c>
    </row>
    <row r="3120" spans="1:6">
      <c r="A3120" t="n">
        <v>28855</v>
      </c>
      <c r="B3120" s="62" t="n">
        <v>116</v>
      </c>
      <c r="C3120" s="7" t="n">
        <v>0</v>
      </c>
    </row>
    <row r="3121" spans="1:9">
      <c r="A3121" t="s">
        <v>4</v>
      </c>
      <c r="B3121" s="4" t="s">
        <v>5</v>
      </c>
      <c r="C3121" s="4" t="s">
        <v>14</v>
      </c>
      <c r="D3121" s="4" t="s">
        <v>10</v>
      </c>
    </row>
    <row r="3122" spans="1:9">
      <c r="A3122" t="n">
        <v>28857</v>
      </c>
      <c r="B3122" s="62" t="n">
        <v>116</v>
      </c>
      <c r="C3122" s="7" t="n">
        <v>2</v>
      </c>
      <c r="D3122" s="7" t="n">
        <v>1</v>
      </c>
    </row>
    <row r="3123" spans="1:9">
      <c r="A3123" t="s">
        <v>4</v>
      </c>
      <c r="B3123" s="4" t="s">
        <v>5</v>
      </c>
      <c r="C3123" s="4" t="s">
        <v>14</v>
      </c>
      <c r="D3123" s="4" t="s">
        <v>9</v>
      </c>
    </row>
    <row r="3124" spans="1:9">
      <c r="A3124" t="n">
        <v>28861</v>
      </c>
      <c r="B3124" s="62" t="n">
        <v>116</v>
      </c>
      <c r="C3124" s="7" t="n">
        <v>5</v>
      </c>
      <c r="D3124" s="7" t="n">
        <v>1106247680</v>
      </c>
    </row>
    <row r="3125" spans="1:9">
      <c r="A3125" t="s">
        <v>4</v>
      </c>
      <c r="B3125" s="4" t="s">
        <v>5</v>
      </c>
      <c r="C3125" s="4" t="s">
        <v>14</v>
      </c>
      <c r="D3125" s="4" t="s">
        <v>10</v>
      </c>
    </row>
    <row r="3126" spans="1:9">
      <c r="A3126" t="n">
        <v>28867</v>
      </c>
      <c r="B3126" s="62" t="n">
        <v>116</v>
      </c>
      <c r="C3126" s="7" t="n">
        <v>6</v>
      </c>
      <c r="D3126" s="7" t="n">
        <v>1</v>
      </c>
    </row>
    <row r="3127" spans="1:9">
      <c r="A3127" t="s">
        <v>4</v>
      </c>
      <c r="B3127" s="4" t="s">
        <v>5</v>
      </c>
      <c r="C3127" s="4" t="s">
        <v>14</v>
      </c>
      <c r="D3127" s="4" t="s">
        <v>14</v>
      </c>
      <c r="E3127" s="4" t="s">
        <v>24</v>
      </c>
      <c r="F3127" s="4" t="s">
        <v>24</v>
      </c>
      <c r="G3127" s="4" t="s">
        <v>24</v>
      </c>
      <c r="H3127" s="4" t="s">
        <v>10</v>
      </c>
      <c r="I3127" s="4" t="s">
        <v>14</v>
      </c>
    </row>
    <row r="3128" spans="1:9">
      <c r="A3128" t="n">
        <v>28871</v>
      </c>
      <c r="B3128" s="33" t="n">
        <v>45</v>
      </c>
      <c r="C3128" s="7" t="n">
        <v>4</v>
      </c>
      <c r="D3128" s="7" t="n">
        <v>3</v>
      </c>
      <c r="E3128" s="7" t="n">
        <v>33.0299987792969</v>
      </c>
      <c r="F3128" s="7" t="n">
        <v>127.360000610352</v>
      </c>
      <c r="G3128" s="7" t="n">
        <v>2</v>
      </c>
      <c r="H3128" s="7" t="n">
        <v>6000</v>
      </c>
      <c r="I3128" s="7" t="n">
        <v>1</v>
      </c>
    </row>
    <row r="3129" spans="1:9">
      <c r="A3129" t="s">
        <v>4</v>
      </c>
      <c r="B3129" s="4" t="s">
        <v>5</v>
      </c>
      <c r="C3129" s="4" t="s">
        <v>14</v>
      </c>
      <c r="D3129" s="4" t="s">
        <v>10</v>
      </c>
    </row>
    <row r="3130" spans="1:9">
      <c r="A3130" t="n">
        <v>28889</v>
      </c>
      <c r="B3130" s="23" t="n">
        <v>58</v>
      </c>
      <c r="C3130" s="7" t="n">
        <v>255</v>
      </c>
      <c r="D3130" s="7" t="n">
        <v>0</v>
      </c>
    </row>
    <row r="3131" spans="1:9">
      <c r="A3131" t="s">
        <v>4</v>
      </c>
      <c r="B3131" s="4" t="s">
        <v>5</v>
      </c>
      <c r="C3131" s="4" t="s">
        <v>10</v>
      </c>
      <c r="D3131" s="4" t="s">
        <v>14</v>
      </c>
      <c r="E3131" s="4" t="s">
        <v>6</v>
      </c>
      <c r="F3131" s="4" t="s">
        <v>24</v>
      </c>
      <c r="G3131" s="4" t="s">
        <v>24</v>
      </c>
      <c r="H3131" s="4" t="s">
        <v>24</v>
      </c>
    </row>
    <row r="3132" spans="1:9">
      <c r="A3132" t="n">
        <v>28893</v>
      </c>
      <c r="B3132" s="44" t="n">
        <v>48</v>
      </c>
      <c r="C3132" s="7" t="n">
        <v>28</v>
      </c>
      <c r="D3132" s="7" t="n">
        <v>0</v>
      </c>
      <c r="E3132" s="7" t="s">
        <v>250</v>
      </c>
      <c r="F3132" s="7" t="n">
        <v>-1</v>
      </c>
      <c r="G3132" s="7" t="n">
        <v>1</v>
      </c>
      <c r="H3132" s="7" t="n">
        <v>2.80259692864963e-45</v>
      </c>
    </row>
    <row r="3133" spans="1:9">
      <c r="A3133" t="s">
        <v>4</v>
      </c>
      <c r="B3133" s="4" t="s">
        <v>5</v>
      </c>
      <c r="C3133" s="4" t="s">
        <v>14</v>
      </c>
      <c r="D3133" s="4" t="s">
        <v>10</v>
      </c>
      <c r="E3133" s="4" t="s">
        <v>6</v>
      </c>
    </row>
    <row r="3134" spans="1:9">
      <c r="A3134" t="n">
        <v>28921</v>
      </c>
      <c r="B3134" s="26" t="n">
        <v>51</v>
      </c>
      <c r="C3134" s="7" t="n">
        <v>4</v>
      </c>
      <c r="D3134" s="7" t="n">
        <v>1</v>
      </c>
      <c r="E3134" s="7" t="s">
        <v>283</v>
      </c>
    </row>
    <row r="3135" spans="1:9">
      <c r="A3135" t="s">
        <v>4</v>
      </c>
      <c r="B3135" s="4" t="s">
        <v>5</v>
      </c>
      <c r="C3135" s="4" t="s">
        <v>10</v>
      </c>
    </row>
    <row r="3136" spans="1:9">
      <c r="A3136" t="n">
        <v>28935</v>
      </c>
      <c r="B3136" s="27" t="n">
        <v>16</v>
      </c>
      <c r="C3136" s="7" t="n">
        <v>0</v>
      </c>
    </row>
    <row r="3137" spans="1:9">
      <c r="A3137" t="s">
        <v>4</v>
      </c>
      <c r="B3137" s="4" t="s">
        <v>5</v>
      </c>
      <c r="C3137" s="4" t="s">
        <v>10</v>
      </c>
      <c r="D3137" s="4" t="s">
        <v>14</v>
      </c>
      <c r="E3137" s="4" t="s">
        <v>9</v>
      </c>
      <c r="F3137" s="4" t="s">
        <v>45</v>
      </c>
      <c r="G3137" s="4" t="s">
        <v>14</v>
      </c>
      <c r="H3137" s="4" t="s">
        <v>14</v>
      </c>
    </row>
    <row r="3138" spans="1:9">
      <c r="A3138" t="n">
        <v>28938</v>
      </c>
      <c r="B3138" s="28" t="n">
        <v>26</v>
      </c>
      <c r="C3138" s="7" t="n">
        <v>1</v>
      </c>
      <c r="D3138" s="7" t="n">
        <v>17</v>
      </c>
      <c r="E3138" s="7" t="n">
        <v>1334</v>
      </c>
      <c r="F3138" s="7" t="s">
        <v>291</v>
      </c>
      <c r="G3138" s="7" t="n">
        <v>2</v>
      </c>
      <c r="H3138" s="7" t="n">
        <v>0</v>
      </c>
    </row>
    <row r="3139" spans="1:9">
      <c r="A3139" t="s">
        <v>4</v>
      </c>
      <c r="B3139" s="4" t="s">
        <v>5</v>
      </c>
    </row>
    <row r="3140" spans="1:9">
      <c r="A3140" t="n">
        <v>28957</v>
      </c>
      <c r="B3140" s="29" t="n">
        <v>28</v>
      </c>
    </row>
    <row r="3141" spans="1:9">
      <c r="A3141" t="s">
        <v>4</v>
      </c>
      <c r="B3141" s="4" t="s">
        <v>5</v>
      </c>
      <c r="C3141" s="4" t="s">
        <v>14</v>
      </c>
      <c r="D3141" s="53" t="s">
        <v>129</v>
      </c>
      <c r="E3141" s="4" t="s">
        <v>5</v>
      </c>
      <c r="F3141" s="4" t="s">
        <v>14</v>
      </c>
      <c r="G3141" s="4" t="s">
        <v>10</v>
      </c>
      <c r="H3141" s="53" t="s">
        <v>130</v>
      </c>
      <c r="I3141" s="4" t="s">
        <v>14</v>
      </c>
      <c r="J3141" s="4" t="s">
        <v>26</v>
      </c>
    </row>
    <row r="3142" spans="1:9">
      <c r="A3142" t="n">
        <v>28958</v>
      </c>
      <c r="B3142" s="12" t="n">
        <v>5</v>
      </c>
      <c r="C3142" s="7" t="n">
        <v>28</v>
      </c>
      <c r="D3142" s="53" t="s">
        <v>3</v>
      </c>
      <c r="E3142" s="54" t="n">
        <v>64</v>
      </c>
      <c r="F3142" s="7" t="n">
        <v>5</v>
      </c>
      <c r="G3142" s="7" t="n">
        <v>2</v>
      </c>
      <c r="H3142" s="53" t="s">
        <v>3</v>
      </c>
      <c r="I3142" s="7" t="n">
        <v>1</v>
      </c>
      <c r="J3142" s="13" t="n">
        <f t="normal" ca="1">A3154</f>
        <v>0</v>
      </c>
    </row>
    <row r="3143" spans="1:9">
      <c r="A3143" t="s">
        <v>4</v>
      </c>
      <c r="B3143" s="4" t="s">
        <v>5</v>
      </c>
      <c r="C3143" s="4" t="s">
        <v>14</v>
      </c>
      <c r="D3143" s="4" t="s">
        <v>10</v>
      </c>
      <c r="E3143" s="4" t="s">
        <v>6</v>
      </c>
    </row>
    <row r="3144" spans="1:9">
      <c r="A3144" t="n">
        <v>28969</v>
      </c>
      <c r="B3144" s="26" t="n">
        <v>51</v>
      </c>
      <c r="C3144" s="7" t="n">
        <v>4</v>
      </c>
      <c r="D3144" s="7" t="n">
        <v>2</v>
      </c>
      <c r="E3144" s="7" t="s">
        <v>162</v>
      </c>
    </row>
    <row r="3145" spans="1:9">
      <c r="A3145" t="s">
        <v>4</v>
      </c>
      <c r="B3145" s="4" t="s">
        <v>5</v>
      </c>
      <c r="C3145" s="4" t="s">
        <v>10</v>
      </c>
    </row>
    <row r="3146" spans="1:9">
      <c r="A3146" t="n">
        <v>28982</v>
      </c>
      <c r="B3146" s="27" t="n">
        <v>16</v>
      </c>
      <c r="C3146" s="7" t="n">
        <v>0</v>
      </c>
    </row>
    <row r="3147" spans="1:9">
      <c r="A3147" t="s">
        <v>4</v>
      </c>
      <c r="B3147" s="4" t="s">
        <v>5</v>
      </c>
      <c r="C3147" s="4" t="s">
        <v>10</v>
      </c>
      <c r="D3147" s="4" t="s">
        <v>14</v>
      </c>
      <c r="E3147" s="4" t="s">
        <v>9</v>
      </c>
      <c r="F3147" s="4" t="s">
        <v>45</v>
      </c>
      <c r="G3147" s="4" t="s">
        <v>14</v>
      </c>
      <c r="H3147" s="4" t="s">
        <v>14</v>
      </c>
    </row>
    <row r="3148" spans="1:9">
      <c r="A3148" t="n">
        <v>28985</v>
      </c>
      <c r="B3148" s="28" t="n">
        <v>26</v>
      </c>
      <c r="C3148" s="7" t="n">
        <v>2</v>
      </c>
      <c r="D3148" s="7" t="n">
        <v>17</v>
      </c>
      <c r="E3148" s="7" t="n">
        <v>6366</v>
      </c>
      <c r="F3148" s="7" t="s">
        <v>292</v>
      </c>
      <c r="G3148" s="7" t="n">
        <v>2</v>
      </c>
      <c r="H3148" s="7" t="n">
        <v>0</v>
      </c>
    </row>
    <row r="3149" spans="1:9">
      <c r="A3149" t="s">
        <v>4</v>
      </c>
      <c r="B3149" s="4" t="s">
        <v>5</v>
      </c>
    </row>
    <row r="3150" spans="1:9">
      <c r="A3150" t="n">
        <v>29040</v>
      </c>
      <c r="B3150" s="29" t="n">
        <v>28</v>
      </c>
    </row>
    <row r="3151" spans="1:9">
      <c r="A3151" t="s">
        <v>4</v>
      </c>
      <c r="B3151" s="4" t="s">
        <v>5</v>
      </c>
      <c r="C3151" s="4" t="s">
        <v>26</v>
      </c>
    </row>
    <row r="3152" spans="1:9">
      <c r="A3152" t="n">
        <v>29041</v>
      </c>
      <c r="B3152" s="16" t="n">
        <v>3</v>
      </c>
      <c r="C3152" s="13" t="n">
        <f t="normal" ca="1">A3164</f>
        <v>0</v>
      </c>
    </row>
    <row r="3153" spans="1:10">
      <c r="A3153" t="s">
        <v>4</v>
      </c>
      <c r="B3153" s="4" t="s">
        <v>5</v>
      </c>
      <c r="C3153" s="4" t="s">
        <v>14</v>
      </c>
      <c r="D3153" s="53" t="s">
        <v>129</v>
      </c>
      <c r="E3153" s="4" t="s">
        <v>5</v>
      </c>
      <c r="F3153" s="4" t="s">
        <v>14</v>
      </c>
      <c r="G3153" s="4" t="s">
        <v>10</v>
      </c>
      <c r="H3153" s="53" t="s">
        <v>130</v>
      </c>
      <c r="I3153" s="4" t="s">
        <v>14</v>
      </c>
      <c r="J3153" s="4" t="s">
        <v>26</v>
      </c>
    </row>
    <row r="3154" spans="1:10">
      <c r="A3154" t="n">
        <v>29046</v>
      </c>
      <c r="B3154" s="12" t="n">
        <v>5</v>
      </c>
      <c r="C3154" s="7" t="n">
        <v>28</v>
      </c>
      <c r="D3154" s="53" t="s">
        <v>3</v>
      </c>
      <c r="E3154" s="54" t="n">
        <v>64</v>
      </c>
      <c r="F3154" s="7" t="n">
        <v>5</v>
      </c>
      <c r="G3154" s="7" t="n">
        <v>4</v>
      </c>
      <c r="H3154" s="53" t="s">
        <v>3</v>
      </c>
      <c r="I3154" s="7" t="n">
        <v>1</v>
      </c>
      <c r="J3154" s="13" t="n">
        <f t="normal" ca="1">A3164</f>
        <v>0</v>
      </c>
    </row>
    <row r="3155" spans="1:10">
      <c r="A3155" t="s">
        <v>4</v>
      </c>
      <c r="B3155" s="4" t="s">
        <v>5</v>
      </c>
      <c r="C3155" s="4" t="s">
        <v>14</v>
      </c>
      <c r="D3155" s="4" t="s">
        <v>10</v>
      </c>
      <c r="E3155" s="4" t="s">
        <v>6</v>
      </c>
    </row>
    <row r="3156" spans="1:10">
      <c r="A3156" t="n">
        <v>29057</v>
      </c>
      <c r="B3156" s="26" t="n">
        <v>51</v>
      </c>
      <c r="C3156" s="7" t="n">
        <v>4</v>
      </c>
      <c r="D3156" s="7" t="n">
        <v>4</v>
      </c>
      <c r="E3156" s="7" t="s">
        <v>162</v>
      </c>
    </row>
    <row r="3157" spans="1:10">
      <c r="A3157" t="s">
        <v>4</v>
      </c>
      <c r="B3157" s="4" t="s">
        <v>5</v>
      </c>
      <c r="C3157" s="4" t="s">
        <v>10</v>
      </c>
    </row>
    <row r="3158" spans="1:10">
      <c r="A3158" t="n">
        <v>29070</v>
      </c>
      <c r="B3158" s="27" t="n">
        <v>16</v>
      </c>
      <c r="C3158" s="7" t="n">
        <v>0</v>
      </c>
    </row>
    <row r="3159" spans="1:10">
      <c r="A3159" t="s">
        <v>4</v>
      </c>
      <c r="B3159" s="4" t="s">
        <v>5</v>
      </c>
      <c r="C3159" s="4" t="s">
        <v>10</v>
      </c>
      <c r="D3159" s="4" t="s">
        <v>14</v>
      </c>
      <c r="E3159" s="4" t="s">
        <v>9</v>
      </c>
      <c r="F3159" s="4" t="s">
        <v>45</v>
      </c>
      <c r="G3159" s="4" t="s">
        <v>14</v>
      </c>
      <c r="H3159" s="4" t="s">
        <v>14</v>
      </c>
    </row>
    <row r="3160" spans="1:10">
      <c r="A3160" t="n">
        <v>29073</v>
      </c>
      <c r="B3160" s="28" t="n">
        <v>26</v>
      </c>
      <c r="C3160" s="7" t="n">
        <v>4</v>
      </c>
      <c r="D3160" s="7" t="n">
        <v>17</v>
      </c>
      <c r="E3160" s="7" t="n">
        <v>7358</v>
      </c>
      <c r="F3160" s="7" t="s">
        <v>293</v>
      </c>
      <c r="G3160" s="7" t="n">
        <v>2</v>
      </c>
      <c r="H3160" s="7" t="n">
        <v>0</v>
      </c>
    </row>
    <row r="3161" spans="1:10">
      <c r="A3161" t="s">
        <v>4</v>
      </c>
      <c r="B3161" s="4" t="s">
        <v>5</v>
      </c>
    </row>
    <row r="3162" spans="1:10">
      <c r="A3162" t="n">
        <v>29134</v>
      </c>
      <c r="B3162" s="29" t="n">
        <v>28</v>
      </c>
    </row>
    <row r="3163" spans="1:10">
      <c r="A3163" t="s">
        <v>4</v>
      </c>
      <c r="B3163" s="4" t="s">
        <v>5</v>
      </c>
      <c r="C3163" s="4" t="s">
        <v>10</v>
      </c>
      <c r="D3163" s="4" t="s">
        <v>14</v>
      </c>
    </row>
    <row r="3164" spans="1:10">
      <c r="A3164" t="n">
        <v>29135</v>
      </c>
      <c r="B3164" s="31" t="n">
        <v>89</v>
      </c>
      <c r="C3164" s="7" t="n">
        <v>65533</v>
      </c>
      <c r="D3164" s="7" t="n">
        <v>1</v>
      </c>
    </row>
    <row r="3165" spans="1:10">
      <c r="A3165" t="s">
        <v>4</v>
      </c>
      <c r="B3165" s="4" t="s">
        <v>5</v>
      </c>
      <c r="C3165" s="4" t="s">
        <v>14</v>
      </c>
      <c r="D3165" s="4" t="s">
        <v>10</v>
      </c>
      <c r="E3165" s="4" t="s">
        <v>24</v>
      </c>
    </row>
    <row r="3166" spans="1:10">
      <c r="A3166" t="n">
        <v>29139</v>
      </c>
      <c r="B3166" s="23" t="n">
        <v>58</v>
      </c>
      <c r="C3166" s="7" t="n">
        <v>101</v>
      </c>
      <c r="D3166" s="7" t="n">
        <v>300</v>
      </c>
      <c r="E3166" s="7" t="n">
        <v>1</v>
      </c>
    </row>
    <row r="3167" spans="1:10">
      <c r="A3167" t="s">
        <v>4</v>
      </c>
      <c r="B3167" s="4" t="s">
        <v>5</v>
      </c>
      <c r="C3167" s="4" t="s">
        <v>14</v>
      </c>
      <c r="D3167" s="4" t="s">
        <v>10</v>
      </c>
    </row>
    <row r="3168" spans="1:10">
      <c r="A3168" t="n">
        <v>29147</v>
      </c>
      <c r="B3168" s="23" t="n">
        <v>58</v>
      </c>
      <c r="C3168" s="7" t="n">
        <v>254</v>
      </c>
      <c r="D3168" s="7" t="n">
        <v>0</v>
      </c>
    </row>
    <row r="3169" spans="1:10">
      <c r="A3169" t="s">
        <v>4</v>
      </c>
      <c r="B3169" s="4" t="s">
        <v>5</v>
      </c>
      <c r="C3169" s="4" t="s">
        <v>14</v>
      </c>
      <c r="D3169" s="4" t="s">
        <v>14</v>
      </c>
      <c r="E3169" s="4" t="s">
        <v>24</v>
      </c>
      <c r="F3169" s="4" t="s">
        <v>24</v>
      </c>
      <c r="G3169" s="4" t="s">
        <v>24</v>
      </c>
      <c r="H3169" s="4" t="s">
        <v>10</v>
      </c>
    </row>
    <row r="3170" spans="1:10">
      <c r="A3170" t="n">
        <v>29151</v>
      </c>
      <c r="B3170" s="33" t="n">
        <v>45</v>
      </c>
      <c r="C3170" s="7" t="n">
        <v>2</v>
      </c>
      <c r="D3170" s="7" t="n">
        <v>3</v>
      </c>
      <c r="E3170" s="7" t="n">
        <v>-87.8199996948242</v>
      </c>
      <c r="F3170" s="7" t="n">
        <v>175.020004272461</v>
      </c>
      <c r="G3170" s="7" t="n">
        <v>31.1299991607666</v>
      </c>
      <c r="H3170" s="7" t="n">
        <v>0</v>
      </c>
    </row>
    <row r="3171" spans="1:10">
      <c r="A3171" t="s">
        <v>4</v>
      </c>
      <c r="B3171" s="4" t="s">
        <v>5</v>
      </c>
      <c r="C3171" s="4" t="s">
        <v>14</v>
      </c>
      <c r="D3171" s="4" t="s">
        <v>14</v>
      </c>
      <c r="E3171" s="4" t="s">
        <v>24</v>
      </c>
      <c r="F3171" s="4" t="s">
        <v>24</v>
      </c>
      <c r="G3171" s="4" t="s">
        <v>24</v>
      </c>
      <c r="H3171" s="4" t="s">
        <v>10</v>
      </c>
      <c r="I3171" s="4" t="s">
        <v>14</v>
      </c>
    </row>
    <row r="3172" spans="1:10">
      <c r="A3172" t="n">
        <v>29168</v>
      </c>
      <c r="B3172" s="33" t="n">
        <v>45</v>
      </c>
      <c r="C3172" s="7" t="n">
        <v>4</v>
      </c>
      <c r="D3172" s="7" t="n">
        <v>3</v>
      </c>
      <c r="E3172" s="7" t="n">
        <v>18.6900005340576</v>
      </c>
      <c r="F3172" s="7" t="n">
        <v>106.120002746582</v>
      </c>
      <c r="G3172" s="7" t="n">
        <v>2</v>
      </c>
      <c r="H3172" s="7" t="n">
        <v>0</v>
      </c>
      <c r="I3172" s="7" t="n">
        <v>0</v>
      </c>
    </row>
    <row r="3173" spans="1:10">
      <c r="A3173" t="s">
        <v>4</v>
      </c>
      <c r="B3173" s="4" t="s">
        <v>5</v>
      </c>
      <c r="C3173" s="4" t="s">
        <v>14</v>
      </c>
      <c r="D3173" s="4" t="s">
        <v>14</v>
      </c>
      <c r="E3173" s="4" t="s">
        <v>24</v>
      </c>
      <c r="F3173" s="4" t="s">
        <v>10</v>
      </c>
    </row>
    <row r="3174" spans="1:10">
      <c r="A3174" t="n">
        <v>29186</v>
      </c>
      <c r="B3174" s="33" t="n">
        <v>45</v>
      </c>
      <c r="C3174" s="7" t="n">
        <v>5</v>
      </c>
      <c r="D3174" s="7" t="n">
        <v>3</v>
      </c>
      <c r="E3174" s="7" t="n">
        <v>1.70000004768372</v>
      </c>
      <c r="F3174" s="7" t="n">
        <v>0</v>
      </c>
    </row>
    <row r="3175" spans="1:10">
      <c r="A3175" t="s">
        <v>4</v>
      </c>
      <c r="B3175" s="4" t="s">
        <v>5</v>
      </c>
      <c r="C3175" s="4" t="s">
        <v>14</v>
      </c>
      <c r="D3175" s="4" t="s">
        <v>14</v>
      </c>
      <c r="E3175" s="4" t="s">
        <v>24</v>
      </c>
      <c r="F3175" s="4" t="s">
        <v>10</v>
      </c>
    </row>
    <row r="3176" spans="1:10">
      <c r="A3176" t="n">
        <v>29195</v>
      </c>
      <c r="B3176" s="33" t="n">
        <v>45</v>
      </c>
      <c r="C3176" s="7" t="n">
        <v>11</v>
      </c>
      <c r="D3176" s="7" t="n">
        <v>3</v>
      </c>
      <c r="E3176" s="7" t="n">
        <v>38</v>
      </c>
      <c r="F3176" s="7" t="n">
        <v>0</v>
      </c>
    </row>
    <row r="3177" spans="1:10">
      <c r="A3177" t="s">
        <v>4</v>
      </c>
      <c r="B3177" s="4" t="s">
        <v>5</v>
      </c>
      <c r="C3177" s="4" t="s">
        <v>14</v>
      </c>
      <c r="D3177" s="4" t="s">
        <v>14</v>
      </c>
      <c r="E3177" s="4" t="s">
        <v>24</v>
      </c>
      <c r="F3177" s="4" t="s">
        <v>10</v>
      </c>
    </row>
    <row r="3178" spans="1:10">
      <c r="A3178" t="n">
        <v>29204</v>
      </c>
      <c r="B3178" s="33" t="n">
        <v>45</v>
      </c>
      <c r="C3178" s="7" t="n">
        <v>5</v>
      </c>
      <c r="D3178" s="7" t="n">
        <v>3</v>
      </c>
      <c r="E3178" s="7" t="n">
        <v>1.39999997615814</v>
      </c>
      <c r="F3178" s="7" t="n">
        <v>2000</v>
      </c>
    </row>
    <row r="3179" spans="1:10">
      <c r="A3179" t="s">
        <v>4</v>
      </c>
      <c r="B3179" s="4" t="s">
        <v>5</v>
      </c>
      <c r="C3179" s="4" t="s">
        <v>14</v>
      </c>
      <c r="D3179" s="4" t="s">
        <v>10</v>
      </c>
    </row>
    <row r="3180" spans="1:10">
      <c r="A3180" t="n">
        <v>29213</v>
      </c>
      <c r="B3180" s="23" t="n">
        <v>58</v>
      </c>
      <c r="C3180" s="7" t="n">
        <v>255</v>
      </c>
      <c r="D3180" s="7" t="n">
        <v>0</v>
      </c>
    </row>
    <row r="3181" spans="1:10">
      <c r="A3181" t="s">
        <v>4</v>
      </c>
      <c r="B3181" s="4" t="s">
        <v>5</v>
      </c>
      <c r="C3181" s="4" t="s">
        <v>14</v>
      </c>
      <c r="D3181" s="53" t="s">
        <v>129</v>
      </c>
      <c r="E3181" s="4" t="s">
        <v>5</v>
      </c>
      <c r="F3181" s="4" t="s">
        <v>14</v>
      </c>
      <c r="G3181" s="4" t="s">
        <v>10</v>
      </c>
      <c r="H3181" s="53" t="s">
        <v>130</v>
      </c>
      <c r="I3181" s="4" t="s">
        <v>14</v>
      </c>
      <c r="J3181" s="4" t="s">
        <v>26</v>
      </c>
    </row>
    <row r="3182" spans="1:10">
      <c r="A3182" t="n">
        <v>29217</v>
      </c>
      <c r="B3182" s="12" t="n">
        <v>5</v>
      </c>
      <c r="C3182" s="7" t="n">
        <v>28</v>
      </c>
      <c r="D3182" s="53" t="s">
        <v>3</v>
      </c>
      <c r="E3182" s="54" t="n">
        <v>64</v>
      </c>
      <c r="F3182" s="7" t="n">
        <v>5</v>
      </c>
      <c r="G3182" s="7" t="n">
        <v>16</v>
      </c>
      <c r="H3182" s="53" t="s">
        <v>3</v>
      </c>
      <c r="I3182" s="7" t="n">
        <v>1</v>
      </c>
      <c r="J3182" s="13" t="n">
        <f t="normal" ca="1">A3196</f>
        <v>0</v>
      </c>
    </row>
    <row r="3183" spans="1:10">
      <c r="A3183" t="s">
        <v>4</v>
      </c>
      <c r="B3183" s="4" t="s">
        <v>5</v>
      </c>
      <c r="C3183" s="4" t="s">
        <v>14</v>
      </c>
      <c r="D3183" s="4" t="s">
        <v>10</v>
      </c>
      <c r="E3183" s="4" t="s">
        <v>6</v>
      </c>
    </row>
    <row r="3184" spans="1:10">
      <c r="A3184" t="n">
        <v>29228</v>
      </c>
      <c r="B3184" s="26" t="n">
        <v>51</v>
      </c>
      <c r="C3184" s="7" t="n">
        <v>4</v>
      </c>
      <c r="D3184" s="7" t="n">
        <v>16</v>
      </c>
      <c r="E3184" s="7" t="s">
        <v>190</v>
      </c>
    </row>
    <row r="3185" spans="1:10">
      <c r="A3185" t="s">
        <v>4</v>
      </c>
      <c r="B3185" s="4" t="s">
        <v>5</v>
      </c>
      <c r="C3185" s="4" t="s">
        <v>10</v>
      </c>
    </row>
    <row r="3186" spans="1:10">
      <c r="A3186" t="n">
        <v>29242</v>
      </c>
      <c r="B3186" s="27" t="n">
        <v>16</v>
      </c>
      <c r="C3186" s="7" t="n">
        <v>0</v>
      </c>
    </row>
    <row r="3187" spans="1:10">
      <c r="A3187" t="s">
        <v>4</v>
      </c>
      <c r="B3187" s="4" t="s">
        <v>5</v>
      </c>
      <c r="C3187" s="4" t="s">
        <v>10</v>
      </c>
      <c r="D3187" s="4" t="s">
        <v>14</v>
      </c>
      <c r="E3187" s="4" t="s">
        <v>9</v>
      </c>
      <c r="F3187" s="4" t="s">
        <v>45</v>
      </c>
      <c r="G3187" s="4" t="s">
        <v>14</v>
      </c>
      <c r="H3187" s="4" t="s">
        <v>14</v>
      </c>
      <c r="I3187" s="4" t="s">
        <v>14</v>
      </c>
      <c r="J3187" s="4" t="s">
        <v>9</v>
      </c>
      <c r="K3187" s="4" t="s">
        <v>45</v>
      </c>
      <c r="L3187" s="4" t="s">
        <v>14</v>
      </c>
      <c r="M3187" s="4" t="s">
        <v>14</v>
      </c>
    </row>
    <row r="3188" spans="1:10">
      <c r="A3188" t="n">
        <v>29245</v>
      </c>
      <c r="B3188" s="28" t="n">
        <v>26</v>
      </c>
      <c r="C3188" s="7" t="n">
        <v>16</v>
      </c>
      <c r="D3188" s="7" t="n">
        <v>17</v>
      </c>
      <c r="E3188" s="7" t="n">
        <v>14356</v>
      </c>
      <c r="F3188" s="7" t="s">
        <v>294</v>
      </c>
      <c r="G3188" s="7" t="n">
        <v>2</v>
      </c>
      <c r="H3188" s="7" t="n">
        <v>3</v>
      </c>
      <c r="I3188" s="7" t="n">
        <v>17</v>
      </c>
      <c r="J3188" s="7" t="n">
        <v>14357</v>
      </c>
      <c r="K3188" s="7" t="s">
        <v>295</v>
      </c>
      <c r="L3188" s="7" t="n">
        <v>2</v>
      </c>
      <c r="M3188" s="7" t="n">
        <v>0</v>
      </c>
    </row>
    <row r="3189" spans="1:10">
      <c r="A3189" t="s">
        <v>4</v>
      </c>
      <c r="B3189" s="4" t="s">
        <v>5</v>
      </c>
    </row>
    <row r="3190" spans="1:10">
      <c r="A3190" t="n">
        <v>29377</v>
      </c>
      <c r="B3190" s="29" t="n">
        <v>28</v>
      </c>
    </row>
    <row r="3191" spans="1:10">
      <c r="A3191" t="s">
        <v>4</v>
      </c>
      <c r="B3191" s="4" t="s">
        <v>5</v>
      </c>
      <c r="C3191" s="4" t="s">
        <v>10</v>
      </c>
      <c r="D3191" s="4" t="s">
        <v>14</v>
      </c>
    </row>
    <row r="3192" spans="1:10">
      <c r="A3192" t="n">
        <v>29378</v>
      </c>
      <c r="B3192" s="31" t="n">
        <v>89</v>
      </c>
      <c r="C3192" s="7" t="n">
        <v>65533</v>
      </c>
      <c r="D3192" s="7" t="n">
        <v>1</v>
      </c>
    </row>
    <row r="3193" spans="1:10">
      <c r="A3193" t="s">
        <v>4</v>
      </c>
      <c r="B3193" s="4" t="s">
        <v>5</v>
      </c>
      <c r="C3193" s="4" t="s">
        <v>26</v>
      </c>
    </row>
    <row r="3194" spans="1:10">
      <c r="A3194" t="n">
        <v>29382</v>
      </c>
      <c r="B3194" s="16" t="n">
        <v>3</v>
      </c>
      <c r="C3194" s="13" t="n">
        <f t="normal" ca="1">A3208</f>
        <v>0</v>
      </c>
    </row>
    <row r="3195" spans="1:10">
      <c r="A3195" t="s">
        <v>4</v>
      </c>
      <c r="B3195" s="4" t="s">
        <v>5</v>
      </c>
      <c r="C3195" s="4" t="s">
        <v>14</v>
      </c>
      <c r="D3195" s="53" t="s">
        <v>129</v>
      </c>
      <c r="E3195" s="4" t="s">
        <v>5</v>
      </c>
      <c r="F3195" s="4" t="s">
        <v>14</v>
      </c>
      <c r="G3195" s="4" t="s">
        <v>10</v>
      </c>
      <c r="H3195" s="53" t="s">
        <v>130</v>
      </c>
      <c r="I3195" s="4" t="s">
        <v>14</v>
      </c>
      <c r="J3195" s="4" t="s">
        <v>26</v>
      </c>
    </row>
    <row r="3196" spans="1:10">
      <c r="A3196" t="n">
        <v>29387</v>
      </c>
      <c r="B3196" s="12" t="n">
        <v>5</v>
      </c>
      <c r="C3196" s="7" t="n">
        <v>28</v>
      </c>
      <c r="D3196" s="53" t="s">
        <v>3</v>
      </c>
      <c r="E3196" s="54" t="n">
        <v>64</v>
      </c>
      <c r="F3196" s="7" t="n">
        <v>5</v>
      </c>
      <c r="G3196" s="7" t="n">
        <v>15</v>
      </c>
      <c r="H3196" s="53" t="s">
        <v>3</v>
      </c>
      <c r="I3196" s="7" t="n">
        <v>1</v>
      </c>
      <c r="J3196" s="13" t="n">
        <f t="normal" ca="1">A3208</f>
        <v>0</v>
      </c>
    </row>
    <row r="3197" spans="1:10">
      <c r="A3197" t="s">
        <v>4</v>
      </c>
      <c r="B3197" s="4" t="s">
        <v>5</v>
      </c>
      <c r="C3197" s="4" t="s">
        <v>14</v>
      </c>
      <c r="D3197" s="4" t="s">
        <v>10</v>
      </c>
      <c r="E3197" s="4" t="s">
        <v>6</v>
      </c>
    </row>
    <row r="3198" spans="1:10">
      <c r="A3198" t="n">
        <v>29398</v>
      </c>
      <c r="B3198" s="26" t="n">
        <v>51</v>
      </c>
      <c r="C3198" s="7" t="n">
        <v>4</v>
      </c>
      <c r="D3198" s="7" t="n">
        <v>15</v>
      </c>
      <c r="E3198" s="7" t="s">
        <v>190</v>
      </c>
    </row>
    <row r="3199" spans="1:10">
      <c r="A3199" t="s">
        <v>4</v>
      </c>
      <c r="B3199" s="4" t="s">
        <v>5</v>
      </c>
      <c r="C3199" s="4" t="s">
        <v>10</v>
      </c>
    </row>
    <row r="3200" spans="1:10">
      <c r="A3200" t="n">
        <v>29412</v>
      </c>
      <c r="B3200" s="27" t="n">
        <v>16</v>
      </c>
      <c r="C3200" s="7" t="n">
        <v>0</v>
      </c>
    </row>
    <row r="3201" spans="1:13">
      <c r="A3201" t="s">
        <v>4</v>
      </c>
      <c r="B3201" s="4" t="s">
        <v>5</v>
      </c>
      <c r="C3201" s="4" t="s">
        <v>10</v>
      </c>
      <c r="D3201" s="4" t="s">
        <v>14</v>
      </c>
      <c r="E3201" s="4" t="s">
        <v>9</v>
      </c>
      <c r="F3201" s="4" t="s">
        <v>45</v>
      </c>
      <c r="G3201" s="4" t="s">
        <v>14</v>
      </c>
      <c r="H3201" s="4" t="s">
        <v>14</v>
      </c>
      <c r="I3201" s="4" t="s">
        <v>14</v>
      </c>
      <c r="J3201" s="4" t="s">
        <v>9</v>
      </c>
      <c r="K3201" s="4" t="s">
        <v>45</v>
      </c>
      <c r="L3201" s="4" t="s">
        <v>14</v>
      </c>
      <c r="M3201" s="4" t="s">
        <v>14</v>
      </c>
    </row>
    <row r="3202" spans="1:13">
      <c r="A3202" t="n">
        <v>29415</v>
      </c>
      <c r="B3202" s="28" t="n">
        <v>26</v>
      </c>
      <c r="C3202" s="7" t="n">
        <v>15</v>
      </c>
      <c r="D3202" s="7" t="n">
        <v>17</v>
      </c>
      <c r="E3202" s="7" t="n">
        <v>15323</v>
      </c>
      <c r="F3202" s="7" t="s">
        <v>296</v>
      </c>
      <c r="G3202" s="7" t="n">
        <v>2</v>
      </c>
      <c r="H3202" s="7" t="n">
        <v>3</v>
      </c>
      <c r="I3202" s="7" t="n">
        <v>17</v>
      </c>
      <c r="J3202" s="7" t="n">
        <v>15324</v>
      </c>
      <c r="K3202" s="7" t="s">
        <v>297</v>
      </c>
      <c r="L3202" s="7" t="n">
        <v>2</v>
      </c>
      <c r="M3202" s="7" t="n">
        <v>0</v>
      </c>
    </row>
    <row r="3203" spans="1:13">
      <c r="A3203" t="s">
        <v>4</v>
      </c>
      <c r="B3203" s="4" t="s">
        <v>5</v>
      </c>
    </row>
    <row r="3204" spans="1:13">
      <c r="A3204" t="n">
        <v>29532</v>
      </c>
      <c r="B3204" s="29" t="n">
        <v>28</v>
      </c>
    </row>
    <row r="3205" spans="1:13">
      <c r="A3205" t="s">
        <v>4</v>
      </c>
      <c r="B3205" s="4" t="s">
        <v>5</v>
      </c>
      <c r="C3205" s="4" t="s">
        <v>10</v>
      </c>
      <c r="D3205" s="4" t="s">
        <v>14</v>
      </c>
    </row>
    <row r="3206" spans="1:13">
      <c r="A3206" t="n">
        <v>29533</v>
      </c>
      <c r="B3206" s="31" t="n">
        <v>89</v>
      </c>
      <c r="C3206" s="7" t="n">
        <v>65533</v>
      </c>
      <c r="D3206" s="7" t="n">
        <v>1</v>
      </c>
    </row>
    <row r="3207" spans="1:13">
      <c r="A3207" t="s">
        <v>4</v>
      </c>
      <c r="B3207" s="4" t="s">
        <v>5</v>
      </c>
      <c r="C3207" s="4" t="s">
        <v>14</v>
      </c>
      <c r="D3207" s="4" t="s">
        <v>10</v>
      </c>
      <c r="E3207" s="4" t="s">
        <v>10</v>
      </c>
      <c r="F3207" s="4" t="s">
        <v>14</v>
      </c>
    </row>
    <row r="3208" spans="1:13">
      <c r="A3208" t="n">
        <v>29537</v>
      </c>
      <c r="B3208" s="25" t="n">
        <v>25</v>
      </c>
      <c r="C3208" s="7" t="n">
        <v>1</v>
      </c>
      <c r="D3208" s="7" t="n">
        <v>50</v>
      </c>
      <c r="E3208" s="7" t="n">
        <v>300</v>
      </c>
      <c r="F3208" s="7" t="n">
        <v>2</v>
      </c>
    </row>
    <row r="3209" spans="1:13">
      <c r="A3209" t="s">
        <v>4</v>
      </c>
      <c r="B3209" s="4" t="s">
        <v>5</v>
      </c>
      <c r="C3209" s="4" t="s">
        <v>14</v>
      </c>
      <c r="D3209" s="53" t="s">
        <v>129</v>
      </c>
      <c r="E3209" s="4" t="s">
        <v>5</v>
      </c>
      <c r="F3209" s="4" t="s">
        <v>14</v>
      </c>
      <c r="G3209" s="4" t="s">
        <v>10</v>
      </c>
      <c r="H3209" s="53" t="s">
        <v>130</v>
      </c>
      <c r="I3209" s="4" t="s">
        <v>14</v>
      </c>
      <c r="J3209" s="4" t="s">
        <v>26</v>
      </c>
    </row>
    <row r="3210" spans="1:13">
      <c r="A3210" t="n">
        <v>29544</v>
      </c>
      <c r="B3210" s="12" t="n">
        <v>5</v>
      </c>
      <c r="C3210" s="7" t="n">
        <v>28</v>
      </c>
      <c r="D3210" s="53" t="s">
        <v>3</v>
      </c>
      <c r="E3210" s="54" t="n">
        <v>64</v>
      </c>
      <c r="F3210" s="7" t="n">
        <v>5</v>
      </c>
      <c r="G3210" s="7" t="n">
        <v>16</v>
      </c>
      <c r="H3210" s="53" t="s">
        <v>3</v>
      </c>
      <c r="I3210" s="7" t="n">
        <v>1</v>
      </c>
      <c r="J3210" s="13" t="n">
        <f t="normal" ca="1">A3240</f>
        <v>0</v>
      </c>
    </row>
    <row r="3211" spans="1:13">
      <c r="A3211" t="s">
        <v>4</v>
      </c>
      <c r="B3211" s="4" t="s">
        <v>5</v>
      </c>
      <c r="C3211" s="4" t="s">
        <v>14</v>
      </c>
      <c r="D3211" s="4" t="s">
        <v>14</v>
      </c>
      <c r="E3211" s="4" t="s">
        <v>14</v>
      </c>
      <c r="F3211" s="4" t="s">
        <v>14</v>
      </c>
    </row>
    <row r="3212" spans="1:13">
      <c r="A3212" t="n">
        <v>29555</v>
      </c>
      <c r="B3212" s="8" t="n">
        <v>14</v>
      </c>
      <c r="C3212" s="7" t="n">
        <v>0</v>
      </c>
      <c r="D3212" s="7" t="n">
        <v>128</v>
      </c>
      <c r="E3212" s="7" t="n">
        <v>0</v>
      </c>
      <c r="F3212" s="7" t="n">
        <v>0</v>
      </c>
    </row>
    <row r="3213" spans="1:13">
      <c r="A3213" t="s">
        <v>4</v>
      </c>
      <c r="B3213" s="4" t="s">
        <v>5</v>
      </c>
      <c r="C3213" s="4" t="s">
        <v>6</v>
      </c>
      <c r="D3213" s="4" t="s">
        <v>10</v>
      </c>
    </row>
    <row r="3214" spans="1:13">
      <c r="A3214" t="n">
        <v>29560</v>
      </c>
      <c r="B3214" s="65" t="n">
        <v>29</v>
      </c>
      <c r="C3214" s="7" t="s">
        <v>231</v>
      </c>
      <c r="D3214" s="7" t="n">
        <v>65533</v>
      </c>
    </row>
    <row r="3215" spans="1:13">
      <c r="A3215" t="s">
        <v>4</v>
      </c>
      <c r="B3215" s="4" t="s">
        <v>5</v>
      </c>
      <c r="C3215" s="4" t="s">
        <v>14</v>
      </c>
      <c r="D3215" s="4" t="s">
        <v>10</v>
      </c>
      <c r="E3215" s="4" t="s">
        <v>6</v>
      </c>
    </row>
    <row r="3216" spans="1:13">
      <c r="A3216" t="n">
        <v>29573</v>
      </c>
      <c r="B3216" s="26" t="n">
        <v>51</v>
      </c>
      <c r="C3216" s="7" t="n">
        <v>4</v>
      </c>
      <c r="D3216" s="7" t="n">
        <v>28</v>
      </c>
      <c r="E3216" s="7" t="s">
        <v>44</v>
      </c>
    </row>
    <row r="3217" spans="1:13">
      <c r="A3217" t="s">
        <v>4</v>
      </c>
      <c r="B3217" s="4" t="s">
        <v>5</v>
      </c>
      <c r="C3217" s="4" t="s">
        <v>10</v>
      </c>
    </row>
    <row r="3218" spans="1:13">
      <c r="A3218" t="n">
        <v>29586</v>
      </c>
      <c r="B3218" s="27" t="n">
        <v>16</v>
      </c>
      <c r="C3218" s="7" t="n">
        <v>0</v>
      </c>
    </row>
    <row r="3219" spans="1:13">
      <c r="A3219" t="s">
        <v>4</v>
      </c>
      <c r="B3219" s="4" t="s">
        <v>5</v>
      </c>
      <c r="C3219" s="4" t="s">
        <v>10</v>
      </c>
      <c r="D3219" s="4" t="s">
        <v>14</v>
      </c>
      <c r="E3219" s="4" t="s">
        <v>9</v>
      </c>
      <c r="F3219" s="4" t="s">
        <v>45</v>
      </c>
      <c r="G3219" s="4" t="s">
        <v>14</v>
      </c>
      <c r="H3219" s="4" t="s">
        <v>14</v>
      </c>
      <c r="I3219" s="4" t="s">
        <v>14</v>
      </c>
      <c r="J3219" s="4" t="s">
        <v>9</v>
      </c>
      <c r="K3219" s="4" t="s">
        <v>45</v>
      </c>
      <c r="L3219" s="4" t="s">
        <v>14</v>
      </c>
      <c r="M3219" s="4" t="s">
        <v>14</v>
      </c>
    </row>
    <row r="3220" spans="1:13">
      <c r="A3220" t="n">
        <v>29589</v>
      </c>
      <c r="B3220" s="28" t="n">
        <v>26</v>
      </c>
      <c r="C3220" s="7" t="n">
        <v>28</v>
      </c>
      <c r="D3220" s="7" t="n">
        <v>17</v>
      </c>
      <c r="E3220" s="7" t="n">
        <v>33304</v>
      </c>
      <c r="F3220" s="7" t="s">
        <v>298</v>
      </c>
      <c r="G3220" s="7" t="n">
        <v>2</v>
      </c>
      <c r="H3220" s="7" t="n">
        <v>3</v>
      </c>
      <c r="I3220" s="7" t="n">
        <v>17</v>
      </c>
      <c r="J3220" s="7" t="n">
        <v>33305</v>
      </c>
      <c r="K3220" s="7" t="s">
        <v>299</v>
      </c>
      <c r="L3220" s="7" t="n">
        <v>2</v>
      </c>
      <c r="M3220" s="7" t="n">
        <v>0</v>
      </c>
    </row>
    <row r="3221" spans="1:13">
      <c r="A3221" t="s">
        <v>4</v>
      </c>
      <c r="B3221" s="4" t="s">
        <v>5</v>
      </c>
    </row>
    <row r="3222" spans="1:13">
      <c r="A3222" t="n">
        <v>29779</v>
      </c>
      <c r="B3222" s="29" t="n">
        <v>28</v>
      </c>
    </row>
    <row r="3223" spans="1:13">
      <c r="A3223" t="s">
        <v>4</v>
      </c>
      <c r="B3223" s="4" t="s">
        <v>5</v>
      </c>
      <c r="C3223" s="4" t="s">
        <v>6</v>
      </c>
      <c r="D3223" s="4" t="s">
        <v>10</v>
      </c>
    </row>
    <row r="3224" spans="1:13">
      <c r="A3224" t="n">
        <v>29780</v>
      </c>
      <c r="B3224" s="65" t="n">
        <v>29</v>
      </c>
      <c r="C3224" s="7" t="s">
        <v>13</v>
      </c>
      <c r="D3224" s="7" t="n">
        <v>65533</v>
      </c>
    </row>
    <row r="3225" spans="1:13">
      <c r="A3225" t="s">
        <v>4</v>
      </c>
      <c r="B3225" s="4" t="s">
        <v>5</v>
      </c>
      <c r="C3225" s="4" t="s">
        <v>14</v>
      </c>
      <c r="D3225" s="4" t="s">
        <v>10</v>
      </c>
      <c r="E3225" s="4" t="s">
        <v>10</v>
      </c>
      <c r="F3225" s="4" t="s">
        <v>14</v>
      </c>
    </row>
    <row r="3226" spans="1:13">
      <c r="A3226" t="n">
        <v>29784</v>
      </c>
      <c r="B3226" s="25" t="n">
        <v>25</v>
      </c>
      <c r="C3226" s="7" t="n">
        <v>1</v>
      </c>
      <c r="D3226" s="7" t="n">
        <v>65535</v>
      </c>
      <c r="E3226" s="7" t="n">
        <v>65535</v>
      </c>
      <c r="F3226" s="7" t="n">
        <v>0</v>
      </c>
    </row>
    <row r="3227" spans="1:13">
      <c r="A3227" t="s">
        <v>4</v>
      </c>
      <c r="B3227" s="4" t="s">
        <v>5</v>
      </c>
      <c r="C3227" s="4" t="s">
        <v>9</v>
      </c>
    </row>
    <row r="3228" spans="1:13">
      <c r="A3228" t="n">
        <v>29791</v>
      </c>
      <c r="B3228" s="30" t="n">
        <v>15</v>
      </c>
      <c r="C3228" s="7" t="n">
        <v>32768</v>
      </c>
    </row>
    <row r="3229" spans="1:13">
      <c r="A3229" t="s">
        <v>4</v>
      </c>
      <c r="B3229" s="4" t="s">
        <v>5</v>
      </c>
      <c r="C3229" s="4" t="s">
        <v>14</v>
      </c>
      <c r="D3229" s="4" t="s">
        <v>10</v>
      </c>
      <c r="E3229" s="4" t="s">
        <v>6</v>
      </c>
    </row>
    <row r="3230" spans="1:13">
      <c r="A3230" t="n">
        <v>29796</v>
      </c>
      <c r="B3230" s="26" t="n">
        <v>51</v>
      </c>
      <c r="C3230" s="7" t="n">
        <v>4</v>
      </c>
      <c r="D3230" s="7" t="n">
        <v>16</v>
      </c>
      <c r="E3230" s="7" t="s">
        <v>180</v>
      </c>
    </row>
    <row r="3231" spans="1:13">
      <c r="A3231" t="s">
        <v>4</v>
      </c>
      <c r="B3231" s="4" t="s">
        <v>5</v>
      </c>
      <c r="C3231" s="4" t="s">
        <v>10</v>
      </c>
    </row>
    <row r="3232" spans="1:13">
      <c r="A3232" t="n">
        <v>29810</v>
      </c>
      <c r="B3232" s="27" t="n">
        <v>16</v>
      </c>
      <c r="C3232" s="7" t="n">
        <v>0</v>
      </c>
    </row>
    <row r="3233" spans="1:13">
      <c r="A3233" t="s">
        <v>4</v>
      </c>
      <c r="B3233" s="4" t="s">
        <v>5</v>
      </c>
      <c r="C3233" s="4" t="s">
        <v>10</v>
      </c>
      <c r="D3233" s="4" t="s">
        <v>14</v>
      </c>
      <c r="E3233" s="4" t="s">
        <v>9</v>
      </c>
      <c r="F3233" s="4" t="s">
        <v>45</v>
      </c>
      <c r="G3233" s="4" t="s">
        <v>14</v>
      </c>
      <c r="H3233" s="4" t="s">
        <v>14</v>
      </c>
    </row>
    <row r="3234" spans="1:13">
      <c r="A3234" t="n">
        <v>29813</v>
      </c>
      <c r="B3234" s="28" t="n">
        <v>26</v>
      </c>
      <c r="C3234" s="7" t="n">
        <v>16</v>
      </c>
      <c r="D3234" s="7" t="n">
        <v>17</v>
      </c>
      <c r="E3234" s="7" t="n">
        <v>14358</v>
      </c>
      <c r="F3234" s="7" t="s">
        <v>300</v>
      </c>
      <c r="G3234" s="7" t="n">
        <v>2</v>
      </c>
      <c r="H3234" s="7" t="n">
        <v>0</v>
      </c>
    </row>
    <row r="3235" spans="1:13">
      <c r="A3235" t="s">
        <v>4</v>
      </c>
      <c r="B3235" s="4" t="s">
        <v>5</v>
      </c>
    </row>
    <row r="3236" spans="1:13">
      <c r="A3236" t="n">
        <v>29848</v>
      </c>
      <c r="B3236" s="29" t="n">
        <v>28</v>
      </c>
    </row>
    <row r="3237" spans="1:13">
      <c r="A3237" t="s">
        <v>4</v>
      </c>
      <c r="B3237" s="4" t="s">
        <v>5</v>
      </c>
      <c r="C3237" s="4" t="s">
        <v>26</v>
      </c>
    </row>
    <row r="3238" spans="1:13">
      <c r="A3238" t="n">
        <v>29849</v>
      </c>
      <c r="B3238" s="16" t="n">
        <v>3</v>
      </c>
      <c r="C3238" s="13" t="n">
        <f t="normal" ca="1">A3260</f>
        <v>0</v>
      </c>
    </row>
    <row r="3239" spans="1:13">
      <c r="A3239" t="s">
        <v>4</v>
      </c>
      <c r="B3239" s="4" t="s">
        <v>5</v>
      </c>
      <c r="C3239" s="4" t="s">
        <v>14</v>
      </c>
      <c r="D3239" s="53" t="s">
        <v>129</v>
      </c>
      <c r="E3239" s="4" t="s">
        <v>5</v>
      </c>
      <c r="F3239" s="4" t="s">
        <v>14</v>
      </c>
      <c r="G3239" s="4" t="s">
        <v>10</v>
      </c>
      <c r="H3239" s="53" t="s">
        <v>130</v>
      </c>
      <c r="I3239" s="4" t="s">
        <v>14</v>
      </c>
      <c r="J3239" s="4" t="s">
        <v>26</v>
      </c>
    </row>
    <row r="3240" spans="1:13">
      <c r="A3240" t="n">
        <v>29854</v>
      </c>
      <c r="B3240" s="12" t="n">
        <v>5</v>
      </c>
      <c r="C3240" s="7" t="n">
        <v>28</v>
      </c>
      <c r="D3240" s="53" t="s">
        <v>3</v>
      </c>
      <c r="E3240" s="54" t="n">
        <v>64</v>
      </c>
      <c r="F3240" s="7" t="n">
        <v>5</v>
      </c>
      <c r="G3240" s="7" t="n">
        <v>15</v>
      </c>
      <c r="H3240" s="53" t="s">
        <v>3</v>
      </c>
      <c r="I3240" s="7" t="n">
        <v>1</v>
      </c>
      <c r="J3240" s="13" t="n">
        <f t="normal" ca="1">A3260</f>
        <v>0</v>
      </c>
    </row>
    <row r="3241" spans="1:13">
      <c r="A3241" t="s">
        <v>4</v>
      </c>
      <c r="B3241" s="4" t="s">
        <v>5</v>
      </c>
      <c r="C3241" s="4" t="s">
        <v>14</v>
      </c>
      <c r="D3241" s="4" t="s">
        <v>14</v>
      </c>
      <c r="E3241" s="4" t="s">
        <v>14</v>
      </c>
      <c r="F3241" s="4" t="s">
        <v>14</v>
      </c>
    </row>
    <row r="3242" spans="1:13">
      <c r="A3242" t="n">
        <v>29865</v>
      </c>
      <c r="B3242" s="8" t="n">
        <v>14</v>
      </c>
      <c r="C3242" s="7" t="n">
        <v>0</v>
      </c>
      <c r="D3242" s="7" t="n">
        <v>128</v>
      </c>
      <c r="E3242" s="7" t="n">
        <v>0</v>
      </c>
      <c r="F3242" s="7" t="n">
        <v>0</v>
      </c>
    </row>
    <row r="3243" spans="1:13">
      <c r="A3243" t="s">
        <v>4</v>
      </c>
      <c r="B3243" s="4" t="s">
        <v>5</v>
      </c>
      <c r="C3243" s="4" t="s">
        <v>6</v>
      </c>
      <c r="D3243" s="4" t="s">
        <v>10</v>
      </c>
    </row>
    <row r="3244" spans="1:13">
      <c r="A3244" t="n">
        <v>29870</v>
      </c>
      <c r="B3244" s="65" t="n">
        <v>29</v>
      </c>
      <c r="C3244" s="7" t="s">
        <v>231</v>
      </c>
      <c r="D3244" s="7" t="n">
        <v>65533</v>
      </c>
    </row>
    <row r="3245" spans="1:13">
      <c r="A3245" t="s">
        <v>4</v>
      </c>
      <c r="B3245" s="4" t="s">
        <v>5</v>
      </c>
      <c r="C3245" s="4" t="s">
        <v>14</v>
      </c>
      <c r="D3245" s="4" t="s">
        <v>10</v>
      </c>
      <c r="E3245" s="4" t="s">
        <v>6</v>
      </c>
    </row>
    <row r="3246" spans="1:13">
      <c r="A3246" t="n">
        <v>29883</v>
      </c>
      <c r="B3246" s="26" t="n">
        <v>51</v>
      </c>
      <c r="C3246" s="7" t="n">
        <v>4</v>
      </c>
      <c r="D3246" s="7" t="n">
        <v>28</v>
      </c>
      <c r="E3246" s="7" t="s">
        <v>44</v>
      </c>
    </row>
    <row r="3247" spans="1:13">
      <c r="A3247" t="s">
        <v>4</v>
      </c>
      <c r="B3247" s="4" t="s">
        <v>5</v>
      </c>
      <c r="C3247" s="4" t="s">
        <v>10</v>
      </c>
    </row>
    <row r="3248" spans="1:13">
      <c r="A3248" t="n">
        <v>29896</v>
      </c>
      <c r="B3248" s="27" t="n">
        <v>16</v>
      </c>
      <c r="C3248" s="7" t="n">
        <v>0</v>
      </c>
    </row>
    <row r="3249" spans="1:10">
      <c r="A3249" t="s">
        <v>4</v>
      </c>
      <c r="B3249" s="4" t="s">
        <v>5</v>
      </c>
      <c r="C3249" s="4" t="s">
        <v>10</v>
      </c>
      <c r="D3249" s="4" t="s">
        <v>14</v>
      </c>
      <c r="E3249" s="4" t="s">
        <v>9</v>
      </c>
      <c r="F3249" s="4" t="s">
        <v>45</v>
      </c>
      <c r="G3249" s="4" t="s">
        <v>14</v>
      </c>
      <c r="H3249" s="4" t="s">
        <v>14</v>
      </c>
      <c r="I3249" s="4" t="s">
        <v>14</v>
      </c>
      <c r="J3249" s="4" t="s">
        <v>9</v>
      </c>
      <c r="K3249" s="4" t="s">
        <v>45</v>
      </c>
      <c r="L3249" s="4" t="s">
        <v>14</v>
      </c>
      <c r="M3249" s="4" t="s">
        <v>14</v>
      </c>
    </row>
    <row r="3250" spans="1:10">
      <c r="A3250" t="n">
        <v>29899</v>
      </c>
      <c r="B3250" s="28" t="n">
        <v>26</v>
      </c>
      <c r="C3250" s="7" t="n">
        <v>28</v>
      </c>
      <c r="D3250" s="7" t="n">
        <v>17</v>
      </c>
      <c r="E3250" s="7" t="n">
        <v>33306</v>
      </c>
      <c r="F3250" s="7" t="s">
        <v>301</v>
      </c>
      <c r="G3250" s="7" t="n">
        <v>2</v>
      </c>
      <c r="H3250" s="7" t="n">
        <v>3</v>
      </c>
      <c r="I3250" s="7" t="n">
        <v>17</v>
      </c>
      <c r="J3250" s="7" t="n">
        <v>33307</v>
      </c>
      <c r="K3250" s="7" t="s">
        <v>302</v>
      </c>
      <c r="L3250" s="7" t="n">
        <v>2</v>
      </c>
      <c r="M3250" s="7" t="n">
        <v>0</v>
      </c>
    </row>
    <row r="3251" spans="1:10">
      <c r="A3251" t="s">
        <v>4</v>
      </c>
      <c r="B3251" s="4" t="s">
        <v>5</v>
      </c>
    </row>
    <row r="3252" spans="1:10">
      <c r="A3252" t="n">
        <v>30056</v>
      </c>
      <c r="B3252" s="29" t="n">
        <v>28</v>
      </c>
    </row>
    <row r="3253" spans="1:10">
      <c r="A3253" t="s">
        <v>4</v>
      </c>
      <c r="B3253" s="4" t="s">
        <v>5</v>
      </c>
      <c r="C3253" s="4" t="s">
        <v>6</v>
      </c>
      <c r="D3253" s="4" t="s">
        <v>10</v>
      </c>
    </row>
    <row r="3254" spans="1:10">
      <c r="A3254" t="n">
        <v>30057</v>
      </c>
      <c r="B3254" s="65" t="n">
        <v>29</v>
      </c>
      <c r="C3254" s="7" t="s">
        <v>13</v>
      </c>
      <c r="D3254" s="7" t="n">
        <v>65533</v>
      </c>
    </row>
    <row r="3255" spans="1:10">
      <c r="A3255" t="s">
        <v>4</v>
      </c>
      <c r="B3255" s="4" t="s">
        <v>5</v>
      </c>
      <c r="C3255" s="4" t="s">
        <v>9</v>
      </c>
    </row>
    <row r="3256" spans="1:10">
      <c r="A3256" t="n">
        <v>30061</v>
      </c>
      <c r="B3256" s="30" t="n">
        <v>15</v>
      </c>
      <c r="C3256" s="7" t="n">
        <v>32768</v>
      </c>
    </row>
    <row r="3257" spans="1:10">
      <c r="A3257" t="s">
        <v>4</v>
      </c>
      <c r="B3257" s="4" t="s">
        <v>5</v>
      </c>
      <c r="C3257" s="4" t="s">
        <v>14</v>
      </c>
      <c r="D3257" s="4" t="s">
        <v>10</v>
      </c>
      <c r="E3257" s="4" t="s">
        <v>10</v>
      </c>
      <c r="F3257" s="4" t="s">
        <v>14</v>
      </c>
    </row>
    <row r="3258" spans="1:10">
      <c r="A3258" t="n">
        <v>30066</v>
      </c>
      <c r="B3258" s="25" t="n">
        <v>25</v>
      </c>
      <c r="C3258" s="7" t="n">
        <v>1</v>
      </c>
      <c r="D3258" s="7" t="n">
        <v>65535</v>
      </c>
      <c r="E3258" s="7" t="n">
        <v>65535</v>
      </c>
      <c r="F3258" s="7" t="n">
        <v>0</v>
      </c>
    </row>
    <row r="3259" spans="1:10">
      <c r="A3259" t="s">
        <v>4</v>
      </c>
      <c r="B3259" s="4" t="s">
        <v>5</v>
      </c>
      <c r="C3259" s="4" t="s">
        <v>10</v>
      </c>
      <c r="D3259" s="4" t="s">
        <v>14</v>
      </c>
    </row>
    <row r="3260" spans="1:10">
      <c r="A3260" t="n">
        <v>30073</v>
      </c>
      <c r="B3260" s="31" t="n">
        <v>89</v>
      </c>
      <c r="C3260" s="7" t="n">
        <v>65533</v>
      </c>
      <c r="D3260" s="7" t="n">
        <v>1</v>
      </c>
    </row>
    <row r="3261" spans="1:10">
      <c r="A3261" t="s">
        <v>4</v>
      </c>
      <c r="B3261" s="4" t="s">
        <v>5</v>
      </c>
      <c r="C3261" s="4" t="s">
        <v>14</v>
      </c>
      <c r="D3261" s="4" t="s">
        <v>10</v>
      </c>
      <c r="E3261" s="4" t="s">
        <v>24</v>
      </c>
    </row>
    <row r="3262" spans="1:10">
      <c r="A3262" t="n">
        <v>30077</v>
      </c>
      <c r="B3262" s="23" t="n">
        <v>58</v>
      </c>
      <c r="C3262" s="7" t="n">
        <v>101</v>
      </c>
      <c r="D3262" s="7" t="n">
        <v>300</v>
      </c>
      <c r="E3262" s="7" t="n">
        <v>1</v>
      </c>
    </row>
    <row r="3263" spans="1:10">
      <c r="A3263" t="s">
        <v>4</v>
      </c>
      <c r="B3263" s="4" t="s">
        <v>5</v>
      </c>
      <c r="C3263" s="4" t="s">
        <v>14</v>
      </c>
      <c r="D3263" s="4" t="s">
        <v>10</v>
      </c>
    </row>
    <row r="3264" spans="1:10">
      <c r="A3264" t="n">
        <v>30085</v>
      </c>
      <c r="B3264" s="23" t="n">
        <v>58</v>
      </c>
      <c r="C3264" s="7" t="n">
        <v>254</v>
      </c>
      <c r="D3264" s="7" t="n">
        <v>0</v>
      </c>
    </row>
    <row r="3265" spans="1:13">
      <c r="A3265" t="s">
        <v>4</v>
      </c>
      <c r="B3265" s="4" t="s">
        <v>5</v>
      </c>
      <c r="C3265" s="4" t="s">
        <v>14</v>
      </c>
    </row>
    <row r="3266" spans="1:13">
      <c r="A3266" t="n">
        <v>30089</v>
      </c>
      <c r="B3266" s="62" t="n">
        <v>116</v>
      </c>
      <c r="C3266" s="7" t="n">
        <v>1</v>
      </c>
    </row>
    <row r="3267" spans="1:13">
      <c r="A3267" t="s">
        <v>4</v>
      </c>
      <c r="B3267" s="4" t="s">
        <v>5</v>
      </c>
      <c r="C3267" s="4" t="s">
        <v>14</v>
      </c>
      <c r="D3267" s="4" t="s">
        <v>10</v>
      </c>
      <c r="E3267" s="4" t="s">
        <v>10</v>
      </c>
      <c r="F3267" s="4" t="s">
        <v>9</v>
      </c>
    </row>
    <row r="3268" spans="1:13">
      <c r="A3268" t="n">
        <v>30091</v>
      </c>
      <c r="B3268" s="59" t="n">
        <v>84</v>
      </c>
      <c r="C3268" s="7" t="n">
        <v>0</v>
      </c>
      <c r="D3268" s="7" t="n">
        <v>0</v>
      </c>
      <c r="E3268" s="7" t="n">
        <v>0</v>
      </c>
      <c r="F3268" s="7" t="n">
        <v>1045220557</v>
      </c>
    </row>
    <row r="3269" spans="1:13">
      <c r="A3269" t="s">
        <v>4</v>
      </c>
      <c r="B3269" s="4" t="s">
        <v>5</v>
      </c>
      <c r="C3269" s="4" t="s">
        <v>14</v>
      </c>
      <c r="D3269" s="4" t="s">
        <v>14</v>
      </c>
      <c r="E3269" s="4" t="s">
        <v>24</v>
      </c>
      <c r="F3269" s="4" t="s">
        <v>24</v>
      </c>
      <c r="G3269" s="4" t="s">
        <v>24</v>
      </c>
      <c r="H3269" s="4" t="s">
        <v>10</v>
      </c>
    </row>
    <row r="3270" spans="1:13">
      <c r="A3270" t="n">
        <v>30101</v>
      </c>
      <c r="B3270" s="33" t="n">
        <v>45</v>
      </c>
      <c r="C3270" s="7" t="n">
        <v>2</v>
      </c>
      <c r="D3270" s="7" t="n">
        <v>3</v>
      </c>
      <c r="E3270" s="7" t="n">
        <v>-80.4499969482422</v>
      </c>
      <c r="F3270" s="7" t="n">
        <v>178.119995117188</v>
      </c>
      <c r="G3270" s="7" t="n">
        <v>26.9300003051758</v>
      </c>
      <c r="H3270" s="7" t="n">
        <v>0</v>
      </c>
    </row>
    <row r="3271" spans="1:13">
      <c r="A3271" t="s">
        <v>4</v>
      </c>
      <c r="B3271" s="4" t="s">
        <v>5</v>
      </c>
      <c r="C3271" s="4" t="s">
        <v>14</v>
      </c>
      <c r="D3271" s="4" t="s">
        <v>14</v>
      </c>
      <c r="E3271" s="4" t="s">
        <v>24</v>
      </c>
      <c r="F3271" s="4" t="s">
        <v>24</v>
      </c>
      <c r="G3271" s="4" t="s">
        <v>24</v>
      </c>
      <c r="H3271" s="4" t="s">
        <v>10</v>
      </c>
      <c r="I3271" s="4" t="s">
        <v>14</v>
      </c>
    </row>
    <row r="3272" spans="1:13">
      <c r="A3272" t="n">
        <v>30118</v>
      </c>
      <c r="B3272" s="33" t="n">
        <v>45</v>
      </c>
      <c r="C3272" s="7" t="n">
        <v>4</v>
      </c>
      <c r="D3272" s="7" t="n">
        <v>3</v>
      </c>
      <c r="E3272" s="7" t="n">
        <v>348.899993896484</v>
      </c>
      <c r="F3272" s="7" t="n">
        <v>305.649993896484</v>
      </c>
      <c r="G3272" s="7" t="n">
        <v>354</v>
      </c>
      <c r="H3272" s="7" t="n">
        <v>0</v>
      </c>
      <c r="I3272" s="7" t="n">
        <v>0</v>
      </c>
    </row>
    <row r="3273" spans="1:13">
      <c r="A3273" t="s">
        <v>4</v>
      </c>
      <c r="B3273" s="4" t="s">
        <v>5</v>
      </c>
      <c r="C3273" s="4" t="s">
        <v>14</v>
      </c>
      <c r="D3273" s="4" t="s">
        <v>14</v>
      </c>
      <c r="E3273" s="4" t="s">
        <v>24</v>
      </c>
      <c r="F3273" s="4" t="s">
        <v>10</v>
      </c>
    </row>
    <row r="3274" spans="1:13">
      <c r="A3274" t="n">
        <v>30136</v>
      </c>
      <c r="B3274" s="33" t="n">
        <v>45</v>
      </c>
      <c r="C3274" s="7" t="n">
        <v>5</v>
      </c>
      <c r="D3274" s="7" t="n">
        <v>3</v>
      </c>
      <c r="E3274" s="7" t="n">
        <v>1.10000002384186</v>
      </c>
      <c r="F3274" s="7" t="n">
        <v>0</v>
      </c>
    </row>
    <row r="3275" spans="1:13">
      <c r="A3275" t="s">
        <v>4</v>
      </c>
      <c r="B3275" s="4" t="s">
        <v>5</v>
      </c>
      <c r="C3275" s="4" t="s">
        <v>14</v>
      </c>
      <c r="D3275" s="4" t="s">
        <v>14</v>
      </c>
      <c r="E3275" s="4" t="s">
        <v>24</v>
      </c>
      <c r="F3275" s="4" t="s">
        <v>10</v>
      </c>
    </row>
    <row r="3276" spans="1:13">
      <c r="A3276" t="n">
        <v>30145</v>
      </c>
      <c r="B3276" s="33" t="n">
        <v>45</v>
      </c>
      <c r="C3276" s="7" t="n">
        <v>11</v>
      </c>
      <c r="D3276" s="7" t="n">
        <v>3</v>
      </c>
      <c r="E3276" s="7" t="n">
        <v>40.7999992370605</v>
      </c>
      <c r="F3276" s="7" t="n">
        <v>0</v>
      </c>
    </row>
    <row r="3277" spans="1:13">
      <c r="A3277" t="s">
        <v>4</v>
      </c>
      <c r="B3277" s="4" t="s">
        <v>5</v>
      </c>
      <c r="C3277" s="4" t="s">
        <v>14</v>
      </c>
      <c r="D3277" s="4" t="s">
        <v>14</v>
      </c>
      <c r="E3277" s="4" t="s">
        <v>24</v>
      </c>
      <c r="F3277" s="4" t="s">
        <v>24</v>
      </c>
      <c r="G3277" s="4" t="s">
        <v>24</v>
      </c>
      <c r="H3277" s="4" t="s">
        <v>10</v>
      </c>
    </row>
    <row r="3278" spans="1:13">
      <c r="A3278" t="n">
        <v>30154</v>
      </c>
      <c r="B3278" s="33" t="n">
        <v>45</v>
      </c>
      <c r="C3278" s="7" t="n">
        <v>2</v>
      </c>
      <c r="D3278" s="7" t="n">
        <v>3</v>
      </c>
      <c r="E3278" s="7" t="n">
        <v>-80.129997253418</v>
      </c>
      <c r="F3278" s="7" t="n">
        <v>179.509994506836</v>
      </c>
      <c r="G3278" s="7" t="n">
        <v>26.8099994659424</v>
      </c>
      <c r="H3278" s="7" t="n">
        <v>6000</v>
      </c>
    </row>
    <row r="3279" spans="1:13">
      <c r="A3279" t="s">
        <v>4</v>
      </c>
      <c r="B3279" s="4" t="s">
        <v>5</v>
      </c>
      <c r="C3279" s="4" t="s">
        <v>14</v>
      </c>
      <c r="D3279" s="4" t="s">
        <v>14</v>
      </c>
      <c r="E3279" s="4" t="s">
        <v>24</v>
      </c>
      <c r="F3279" s="4" t="s">
        <v>24</v>
      </c>
      <c r="G3279" s="4" t="s">
        <v>24</v>
      </c>
      <c r="H3279" s="4" t="s">
        <v>10</v>
      </c>
      <c r="I3279" s="4" t="s">
        <v>14</v>
      </c>
    </row>
    <row r="3280" spans="1:13">
      <c r="A3280" t="n">
        <v>30171</v>
      </c>
      <c r="B3280" s="33" t="n">
        <v>45</v>
      </c>
      <c r="C3280" s="7" t="n">
        <v>4</v>
      </c>
      <c r="D3280" s="7" t="n">
        <v>3</v>
      </c>
      <c r="E3280" s="7" t="n">
        <v>357.410003662109</v>
      </c>
      <c r="F3280" s="7" t="n">
        <v>268.160003662109</v>
      </c>
      <c r="G3280" s="7" t="n">
        <v>354</v>
      </c>
      <c r="H3280" s="7" t="n">
        <v>6000</v>
      </c>
      <c r="I3280" s="7" t="n">
        <v>1</v>
      </c>
    </row>
    <row r="3281" spans="1:9">
      <c r="A3281" t="s">
        <v>4</v>
      </c>
      <c r="B3281" s="4" t="s">
        <v>5</v>
      </c>
      <c r="C3281" s="4" t="s">
        <v>14</v>
      </c>
      <c r="D3281" s="4" t="s">
        <v>14</v>
      </c>
      <c r="E3281" s="4" t="s">
        <v>24</v>
      </c>
      <c r="F3281" s="4" t="s">
        <v>10</v>
      </c>
    </row>
    <row r="3282" spans="1:9">
      <c r="A3282" t="n">
        <v>30189</v>
      </c>
      <c r="B3282" s="33" t="n">
        <v>45</v>
      </c>
      <c r="C3282" s="7" t="n">
        <v>5</v>
      </c>
      <c r="D3282" s="7" t="n">
        <v>3</v>
      </c>
      <c r="E3282" s="7" t="n">
        <v>1</v>
      </c>
      <c r="F3282" s="7" t="n">
        <v>6000</v>
      </c>
    </row>
    <row r="3283" spans="1:9">
      <c r="A3283" t="s">
        <v>4</v>
      </c>
      <c r="B3283" s="4" t="s">
        <v>5</v>
      </c>
      <c r="C3283" s="4" t="s">
        <v>14</v>
      </c>
      <c r="D3283" s="4" t="s">
        <v>10</v>
      </c>
    </row>
    <row r="3284" spans="1:9">
      <c r="A3284" t="n">
        <v>30198</v>
      </c>
      <c r="B3284" s="23" t="n">
        <v>58</v>
      </c>
      <c r="C3284" s="7" t="n">
        <v>255</v>
      </c>
      <c r="D3284" s="7" t="n">
        <v>0</v>
      </c>
    </row>
    <row r="3285" spans="1:9">
      <c r="A3285" t="s">
        <v>4</v>
      </c>
      <c r="B3285" s="4" t="s">
        <v>5</v>
      </c>
      <c r="C3285" s="4" t="s">
        <v>10</v>
      </c>
    </row>
    <row r="3286" spans="1:9">
      <c r="A3286" t="n">
        <v>30202</v>
      </c>
      <c r="B3286" s="27" t="n">
        <v>16</v>
      </c>
      <c r="C3286" s="7" t="n">
        <v>2000</v>
      </c>
    </row>
    <row r="3287" spans="1:9">
      <c r="A3287" t="s">
        <v>4</v>
      </c>
      <c r="B3287" s="4" t="s">
        <v>5</v>
      </c>
      <c r="C3287" s="4" t="s">
        <v>10</v>
      </c>
      <c r="D3287" s="4" t="s">
        <v>10</v>
      </c>
      <c r="E3287" s="4" t="s">
        <v>6</v>
      </c>
      <c r="F3287" s="4" t="s">
        <v>14</v>
      </c>
      <c r="G3287" s="4" t="s">
        <v>10</v>
      </c>
    </row>
    <row r="3288" spans="1:9">
      <c r="A3288" t="n">
        <v>30205</v>
      </c>
      <c r="B3288" s="73" t="n">
        <v>80</v>
      </c>
      <c r="C3288" s="7" t="n">
        <v>744</v>
      </c>
      <c r="D3288" s="7" t="n">
        <v>508</v>
      </c>
      <c r="E3288" s="7" t="s">
        <v>303</v>
      </c>
      <c r="F3288" s="7" t="n">
        <v>1</v>
      </c>
      <c r="G3288" s="7" t="n">
        <v>0</v>
      </c>
    </row>
    <row r="3289" spans="1:9">
      <c r="A3289" t="s">
        <v>4</v>
      </c>
      <c r="B3289" s="4" t="s">
        <v>5</v>
      </c>
      <c r="C3289" s="4" t="s">
        <v>10</v>
      </c>
    </row>
    <row r="3290" spans="1:9">
      <c r="A3290" t="n">
        <v>30223</v>
      </c>
      <c r="B3290" s="27" t="n">
        <v>16</v>
      </c>
      <c r="C3290" s="7" t="n">
        <v>2000</v>
      </c>
    </row>
    <row r="3291" spans="1:9">
      <c r="A3291" t="s">
        <v>4</v>
      </c>
      <c r="B3291" s="4" t="s">
        <v>5</v>
      </c>
      <c r="C3291" s="4" t="s">
        <v>10</v>
      </c>
      <c r="D3291" s="4" t="s">
        <v>14</v>
      </c>
      <c r="E3291" s="4" t="s">
        <v>6</v>
      </c>
      <c r="F3291" s="4" t="s">
        <v>24</v>
      </c>
      <c r="G3291" s="4" t="s">
        <v>24</v>
      </c>
      <c r="H3291" s="4" t="s">
        <v>24</v>
      </c>
    </row>
    <row r="3292" spans="1:9">
      <c r="A3292" t="n">
        <v>30226</v>
      </c>
      <c r="B3292" s="44" t="n">
        <v>48</v>
      </c>
      <c r="C3292" s="7" t="n">
        <v>28</v>
      </c>
      <c r="D3292" s="7" t="n">
        <v>0</v>
      </c>
      <c r="E3292" s="7" t="s">
        <v>251</v>
      </c>
      <c r="F3292" s="7" t="n">
        <v>-1</v>
      </c>
      <c r="G3292" s="7" t="n">
        <v>1</v>
      </c>
      <c r="H3292" s="7" t="n">
        <v>0</v>
      </c>
    </row>
    <row r="3293" spans="1:9">
      <c r="A3293" t="s">
        <v>4</v>
      </c>
      <c r="B3293" s="4" t="s">
        <v>5</v>
      </c>
      <c r="C3293" s="4" t="s">
        <v>10</v>
      </c>
    </row>
    <row r="3294" spans="1:9">
      <c r="A3294" t="n">
        <v>30252</v>
      </c>
      <c r="B3294" s="27" t="n">
        <v>16</v>
      </c>
      <c r="C3294" s="7" t="n">
        <v>1000</v>
      </c>
    </row>
    <row r="3295" spans="1:9">
      <c r="A3295" t="s">
        <v>4</v>
      </c>
      <c r="B3295" s="4" t="s">
        <v>5</v>
      </c>
      <c r="C3295" s="4" t="s">
        <v>10</v>
      </c>
      <c r="D3295" s="4" t="s">
        <v>14</v>
      </c>
      <c r="E3295" s="4" t="s">
        <v>24</v>
      </c>
      <c r="F3295" s="4" t="s">
        <v>10</v>
      </c>
    </row>
    <row r="3296" spans="1:9">
      <c r="A3296" t="n">
        <v>30255</v>
      </c>
      <c r="B3296" s="72" t="n">
        <v>59</v>
      </c>
      <c r="C3296" s="7" t="n">
        <v>28</v>
      </c>
      <c r="D3296" s="7" t="n">
        <v>19</v>
      </c>
      <c r="E3296" s="7" t="n">
        <v>0.150000005960464</v>
      </c>
      <c r="F3296" s="7" t="n">
        <v>0</v>
      </c>
    </row>
    <row r="3297" spans="1:8">
      <c r="A3297" t="s">
        <v>4</v>
      </c>
      <c r="B3297" s="4" t="s">
        <v>5</v>
      </c>
      <c r="C3297" s="4" t="s">
        <v>10</v>
      </c>
    </row>
    <row r="3298" spans="1:8">
      <c r="A3298" t="n">
        <v>30265</v>
      </c>
      <c r="B3298" s="27" t="n">
        <v>16</v>
      </c>
      <c r="C3298" s="7" t="n">
        <v>1000</v>
      </c>
    </row>
    <row r="3299" spans="1:8">
      <c r="A3299" t="s">
        <v>4</v>
      </c>
      <c r="B3299" s="4" t="s">
        <v>5</v>
      </c>
      <c r="C3299" s="4" t="s">
        <v>14</v>
      </c>
      <c r="D3299" s="4" t="s">
        <v>10</v>
      </c>
    </row>
    <row r="3300" spans="1:8">
      <c r="A3300" t="n">
        <v>30268</v>
      </c>
      <c r="B3300" s="33" t="n">
        <v>45</v>
      </c>
      <c r="C3300" s="7" t="n">
        <v>7</v>
      </c>
      <c r="D3300" s="7" t="n">
        <v>255</v>
      </c>
    </row>
    <row r="3301" spans="1:8">
      <c r="A3301" t="s">
        <v>4</v>
      </c>
      <c r="B3301" s="4" t="s">
        <v>5</v>
      </c>
      <c r="C3301" s="4" t="s">
        <v>14</v>
      </c>
      <c r="D3301" s="4" t="s">
        <v>10</v>
      </c>
      <c r="E3301" s="4" t="s">
        <v>6</v>
      </c>
    </row>
    <row r="3302" spans="1:8">
      <c r="A3302" t="n">
        <v>30272</v>
      </c>
      <c r="B3302" s="26" t="n">
        <v>51</v>
      </c>
      <c r="C3302" s="7" t="n">
        <v>4</v>
      </c>
      <c r="D3302" s="7" t="n">
        <v>28</v>
      </c>
      <c r="E3302" s="7" t="s">
        <v>44</v>
      </c>
    </row>
    <row r="3303" spans="1:8">
      <c r="A3303" t="s">
        <v>4</v>
      </c>
      <c r="B3303" s="4" t="s">
        <v>5</v>
      </c>
      <c r="C3303" s="4" t="s">
        <v>10</v>
      </c>
    </row>
    <row r="3304" spans="1:8">
      <c r="A3304" t="n">
        <v>30285</v>
      </c>
      <c r="B3304" s="27" t="n">
        <v>16</v>
      </c>
      <c r="C3304" s="7" t="n">
        <v>0</v>
      </c>
    </row>
    <row r="3305" spans="1:8">
      <c r="A3305" t="s">
        <v>4</v>
      </c>
      <c r="B3305" s="4" t="s">
        <v>5</v>
      </c>
      <c r="C3305" s="4" t="s">
        <v>10</v>
      </c>
      <c r="D3305" s="4" t="s">
        <v>14</v>
      </c>
      <c r="E3305" s="4" t="s">
        <v>9</v>
      </c>
      <c r="F3305" s="4" t="s">
        <v>45</v>
      </c>
      <c r="G3305" s="4" t="s">
        <v>14</v>
      </c>
      <c r="H3305" s="4" t="s">
        <v>14</v>
      </c>
      <c r="I3305" s="4" t="s">
        <v>14</v>
      </c>
      <c r="J3305" s="4" t="s">
        <v>9</v>
      </c>
      <c r="K3305" s="4" t="s">
        <v>45</v>
      </c>
      <c r="L3305" s="4" t="s">
        <v>14</v>
      </c>
      <c r="M3305" s="4" t="s">
        <v>14</v>
      </c>
      <c r="N3305" s="4" t="s">
        <v>14</v>
      </c>
      <c r="O3305" s="4" t="s">
        <v>9</v>
      </c>
      <c r="P3305" s="4" t="s">
        <v>45</v>
      </c>
      <c r="Q3305" s="4" t="s">
        <v>14</v>
      </c>
      <c r="R3305" s="4" t="s">
        <v>14</v>
      </c>
    </row>
    <row r="3306" spans="1:8">
      <c r="A3306" t="n">
        <v>30288</v>
      </c>
      <c r="B3306" s="28" t="n">
        <v>26</v>
      </c>
      <c r="C3306" s="7" t="n">
        <v>28</v>
      </c>
      <c r="D3306" s="7" t="n">
        <v>17</v>
      </c>
      <c r="E3306" s="7" t="n">
        <v>33308</v>
      </c>
      <c r="F3306" s="7" t="s">
        <v>304</v>
      </c>
      <c r="G3306" s="7" t="n">
        <v>2</v>
      </c>
      <c r="H3306" s="7" t="n">
        <v>3</v>
      </c>
      <c r="I3306" s="7" t="n">
        <v>17</v>
      </c>
      <c r="J3306" s="7" t="n">
        <v>33309</v>
      </c>
      <c r="K3306" s="7" t="s">
        <v>305</v>
      </c>
      <c r="L3306" s="7" t="n">
        <v>2</v>
      </c>
      <c r="M3306" s="7" t="n">
        <v>3</v>
      </c>
      <c r="N3306" s="7" t="n">
        <v>17</v>
      </c>
      <c r="O3306" s="7" t="n">
        <v>33310</v>
      </c>
      <c r="P3306" s="7" t="s">
        <v>306</v>
      </c>
      <c r="Q3306" s="7" t="n">
        <v>2</v>
      </c>
      <c r="R3306" s="7" t="n">
        <v>0</v>
      </c>
    </row>
    <row r="3307" spans="1:8">
      <c r="A3307" t="s">
        <v>4</v>
      </c>
      <c r="B3307" s="4" t="s">
        <v>5</v>
      </c>
    </row>
    <row r="3308" spans="1:8">
      <c r="A3308" t="n">
        <v>30653</v>
      </c>
      <c r="B3308" s="29" t="n">
        <v>28</v>
      </c>
    </row>
    <row r="3309" spans="1:8">
      <c r="A3309" t="s">
        <v>4</v>
      </c>
      <c r="B3309" s="4" t="s">
        <v>5</v>
      </c>
      <c r="C3309" s="4" t="s">
        <v>10</v>
      </c>
      <c r="D3309" s="4" t="s">
        <v>14</v>
      </c>
    </row>
    <row r="3310" spans="1:8">
      <c r="A3310" t="n">
        <v>30654</v>
      </c>
      <c r="B3310" s="31" t="n">
        <v>89</v>
      </c>
      <c r="C3310" s="7" t="n">
        <v>65533</v>
      </c>
      <c r="D3310" s="7" t="n">
        <v>1</v>
      </c>
    </row>
    <row r="3311" spans="1:8">
      <c r="A3311" t="s">
        <v>4</v>
      </c>
      <c r="B3311" s="4" t="s">
        <v>5</v>
      </c>
      <c r="C3311" s="4" t="s">
        <v>14</v>
      </c>
      <c r="D3311" s="4" t="s">
        <v>10</v>
      </c>
      <c r="E3311" s="4" t="s">
        <v>24</v>
      </c>
    </row>
    <row r="3312" spans="1:8">
      <c r="A3312" t="n">
        <v>30658</v>
      </c>
      <c r="B3312" s="23" t="n">
        <v>58</v>
      </c>
      <c r="C3312" s="7" t="n">
        <v>101</v>
      </c>
      <c r="D3312" s="7" t="n">
        <v>300</v>
      </c>
      <c r="E3312" s="7" t="n">
        <v>1</v>
      </c>
    </row>
    <row r="3313" spans="1:18">
      <c r="A3313" t="s">
        <v>4</v>
      </c>
      <c r="B3313" s="4" t="s">
        <v>5</v>
      </c>
      <c r="C3313" s="4" t="s">
        <v>14</v>
      </c>
      <c r="D3313" s="4" t="s">
        <v>10</v>
      </c>
    </row>
    <row r="3314" spans="1:18">
      <c r="A3314" t="n">
        <v>30666</v>
      </c>
      <c r="B3314" s="23" t="n">
        <v>58</v>
      </c>
      <c r="C3314" s="7" t="n">
        <v>254</v>
      </c>
      <c r="D3314" s="7" t="n">
        <v>0</v>
      </c>
    </row>
    <row r="3315" spans="1:18">
      <c r="A3315" t="s">
        <v>4</v>
      </c>
      <c r="B3315" s="4" t="s">
        <v>5</v>
      </c>
      <c r="C3315" s="4" t="s">
        <v>14</v>
      </c>
      <c r="D3315" s="4" t="s">
        <v>14</v>
      </c>
      <c r="E3315" s="4" t="s">
        <v>24</v>
      </c>
      <c r="F3315" s="4" t="s">
        <v>24</v>
      </c>
      <c r="G3315" s="4" t="s">
        <v>24</v>
      </c>
      <c r="H3315" s="4" t="s">
        <v>10</v>
      </c>
    </row>
    <row r="3316" spans="1:18">
      <c r="A3316" t="n">
        <v>30670</v>
      </c>
      <c r="B3316" s="33" t="n">
        <v>45</v>
      </c>
      <c r="C3316" s="7" t="n">
        <v>2</v>
      </c>
      <c r="D3316" s="7" t="n">
        <v>3</v>
      </c>
      <c r="E3316" s="7" t="n">
        <v>-87.5500030517578</v>
      </c>
      <c r="F3316" s="7" t="n">
        <v>174.970001220703</v>
      </c>
      <c r="G3316" s="7" t="n">
        <v>29.5599994659424</v>
      </c>
      <c r="H3316" s="7" t="n">
        <v>0</v>
      </c>
    </row>
    <row r="3317" spans="1:18">
      <c r="A3317" t="s">
        <v>4</v>
      </c>
      <c r="B3317" s="4" t="s">
        <v>5</v>
      </c>
      <c r="C3317" s="4" t="s">
        <v>14</v>
      </c>
      <c r="D3317" s="4" t="s">
        <v>14</v>
      </c>
      <c r="E3317" s="4" t="s">
        <v>24</v>
      </c>
      <c r="F3317" s="4" t="s">
        <v>24</v>
      </c>
      <c r="G3317" s="4" t="s">
        <v>24</v>
      </c>
      <c r="H3317" s="4" t="s">
        <v>10</v>
      </c>
      <c r="I3317" s="4" t="s">
        <v>14</v>
      </c>
    </row>
    <row r="3318" spans="1:18">
      <c r="A3318" t="n">
        <v>30687</v>
      </c>
      <c r="B3318" s="33" t="n">
        <v>45</v>
      </c>
      <c r="C3318" s="7" t="n">
        <v>4</v>
      </c>
      <c r="D3318" s="7" t="n">
        <v>3</v>
      </c>
      <c r="E3318" s="7" t="n">
        <v>22.1599998474121</v>
      </c>
      <c r="F3318" s="7" t="n">
        <v>123.110000610352</v>
      </c>
      <c r="G3318" s="7" t="n">
        <v>0</v>
      </c>
      <c r="H3318" s="7" t="n">
        <v>0</v>
      </c>
      <c r="I3318" s="7" t="n">
        <v>0</v>
      </c>
    </row>
    <row r="3319" spans="1:18">
      <c r="A3319" t="s">
        <v>4</v>
      </c>
      <c r="B3319" s="4" t="s">
        <v>5</v>
      </c>
      <c r="C3319" s="4" t="s">
        <v>14</v>
      </c>
      <c r="D3319" s="4" t="s">
        <v>14</v>
      </c>
      <c r="E3319" s="4" t="s">
        <v>24</v>
      </c>
      <c r="F3319" s="4" t="s">
        <v>10</v>
      </c>
    </row>
    <row r="3320" spans="1:18">
      <c r="A3320" t="n">
        <v>30705</v>
      </c>
      <c r="B3320" s="33" t="n">
        <v>45</v>
      </c>
      <c r="C3320" s="7" t="n">
        <v>5</v>
      </c>
      <c r="D3320" s="7" t="n">
        <v>3</v>
      </c>
      <c r="E3320" s="7" t="n">
        <v>2.29999995231628</v>
      </c>
      <c r="F3320" s="7" t="n">
        <v>0</v>
      </c>
    </row>
    <row r="3321" spans="1:18">
      <c r="A3321" t="s">
        <v>4</v>
      </c>
      <c r="B3321" s="4" t="s">
        <v>5</v>
      </c>
      <c r="C3321" s="4" t="s">
        <v>14</v>
      </c>
      <c r="D3321" s="4" t="s">
        <v>14</v>
      </c>
      <c r="E3321" s="4" t="s">
        <v>24</v>
      </c>
      <c r="F3321" s="4" t="s">
        <v>10</v>
      </c>
    </row>
    <row r="3322" spans="1:18">
      <c r="A3322" t="n">
        <v>30714</v>
      </c>
      <c r="B3322" s="33" t="n">
        <v>45</v>
      </c>
      <c r="C3322" s="7" t="n">
        <v>11</v>
      </c>
      <c r="D3322" s="7" t="n">
        <v>3</v>
      </c>
      <c r="E3322" s="7" t="n">
        <v>23.6000003814697</v>
      </c>
      <c r="F3322" s="7" t="n">
        <v>0</v>
      </c>
    </row>
    <row r="3323" spans="1:18">
      <c r="A3323" t="s">
        <v>4</v>
      </c>
      <c r="B3323" s="4" t="s">
        <v>5</v>
      </c>
      <c r="C3323" s="4" t="s">
        <v>14</v>
      </c>
      <c r="D3323" s="4" t="s">
        <v>10</v>
      </c>
      <c r="E3323" s="4" t="s">
        <v>6</v>
      </c>
      <c r="F3323" s="4" t="s">
        <v>6</v>
      </c>
      <c r="G3323" s="4" t="s">
        <v>6</v>
      </c>
      <c r="H3323" s="4" t="s">
        <v>6</v>
      </c>
    </row>
    <row r="3324" spans="1:18">
      <c r="A3324" t="n">
        <v>30723</v>
      </c>
      <c r="B3324" s="26" t="n">
        <v>51</v>
      </c>
      <c r="C3324" s="7" t="n">
        <v>3</v>
      </c>
      <c r="D3324" s="7" t="n">
        <v>0</v>
      </c>
      <c r="E3324" s="7" t="s">
        <v>156</v>
      </c>
      <c r="F3324" s="7" t="s">
        <v>157</v>
      </c>
      <c r="G3324" s="7" t="s">
        <v>158</v>
      </c>
      <c r="H3324" s="7" t="s">
        <v>159</v>
      </c>
    </row>
    <row r="3325" spans="1:18">
      <c r="A3325" t="s">
        <v>4</v>
      </c>
      <c r="B3325" s="4" t="s">
        <v>5</v>
      </c>
      <c r="C3325" s="4" t="s">
        <v>14</v>
      </c>
      <c r="D3325" s="4" t="s">
        <v>10</v>
      </c>
      <c r="E3325" s="4" t="s">
        <v>6</v>
      </c>
      <c r="F3325" s="4" t="s">
        <v>6</v>
      </c>
      <c r="G3325" s="4" t="s">
        <v>6</v>
      </c>
      <c r="H3325" s="4" t="s">
        <v>6</v>
      </c>
    </row>
    <row r="3326" spans="1:18">
      <c r="A3326" t="n">
        <v>30752</v>
      </c>
      <c r="B3326" s="26" t="n">
        <v>51</v>
      </c>
      <c r="C3326" s="7" t="n">
        <v>3</v>
      </c>
      <c r="D3326" s="7" t="n">
        <v>61489</v>
      </c>
      <c r="E3326" s="7" t="s">
        <v>156</v>
      </c>
      <c r="F3326" s="7" t="s">
        <v>157</v>
      </c>
      <c r="G3326" s="7" t="s">
        <v>158</v>
      </c>
      <c r="H3326" s="7" t="s">
        <v>159</v>
      </c>
    </row>
    <row r="3327" spans="1:18">
      <c r="A3327" t="s">
        <v>4</v>
      </c>
      <c r="B3327" s="4" t="s">
        <v>5</v>
      </c>
      <c r="C3327" s="4" t="s">
        <v>14</v>
      </c>
      <c r="D3327" s="4" t="s">
        <v>10</v>
      </c>
      <c r="E3327" s="4" t="s">
        <v>6</v>
      </c>
      <c r="F3327" s="4" t="s">
        <v>6</v>
      </c>
      <c r="G3327" s="4" t="s">
        <v>6</v>
      </c>
      <c r="H3327" s="4" t="s">
        <v>6</v>
      </c>
    </row>
    <row r="3328" spans="1:18">
      <c r="A3328" t="n">
        <v>30781</v>
      </c>
      <c r="B3328" s="26" t="n">
        <v>51</v>
      </c>
      <c r="C3328" s="7" t="n">
        <v>3</v>
      </c>
      <c r="D3328" s="7" t="n">
        <v>61490</v>
      </c>
      <c r="E3328" s="7" t="s">
        <v>156</v>
      </c>
      <c r="F3328" s="7" t="s">
        <v>157</v>
      </c>
      <c r="G3328" s="7" t="s">
        <v>158</v>
      </c>
      <c r="H3328" s="7" t="s">
        <v>159</v>
      </c>
    </row>
    <row r="3329" spans="1:9">
      <c r="A3329" t="s">
        <v>4</v>
      </c>
      <c r="B3329" s="4" t="s">
        <v>5</v>
      </c>
      <c r="C3329" s="4" t="s">
        <v>14</v>
      </c>
      <c r="D3329" s="4" t="s">
        <v>10</v>
      </c>
      <c r="E3329" s="4" t="s">
        <v>6</v>
      </c>
      <c r="F3329" s="4" t="s">
        <v>6</v>
      </c>
      <c r="G3329" s="4" t="s">
        <v>6</v>
      </c>
      <c r="H3329" s="4" t="s">
        <v>6</v>
      </c>
    </row>
    <row r="3330" spans="1:9">
      <c r="A3330" t="n">
        <v>30810</v>
      </c>
      <c r="B3330" s="26" t="n">
        <v>51</v>
      </c>
      <c r="C3330" s="7" t="n">
        <v>3</v>
      </c>
      <c r="D3330" s="7" t="n">
        <v>61488</v>
      </c>
      <c r="E3330" s="7" t="s">
        <v>156</v>
      </c>
      <c r="F3330" s="7" t="s">
        <v>157</v>
      </c>
      <c r="G3330" s="7" t="s">
        <v>158</v>
      </c>
      <c r="H3330" s="7" t="s">
        <v>159</v>
      </c>
    </row>
    <row r="3331" spans="1:9">
      <c r="A3331" t="s">
        <v>4</v>
      </c>
      <c r="B3331" s="4" t="s">
        <v>5</v>
      </c>
      <c r="C3331" s="4" t="s">
        <v>14</v>
      </c>
      <c r="D3331" s="4" t="s">
        <v>10</v>
      </c>
      <c r="E3331" s="4" t="s">
        <v>6</v>
      </c>
      <c r="F3331" s="4" t="s">
        <v>6</v>
      </c>
      <c r="G3331" s="4" t="s">
        <v>6</v>
      </c>
      <c r="H3331" s="4" t="s">
        <v>6</v>
      </c>
    </row>
    <row r="3332" spans="1:9">
      <c r="A3332" t="n">
        <v>30839</v>
      </c>
      <c r="B3332" s="26" t="n">
        <v>51</v>
      </c>
      <c r="C3332" s="7" t="n">
        <v>3</v>
      </c>
      <c r="D3332" s="7" t="n">
        <v>1</v>
      </c>
      <c r="E3332" s="7" t="s">
        <v>156</v>
      </c>
      <c r="F3332" s="7" t="s">
        <v>157</v>
      </c>
      <c r="G3332" s="7" t="s">
        <v>158</v>
      </c>
      <c r="H3332" s="7" t="s">
        <v>159</v>
      </c>
    </row>
    <row r="3333" spans="1:9">
      <c r="A3333" t="s">
        <v>4</v>
      </c>
      <c r="B3333" s="4" t="s">
        <v>5</v>
      </c>
      <c r="C3333" s="4" t="s">
        <v>14</v>
      </c>
      <c r="D3333" s="4" t="s">
        <v>10</v>
      </c>
      <c r="E3333" s="4" t="s">
        <v>6</v>
      </c>
      <c r="F3333" s="4" t="s">
        <v>6</v>
      </c>
      <c r="G3333" s="4" t="s">
        <v>6</v>
      </c>
      <c r="H3333" s="4" t="s">
        <v>6</v>
      </c>
    </row>
    <row r="3334" spans="1:9">
      <c r="A3334" t="n">
        <v>30868</v>
      </c>
      <c r="B3334" s="26" t="n">
        <v>51</v>
      </c>
      <c r="C3334" s="7" t="n">
        <v>3</v>
      </c>
      <c r="D3334" s="7" t="n">
        <v>9</v>
      </c>
      <c r="E3334" s="7" t="s">
        <v>156</v>
      </c>
      <c r="F3334" s="7" t="s">
        <v>157</v>
      </c>
      <c r="G3334" s="7" t="s">
        <v>158</v>
      </c>
      <c r="H3334" s="7" t="s">
        <v>159</v>
      </c>
    </row>
    <row r="3335" spans="1:9">
      <c r="A3335" t="s">
        <v>4</v>
      </c>
      <c r="B3335" s="4" t="s">
        <v>5</v>
      </c>
      <c r="C3335" s="4" t="s">
        <v>14</v>
      </c>
      <c r="D3335" s="4" t="s">
        <v>10</v>
      </c>
      <c r="E3335" s="4" t="s">
        <v>6</v>
      </c>
      <c r="F3335" s="4" t="s">
        <v>6</v>
      </c>
      <c r="G3335" s="4" t="s">
        <v>6</v>
      </c>
      <c r="H3335" s="4" t="s">
        <v>6</v>
      </c>
    </row>
    <row r="3336" spans="1:9">
      <c r="A3336" t="n">
        <v>30897</v>
      </c>
      <c r="B3336" s="26" t="n">
        <v>51</v>
      </c>
      <c r="C3336" s="7" t="n">
        <v>3</v>
      </c>
      <c r="D3336" s="7" t="n">
        <v>8</v>
      </c>
      <c r="E3336" s="7" t="s">
        <v>156</v>
      </c>
      <c r="F3336" s="7" t="s">
        <v>157</v>
      </c>
      <c r="G3336" s="7" t="s">
        <v>158</v>
      </c>
      <c r="H3336" s="7" t="s">
        <v>159</v>
      </c>
    </row>
    <row r="3337" spans="1:9">
      <c r="A3337" t="s">
        <v>4</v>
      </c>
      <c r="B3337" s="4" t="s">
        <v>5</v>
      </c>
      <c r="C3337" s="4" t="s">
        <v>14</v>
      </c>
      <c r="D3337" s="4" t="s">
        <v>10</v>
      </c>
      <c r="E3337" s="4" t="s">
        <v>6</v>
      </c>
      <c r="F3337" s="4" t="s">
        <v>6</v>
      </c>
      <c r="G3337" s="4" t="s">
        <v>6</v>
      </c>
      <c r="H3337" s="4" t="s">
        <v>6</v>
      </c>
    </row>
    <row r="3338" spans="1:9">
      <c r="A3338" t="n">
        <v>30926</v>
      </c>
      <c r="B3338" s="26" t="n">
        <v>51</v>
      </c>
      <c r="C3338" s="7" t="n">
        <v>3</v>
      </c>
      <c r="D3338" s="7" t="n">
        <v>7032</v>
      </c>
      <c r="E3338" s="7" t="s">
        <v>156</v>
      </c>
      <c r="F3338" s="7" t="s">
        <v>157</v>
      </c>
      <c r="G3338" s="7" t="s">
        <v>158</v>
      </c>
      <c r="H3338" s="7" t="s">
        <v>159</v>
      </c>
    </row>
    <row r="3339" spans="1:9">
      <c r="A3339" t="s">
        <v>4</v>
      </c>
      <c r="B3339" s="4" t="s">
        <v>5</v>
      </c>
      <c r="C3339" s="4" t="s">
        <v>14</v>
      </c>
      <c r="D3339" s="4" t="s">
        <v>10</v>
      </c>
      <c r="E3339" s="4" t="s">
        <v>10</v>
      </c>
      <c r="F3339" s="4" t="s">
        <v>9</v>
      </c>
    </row>
    <row r="3340" spans="1:9">
      <c r="A3340" t="n">
        <v>30955</v>
      </c>
      <c r="B3340" s="59" t="n">
        <v>84</v>
      </c>
      <c r="C3340" s="7" t="n">
        <v>1</v>
      </c>
      <c r="D3340" s="7" t="n">
        <v>0</v>
      </c>
      <c r="E3340" s="7" t="n">
        <v>0</v>
      </c>
      <c r="F3340" s="7" t="n">
        <v>0</v>
      </c>
    </row>
    <row r="3341" spans="1:9">
      <c r="A3341" t="s">
        <v>4</v>
      </c>
      <c r="B3341" s="4" t="s">
        <v>5</v>
      </c>
      <c r="C3341" s="4" t="s">
        <v>14</v>
      </c>
    </row>
    <row r="3342" spans="1:9">
      <c r="A3342" t="n">
        <v>30965</v>
      </c>
      <c r="B3342" s="62" t="n">
        <v>116</v>
      </c>
      <c r="C3342" s="7" t="n">
        <v>0</v>
      </c>
    </row>
    <row r="3343" spans="1:9">
      <c r="A3343" t="s">
        <v>4</v>
      </c>
      <c r="B3343" s="4" t="s">
        <v>5</v>
      </c>
      <c r="C3343" s="4" t="s">
        <v>14</v>
      </c>
      <c r="D3343" s="4" t="s">
        <v>10</v>
      </c>
    </row>
    <row r="3344" spans="1:9">
      <c r="A3344" t="n">
        <v>30967</v>
      </c>
      <c r="B3344" s="62" t="n">
        <v>116</v>
      </c>
      <c r="C3344" s="7" t="n">
        <v>2</v>
      </c>
      <c r="D3344" s="7" t="n">
        <v>1</v>
      </c>
    </row>
    <row r="3345" spans="1:8">
      <c r="A3345" t="s">
        <v>4</v>
      </c>
      <c r="B3345" s="4" t="s">
        <v>5</v>
      </c>
      <c r="C3345" s="4" t="s">
        <v>14</v>
      </c>
      <c r="D3345" s="4" t="s">
        <v>9</v>
      </c>
    </row>
    <row r="3346" spans="1:8">
      <c r="A3346" t="n">
        <v>30971</v>
      </c>
      <c r="B3346" s="62" t="n">
        <v>116</v>
      </c>
      <c r="C3346" s="7" t="n">
        <v>5</v>
      </c>
      <c r="D3346" s="7" t="n">
        <v>1098907648</v>
      </c>
    </row>
    <row r="3347" spans="1:8">
      <c r="A3347" t="s">
        <v>4</v>
      </c>
      <c r="B3347" s="4" t="s">
        <v>5</v>
      </c>
      <c r="C3347" s="4" t="s">
        <v>14</v>
      </c>
      <c r="D3347" s="4" t="s">
        <v>10</v>
      </c>
    </row>
    <row r="3348" spans="1:8">
      <c r="A3348" t="n">
        <v>30977</v>
      </c>
      <c r="B3348" s="62" t="n">
        <v>116</v>
      </c>
      <c r="C3348" s="7" t="n">
        <v>6</v>
      </c>
      <c r="D3348" s="7" t="n">
        <v>1</v>
      </c>
    </row>
    <row r="3349" spans="1:8">
      <c r="A3349" t="s">
        <v>4</v>
      </c>
      <c r="B3349" s="4" t="s">
        <v>5</v>
      </c>
      <c r="C3349" s="4" t="s">
        <v>14</v>
      </c>
      <c r="D3349" s="4" t="s">
        <v>10</v>
      </c>
    </row>
    <row r="3350" spans="1:8">
      <c r="A3350" t="n">
        <v>30981</v>
      </c>
      <c r="B3350" s="23" t="n">
        <v>58</v>
      </c>
      <c r="C3350" s="7" t="n">
        <v>255</v>
      </c>
      <c r="D3350" s="7" t="n">
        <v>0</v>
      </c>
    </row>
    <row r="3351" spans="1:8">
      <c r="A3351" t="s">
        <v>4</v>
      </c>
      <c r="B3351" s="4" t="s">
        <v>5</v>
      </c>
      <c r="C3351" s="4" t="s">
        <v>14</v>
      </c>
      <c r="D3351" s="4" t="s">
        <v>10</v>
      </c>
      <c r="E3351" s="4" t="s">
        <v>6</v>
      </c>
    </row>
    <row r="3352" spans="1:8">
      <c r="A3352" t="n">
        <v>30985</v>
      </c>
      <c r="B3352" s="26" t="n">
        <v>51</v>
      </c>
      <c r="C3352" s="7" t="n">
        <v>4</v>
      </c>
      <c r="D3352" s="7" t="n">
        <v>1</v>
      </c>
      <c r="E3352" s="7" t="s">
        <v>165</v>
      </c>
    </row>
    <row r="3353" spans="1:8">
      <c r="A3353" t="s">
        <v>4</v>
      </c>
      <c r="B3353" s="4" t="s">
        <v>5</v>
      </c>
      <c r="C3353" s="4" t="s">
        <v>10</v>
      </c>
    </row>
    <row r="3354" spans="1:8">
      <c r="A3354" t="n">
        <v>30998</v>
      </c>
      <c r="B3354" s="27" t="n">
        <v>16</v>
      </c>
      <c r="C3354" s="7" t="n">
        <v>0</v>
      </c>
    </row>
    <row r="3355" spans="1:8">
      <c r="A3355" t="s">
        <v>4</v>
      </c>
      <c r="B3355" s="4" t="s">
        <v>5</v>
      </c>
      <c r="C3355" s="4" t="s">
        <v>10</v>
      </c>
      <c r="D3355" s="4" t="s">
        <v>14</v>
      </c>
      <c r="E3355" s="4" t="s">
        <v>9</v>
      </c>
      <c r="F3355" s="4" t="s">
        <v>45</v>
      </c>
      <c r="G3355" s="4" t="s">
        <v>14</v>
      </c>
      <c r="H3355" s="4" t="s">
        <v>14</v>
      </c>
    </row>
    <row r="3356" spans="1:8">
      <c r="A3356" t="n">
        <v>31001</v>
      </c>
      <c r="B3356" s="28" t="n">
        <v>26</v>
      </c>
      <c r="C3356" s="7" t="n">
        <v>1</v>
      </c>
      <c r="D3356" s="7" t="n">
        <v>17</v>
      </c>
      <c r="E3356" s="7" t="n">
        <v>1335</v>
      </c>
      <c r="F3356" s="7" t="s">
        <v>307</v>
      </c>
      <c r="G3356" s="7" t="n">
        <v>2</v>
      </c>
      <c r="H3356" s="7" t="n">
        <v>0</v>
      </c>
    </row>
    <row r="3357" spans="1:8">
      <c r="A3357" t="s">
        <v>4</v>
      </c>
      <c r="B3357" s="4" t="s">
        <v>5</v>
      </c>
    </row>
    <row r="3358" spans="1:8">
      <c r="A3358" t="n">
        <v>31020</v>
      </c>
      <c r="B3358" s="29" t="n">
        <v>28</v>
      </c>
    </row>
    <row r="3359" spans="1:8">
      <c r="A3359" t="s">
        <v>4</v>
      </c>
      <c r="B3359" s="4" t="s">
        <v>5</v>
      </c>
      <c r="C3359" s="4" t="s">
        <v>14</v>
      </c>
      <c r="D3359" s="4" t="s">
        <v>10</v>
      </c>
      <c r="E3359" s="4" t="s">
        <v>6</v>
      </c>
    </row>
    <row r="3360" spans="1:8">
      <c r="A3360" t="n">
        <v>31021</v>
      </c>
      <c r="B3360" s="26" t="n">
        <v>51</v>
      </c>
      <c r="C3360" s="7" t="n">
        <v>4</v>
      </c>
      <c r="D3360" s="7" t="n">
        <v>0</v>
      </c>
      <c r="E3360" s="7" t="s">
        <v>190</v>
      </c>
    </row>
    <row r="3361" spans="1:8">
      <c r="A3361" t="s">
        <v>4</v>
      </c>
      <c r="B3361" s="4" t="s">
        <v>5</v>
      </c>
      <c r="C3361" s="4" t="s">
        <v>10</v>
      </c>
    </row>
    <row r="3362" spans="1:8">
      <c r="A3362" t="n">
        <v>31035</v>
      </c>
      <c r="B3362" s="27" t="n">
        <v>16</v>
      </c>
      <c r="C3362" s="7" t="n">
        <v>0</v>
      </c>
    </row>
    <row r="3363" spans="1:8">
      <c r="A3363" t="s">
        <v>4</v>
      </c>
      <c r="B3363" s="4" t="s">
        <v>5</v>
      </c>
      <c r="C3363" s="4" t="s">
        <v>10</v>
      </c>
      <c r="D3363" s="4" t="s">
        <v>14</v>
      </c>
      <c r="E3363" s="4" t="s">
        <v>9</v>
      </c>
      <c r="F3363" s="4" t="s">
        <v>45</v>
      </c>
      <c r="G3363" s="4" t="s">
        <v>14</v>
      </c>
      <c r="H3363" s="4" t="s">
        <v>14</v>
      </c>
      <c r="I3363" s="4" t="s">
        <v>14</v>
      </c>
      <c r="J3363" s="4" t="s">
        <v>9</v>
      </c>
      <c r="K3363" s="4" t="s">
        <v>45</v>
      </c>
      <c r="L3363" s="4" t="s">
        <v>14</v>
      </c>
      <c r="M3363" s="4" t="s">
        <v>14</v>
      </c>
    </row>
    <row r="3364" spans="1:8">
      <c r="A3364" t="n">
        <v>31038</v>
      </c>
      <c r="B3364" s="28" t="n">
        <v>26</v>
      </c>
      <c r="C3364" s="7" t="n">
        <v>0</v>
      </c>
      <c r="D3364" s="7" t="n">
        <v>17</v>
      </c>
      <c r="E3364" s="7" t="n">
        <v>52565</v>
      </c>
      <c r="F3364" s="7" t="s">
        <v>308</v>
      </c>
      <c r="G3364" s="7" t="n">
        <v>2</v>
      </c>
      <c r="H3364" s="7" t="n">
        <v>3</v>
      </c>
      <c r="I3364" s="7" t="n">
        <v>17</v>
      </c>
      <c r="J3364" s="7" t="n">
        <v>52566</v>
      </c>
      <c r="K3364" s="7" t="s">
        <v>309</v>
      </c>
      <c r="L3364" s="7" t="n">
        <v>2</v>
      </c>
      <c r="M3364" s="7" t="n">
        <v>0</v>
      </c>
    </row>
    <row r="3365" spans="1:8">
      <c r="A3365" t="s">
        <v>4</v>
      </c>
      <c r="B3365" s="4" t="s">
        <v>5</v>
      </c>
    </row>
    <row r="3366" spans="1:8">
      <c r="A3366" t="n">
        <v>31176</v>
      </c>
      <c r="B3366" s="29" t="n">
        <v>28</v>
      </c>
    </row>
    <row r="3367" spans="1:8">
      <c r="A3367" t="s">
        <v>4</v>
      </c>
      <c r="B3367" s="4" t="s">
        <v>5</v>
      </c>
      <c r="C3367" s="4" t="s">
        <v>10</v>
      </c>
      <c r="D3367" s="4" t="s">
        <v>14</v>
      </c>
    </row>
    <row r="3368" spans="1:8">
      <c r="A3368" t="n">
        <v>31177</v>
      </c>
      <c r="B3368" s="31" t="n">
        <v>89</v>
      </c>
      <c r="C3368" s="7" t="n">
        <v>65533</v>
      </c>
      <c r="D3368" s="7" t="n">
        <v>1</v>
      </c>
    </row>
    <row r="3369" spans="1:8">
      <c r="A3369" t="s">
        <v>4</v>
      </c>
      <c r="B3369" s="4" t="s">
        <v>5</v>
      </c>
      <c r="C3369" s="4" t="s">
        <v>14</v>
      </c>
      <c r="D3369" s="4" t="s">
        <v>10</v>
      </c>
      <c r="E3369" s="4" t="s">
        <v>24</v>
      </c>
    </row>
    <row r="3370" spans="1:8">
      <c r="A3370" t="n">
        <v>31181</v>
      </c>
      <c r="B3370" s="23" t="n">
        <v>58</v>
      </c>
      <c r="C3370" s="7" t="n">
        <v>101</v>
      </c>
      <c r="D3370" s="7" t="n">
        <v>300</v>
      </c>
      <c r="E3370" s="7" t="n">
        <v>1</v>
      </c>
    </row>
    <row r="3371" spans="1:8">
      <c r="A3371" t="s">
        <v>4</v>
      </c>
      <c r="B3371" s="4" t="s">
        <v>5</v>
      </c>
      <c r="C3371" s="4" t="s">
        <v>14</v>
      </c>
      <c r="D3371" s="4" t="s">
        <v>10</v>
      </c>
    </row>
    <row r="3372" spans="1:8">
      <c r="A3372" t="n">
        <v>31189</v>
      </c>
      <c r="B3372" s="23" t="n">
        <v>58</v>
      </c>
      <c r="C3372" s="7" t="n">
        <v>254</v>
      </c>
      <c r="D3372" s="7" t="n">
        <v>0</v>
      </c>
    </row>
    <row r="3373" spans="1:8">
      <c r="A3373" t="s">
        <v>4</v>
      </c>
      <c r="B3373" s="4" t="s">
        <v>5</v>
      </c>
      <c r="C3373" s="4" t="s">
        <v>14</v>
      </c>
      <c r="D3373" s="4" t="s">
        <v>14</v>
      </c>
      <c r="E3373" s="4" t="s">
        <v>24</v>
      </c>
      <c r="F3373" s="4" t="s">
        <v>24</v>
      </c>
      <c r="G3373" s="4" t="s">
        <v>24</v>
      </c>
      <c r="H3373" s="4" t="s">
        <v>10</v>
      </c>
    </row>
    <row r="3374" spans="1:8">
      <c r="A3374" t="n">
        <v>31193</v>
      </c>
      <c r="B3374" s="33" t="n">
        <v>45</v>
      </c>
      <c r="C3374" s="7" t="n">
        <v>2</v>
      </c>
      <c r="D3374" s="7" t="n">
        <v>3</v>
      </c>
      <c r="E3374" s="7" t="n">
        <v>-83.4599990844727</v>
      </c>
      <c r="F3374" s="7" t="n">
        <v>176.789993286133</v>
      </c>
      <c r="G3374" s="7" t="n">
        <v>28.0900001525879</v>
      </c>
      <c r="H3374" s="7" t="n">
        <v>0</v>
      </c>
    </row>
    <row r="3375" spans="1:8">
      <c r="A3375" t="s">
        <v>4</v>
      </c>
      <c r="B3375" s="4" t="s">
        <v>5</v>
      </c>
      <c r="C3375" s="4" t="s">
        <v>14</v>
      </c>
      <c r="D3375" s="4" t="s">
        <v>14</v>
      </c>
      <c r="E3375" s="4" t="s">
        <v>24</v>
      </c>
      <c r="F3375" s="4" t="s">
        <v>24</v>
      </c>
      <c r="G3375" s="4" t="s">
        <v>24</v>
      </c>
      <c r="H3375" s="4" t="s">
        <v>10</v>
      </c>
      <c r="I3375" s="4" t="s">
        <v>14</v>
      </c>
    </row>
    <row r="3376" spans="1:8">
      <c r="A3376" t="n">
        <v>31210</v>
      </c>
      <c r="B3376" s="33" t="n">
        <v>45</v>
      </c>
      <c r="C3376" s="7" t="n">
        <v>4</v>
      </c>
      <c r="D3376" s="7" t="n">
        <v>3</v>
      </c>
      <c r="E3376" s="7" t="n">
        <v>344.920013427734</v>
      </c>
      <c r="F3376" s="7" t="n">
        <v>289.690002441406</v>
      </c>
      <c r="G3376" s="7" t="n">
        <v>2</v>
      </c>
      <c r="H3376" s="7" t="n">
        <v>0</v>
      </c>
      <c r="I3376" s="7" t="n">
        <v>0</v>
      </c>
    </row>
    <row r="3377" spans="1:13">
      <c r="A3377" t="s">
        <v>4</v>
      </c>
      <c r="B3377" s="4" t="s">
        <v>5</v>
      </c>
      <c r="C3377" s="4" t="s">
        <v>14</v>
      </c>
      <c r="D3377" s="4" t="s">
        <v>14</v>
      </c>
      <c r="E3377" s="4" t="s">
        <v>24</v>
      </c>
      <c r="F3377" s="4" t="s">
        <v>10</v>
      </c>
    </row>
    <row r="3378" spans="1:13">
      <c r="A3378" t="n">
        <v>31228</v>
      </c>
      <c r="B3378" s="33" t="n">
        <v>45</v>
      </c>
      <c r="C3378" s="7" t="n">
        <v>5</v>
      </c>
      <c r="D3378" s="7" t="n">
        <v>3</v>
      </c>
      <c r="E3378" s="7" t="n">
        <v>7.5</v>
      </c>
      <c r="F3378" s="7" t="n">
        <v>0</v>
      </c>
    </row>
    <row r="3379" spans="1:13">
      <c r="A3379" t="s">
        <v>4</v>
      </c>
      <c r="B3379" s="4" t="s">
        <v>5</v>
      </c>
      <c r="C3379" s="4" t="s">
        <v>14</v>
      </c>
      <c r="D3379" s="4" t="s">
        <v>14</v>
      </c>
      <c r="E3379" s="4" t="s">
        <v>24</v>
      </c>
      <c r="F3379" s="4" t="s">
        <v>10</v>
      </c>
    </row>
    <row r="3380" spans="1:13">
      <c r="A3380" t="n">
        <v>31237</v>
      </c>
      <c r="B3380" s="33" t="n">
        <v>45</v>
      </c>
      <c r="C3380" s="7" t="n">
        <v>11</v>
      </c>
      <c r="D3380" s="7" t="n">
        <v>3</v>
      </c>
      <c r="E3380" s="7" t="n">
        <v>38</v>
      </c>
      <c r="F3380" s="7" t="n">
        <v>0</v>
      </c>
    </row>
    <row r="3381" spans="1:13">
      <c r="A3381" t="s">
        <v>4</v>
      </c>
      <c r="B3381" s="4" t="s">
        <v>5</v>
      </c>
      <c r="C3381" s="4" t="s">
        <v>14</v>
      </c>
    </row>
    <row r="3382" spans="1:13">
      <c r="A3382" t="n">
        <v>31246</v>
      </c>
      <c r="B3382" s="62" t="n">
        <v>116</v>
      </c>
      <c r="C3382" s="7" t="n">
        <v>1</v>
      </c>
    </row>
    <row r="3383" spans="1:13">
      <c r="A3383" t="s">
        <v>4</v>
      </c>
      <c r="B3383" s="4" t="s">
        <v>5</v>
      </c>
      <c r="C3383" s="4" t="s">
        <v>14</v>
      </c>
      <c r="D3383" s="4" t="s">
        <v>10</v>
      </c>
      <c r="E3383" s="4" t="s">
        <v>10</v>
      </c>
      <c r="F3383" s="4" t="s">
        <v>9</v>
      </c>
    </row>
    <row r="3384" spans="1:13">
      <c r="A3384" t="n">
        <v>31248</v>
      </c>
      <c r="B3384" s="59" t="n">
        <v>84</v>
      </c>
      <c r="C3384" s="7" t="n">
        <v>0</v>
      </c>
      <c r="D3384" s="7" t="n">
        <v>0</v>
      </c>
      <c r="E3384" s="7" t="n">
        <v>0</v>
      </c>
      <c r="F3384" s="7" t="n">
        <v>1036831949</v>
      </c>
    </row>
    <row r="3385" spans="1:13">
      <c r="A3385" t="s">
        <v>4</v>
      </c>
      <c r="B3385" s="4" t="s">
        <v>5</v>
      </c>
      <c r="C3385" s="4" t="s">
        <v>14</v>
      </c>
      <c r="D3385" s="4" t="s">
        <v>10</v>
      </c>
      <c r="E3385" s="4" t="s">
        <v>10</v>
      </c>
      <c r="F3385" s="4" t="s">
        <v>9</v>
      </c>
    </row>
    <row r="3386" spans="1:13">
      <c r="A3386" t="n">
        <v>31258</v>
      </c>
      <c r="B3386" s="59" t="n">
        <v>84</v>
      </c>
      <c r="C3386" s="7" t="n">
        <v>1</v>
      </c>
      <c r="D3386" s="7" t="n">
        <v>0</v>
      </c>
      <c r="E3386" s="7" t="n">
        <v>0</v>
      </c>
      <c r="F3386" s="7" t="n">
        <v>0</v>
      </c>
    </row>
    <row r="3387" spans="1:13">
      <c r="A3387" t="s">
        <v>4</v>
      </c>
      <c r="B3387" s="4" t="s">
        <v>5</v>
      </c>
      <c r="C3387" s="4" t="s">
        <v>14</v>
      </c>
      <c r="D3387" s="4" t="s">
        <v>14</v>
      </c>
      <c r="E3387" s="4" t="s">
        <v>24</v>
      </c>
      <c r="F3387" s="4" t="s">
        <v>24</v>
      </c>
      <c r="G3387" s="4" t="s">
        <v>24</v>
      </c>
      <c r="H3387" s="4" t="s">
        <v>10</v>
      </c>
      <c r="I3387" s="4" t="s">
        <v>14</v>
      </c>
    </row>
    <row r="3388" spans="1:13">
      <c r="A3388" t="n">
        <v>31268</v>
      </c>
      <c r="B3388" s="33" t="n">
        <v>45</v>
      </c>
      <c r="C3388" s="7" t="n">
        <v>4</v>
      </c>
      <c r="D3388" s="7" t="n">
        <v>3</v>
      </c>
      <c r="E3388" s="7" t="n">
        <v>344.920013427734</v>
      </c>
      <c r="F3388" s="7" t="n">
        <v>296.880004882813</v>
      </c>
      <c r="G3388" s="7" t="n">
        <v>2</v>
      </c>
      <c r="H3388" s="7" t="n">
        <v>40000</v>
      </c>
      <c r="I3388" s="7" t="n">
        <v>1</v>
      </c>
    </row>
    <row r="3389" spans="1:13">
      <c r="A3389" t="s">
        <v>4</v>
      </c>
      <c r="B3389" s="4" t="s">
        <v>5</v>
      </c>
      <c r="C3389" s="4" t="s">
        <v>14</v>
      </c>
      <c r="D3389" s="4" t="s">
        <v>10</v>
      </c>
    </row>
    <row r="3390" spans="1:13">
      <c r="A3390" t="n">
        <v>31286</v>
      </c>
      <c r="B3390" s="23" t="n">
        <v>58</v>
      </c>
      <c r="C3390" s="7" t="n">
        <v>255</v>
      </c>
      <c r="D3390" s="7" t="n">
        <v>0</v>
      </c>
    </row>
    <row r="3391" spans="1:13">
      <c r="A3391" t="s">
        <v>4</v>
      </c>
      <c r="B3391" s="4" t="s">
        <v>5</v>
      </c>
      <c r="C3391" s="4" t="s">
        <v>14</v>
      </c>
      <c r="D3391" s="4" t="s">
        <v>10</v>
      </c>
      <c r="E3391" s="4" t="s">
        <v>6</v>
      </c>
    </row>
    <row r="3392" spans="1:13">
      <c r="A3392" t="n">
        <v>31290</v>
      </c>
      <c r="B3392" s="26" t="n">
        <v>51</v>
      </c>
      <c r="C3392" s="7" t="n">
        <v>4</v>
      </c>
      <c r="D3392" s="7" t="n">
        <v>28</v>
      </c>
      <c r="E3392" s="7" t="s">
        <v>44</v>
      </c>
    </row>
    <row r="3393" spans="1:9">
      <c r="A3393" t="s">
        <v>4</v>
      </c>
      <c r="B3393" s="4" t="s">
        <v>5</v>
      </c>
      <c r="C3393" s="4" t="s">
        <v>10</v>
      </c>
    </row>
    <row r="3394" spans="1:9">
      <c r="A3394" t="n">
        <v>31303</v>
      </c>
      <c r="B3394" s="27" t="n">
        <v>16</v>
      </c>
      <c r="C3394" s="7" t="n">
        <v>0</v>
      </c>
    </row>
    <row r="3395" spans="1:9">
      <c r="A3395" t="s">
        <v>4</v>
      </c>
      <c r="B3395" s="4" t="s">
        <v>5</v>
      </c>
      <c r="C3395" s="4" t="s">
        <v>10</v>
      </c>
      <c r="D3395" s="4" t="s">
        <v>14</v>
      </c>
      <c r="E3395" s="4" t="s">
        <v>9</v>
      </c>
      <c r="F3395" s="4" t="s">
        <v>45</v>
      </c>
      <c r="G3395" s="4" t="s">
        <v>14</v>
      </c>
      <c r="H3395" s="4" t="s">
        <v>14</v>
      </c>
      <c r="I3395" s="4" t="s">
        <v>14</v>
      </c>
      <c r="J3395" s="4" t="s">
        <v>9</v>
      </c>
      <c r="K3395" s="4" t="s">
        <v>45</v>
      </c>
      <c r="L3395" s="4" t="s">
        <v>14</v>
      </c>
      <c r="M3395" s="4" t="s">
        <v>14</v>
      </c>
      <c r="N3395" s="4" t="s">
        <v>14</v>
      </c>
      <c r="O3395" s="4" t="s">
        <v>9</v>
      </c>
      <c r="P3395" s="4" t="s">
        <v>45</v>
      </c>
      <c r="Q3395" s="4" t="s">
        <v>14</v>
      </c>
      <c r="R3395" s="4" t="s">
        <v>14</v>
      </c>
      <c r="S3395" s="4" t="s">
        <v>14</v>
      </c>
      <c r="T3395" s="4" t="s">
        <v>9</v>
      </c>
      <c r="U3395" s="4" t="s">
        <v>45</v>
      </c>
      <c r="V3395" s="4" t="s">
        <v>14</v>
      </c>
      <c r="W3395" s="4" t="s">
        <v>14</v>
      </c>
    </row>
    <row r="3396" spans="1:9">
      <c r="A3396" t="n">
        <v>31306</v>
      </c>
      <c r="B3396" s="28" t="n">
        <v>26</v>
      </c>
      <c r="C3396" s="7" t="n">
        <v>28</v>
      </c>
      <c r="D3396" s="7" t="n">
        <v>17</v>
      </c>
      <c r="E3396" s="7" t="n">
        <v>33311</v>
      </c>
      <c r="F3396" s="7" t="s">
        <v>310</v>
      </c>
      <c r="G3396" s="7" t="n">
        <v>2</v>
      </c>
      <c r="H3396" s="7" t="n">
        <v>3</v>
      </c>
      <c r="I3396" s="7" t="n">
        <v>17</v>
      </c>
      <c r="J3396" s="7" t="n">
        <v>33312</v>
      </c>
      <c r="K3396" s="7" t="s">
        <v>311</v>
      </c>
      <c r="L3396" s="7" t="n">
        <v>2</v>
      </c>
      <c r="M3396" s="7" t="n">
        <v>3</v>
      </c>
      <c r="N3396" s="7" t="n">
        <v>17</v>
      </c>
      <c r="O3396" s="7" t="n">
        <v>33313</v>
      </c>
      <c r="P3396" s="7" t="s">
        <v>312</v>
      </c>
      <c r="Q3396" s="7" t="n">
        <v>2</v>
      </c>
      <c r="R3396" s="7" t="n">
        <v>3</v>
      </c>
      <c r="S3396" s="7" t="n">
        <v>17</v>
      </c>
      <c r="T3396" s="7" t="n">
        <v>33314</v>
      </c>
      <c r="U3396" s="7" t="s">
        <v>313</v>
      </c>
      <c r="V3396" s="7" t="n">
        <v>2</v>
      </c>
      <c r="W3396" s="7" t="n">
        <v>0</v>
      </c>
    </row>
    <row r="3397" spans="1:9">
      <c r="A3397" t="s">
        <v>4</v>
      </c>
      <c r="B3397" s="4" t="s">
        <v>5</v>
      </c>
    </row>
    <row r="3398" spans="1:9">
      <c r="A3398" t="n">
        <v>31525</v>
      </c>
      <c r="B3398" s="29" t="n">
        <v>28</v>
      </c>
    </row>
    <row r="3399" spans="1:9">
      <c r="A3399" t="s">
        <v>4</v>
      </c>
      <c r="B3399" s="4" t="s">
        <v>5</v>
      </c>
      <c r="C3399" s="4" t="s">
        <v>10</v>
      </c>
      <c r="D3399" s="4" t="s">
        <v>14</v>
      </c>
    </row>
    <row r="3400" spans="1:9">
      <c r="A3400" t="n">
        <v>31526</v>
      </c>
      <c r="B3400" s="31" t="n">
        <v>89</v>
      </c>
      <c r="C3400" s="7" t="n">
        <v>65533</v>
      </c>
      <c r="D3400" s="7" t="n">
        <v>1</v>
      </c>
    </row>
    <row r="3401" spans="1:9">
      <c r="A3401" t="s">
        <v>4</v>
      </c>
      <c r="B3401" s="4" t="s">
        <v>5</v>
      </c>
      <c r="C3401" s="4" t="s">
        <v>14</v>
      </c>
      <c r="D3401" s="4" t="s">
        <v>10</v>
      </c>
      <c r="E3401" s="4" t="s">
        <v>6</v>
      </c>
    </row>
    <row r="3402" spans="1:9">
      <c r="A3402" t="n">
        <v>31530</v>
      </c>
      <c r="B3402" s="26" t="n">
        <v>51</v>
      </c>
      <c r="C3402" s="7" t="n">
        <v>4</v>
      </c>
      <c r="D3402" s="7" t="n">
        <v>7032</v>
      </c>
      <c r="E3402" s="7" t="s">
        <v>314</v>
      </c>
    </row>
    <row r="3403" spans="1:9">
      <c r="A3403" t="s">
        <v>4</v>
      </c>
      <c r="B3403" s="4" t="s">
        <v>5</v>
      </c>
      <c r="C3403" s="4" t="s">
        <v>10</v>
      </c>
    </row>
    <row r="3404" spans="1:9">
      <c r="A3404" t="n">
        <v>31543</v>
      </c>
      <c r="B3404" s="27" t="n">
        <v>16</v>
      </c>
      <c r="C3404" s="7" t="n">
        <v>0</v>
      </c>
    </row>
    <row r="3405" spans="1:9">
      <c r="A3405" t="s">
        <v>4</v>
      </c>
      <c r="B3405" s="4" t="s">
        <v>5</v>
      </c>
      <c r="C3405" s="4" t="s">
        <v>10</v>
      </c>
      <c r="D3405" s="4" t="s">
        <v>14</v>
      </c>
      <c r="E3405" s="4" t="s">
        <v>9</v>
      </c>
      <c r="F3405" s="4" t="s">
        <v>45</v>
      </c>
      <c r="G3405" s="4" t="s">
        <v>14</v>
      </c>
      <c r="H3405" s="4" t="s">
        <v>14</v>
      </c>
    </row>
    <row r="3406" spans="1:9">
      <c r="A3406" t="n">
        <v>31546</v>
      </c>
      <c r="B3406" s="28" t="n">
        <v>26</v>
      </c>
      <c r="C3406" s="7" t="n">
        <v>7032</v>
      </c>
      <c r="D3406" s="7" t="n">
        <v>17</v>
      </c>
      <c r="E3406" s="7" t="n">
        <v>18432</v>
      </c>
      <c r="F3406" s="7" t="s">
        <v>315</v>
      </c>
      <c r="G3406" s="7" t="n">
        <v>2</v>
      </c>
      <c r="H3406" s="7" t="n">
        <v>0</v>
      </c>
    </row>
    <row r="3407" spans="1:9">
      <c r="A3407" t="s">
        <v>4</v>
      </c>
      <c r="B3407" s="4" t="s">
        <v>5</v>
      </c>
    </row>
    <row r="3408" spans="1:9">
      <c r="A3408" t="n">
        <v>31568</v>
      </c>
      <c r="B3408" s="29" t="n">
        <v>28</v>
      </c>
    </row>
    <row r="3409" spans="1:23">
      <c r="A3409" t="s">
        <v>4</v>
      </c>
      <c r="B3409" s="4" t="s">
        <v>5</v>
      </c>
      <c r="C3409" s="4" t="s">
        <v>10</v>
      </c>
      <c r="D3409" s="4" t="s">
        <v>14</v>
      </c>
    </row>
    <row r="3410" spans="1:23">
      <c r="A3410" t="n">
        <v>31569</v>
      </c>
      <c r="B3410" s="31" t="n">
        <v>89</v>
      </c>
      <c r="C3410" s="7" t="n">
        <v>65533</v>
      </c>
      <c r="D3410" s="7" t="n">
        <v>1</v>
      </c>
    </row>
    <row r="3411" spans="1:23">
      <c r="A3411" t="s">
        <v>4</v>
      </c>
      <c r="B3411" s="4" t="s">
        <v>5</v>
      </c>
      <c r="C3411" s="4" t="s">
        <v>14</v>
      </c>
      <c r="D3411" s="4" t="s">
        <v>10</v>
      </c>
      <c r="E3411" s="4" t="s">
        <v>6</v>
      </c>
    </row>
    <row r="3412" spans="1:23">
      <c r="A3412" t="n">
        <v>31573</v>
      </c>
      <c r="B3412" s="26" t="n">
        <v>51</v>
      </c>
      <c r="C3412" s="7" t="n">
        <v>4</v>
      </c>
      <c r="D3412" s="7" t="n">
        <v>8</v>
      </c>
      <c r="E3412" s="7" t="s">
        <v>165</v>
      </c>
    </row>
    <row r="3413" spans="1:23">
      <c r="A3413" t="s">
        <v>4</v>
      </c>
      <c r="B3413" s="4" t="s">
        <v>5</v>
      </c>
      <c r="C3413" s="4" t="s">
        <v>10</v>
      </c>
    </row>
    <row r="3414" spans="1:23">
      <c r="A3414" t="n">
        <v>31586</v>
      </c>
      <c r="B3414" s="27" t="n">
        <v>16</v>
      </c>
      <c r="C3414" s="7" t="n">
        <v>0</v>
      </c>
    </row>
    <row r="3415" spans="1:23">
      <c r="A3415" t="s">
        <v>4</v>
      </c>
      <c r="B3415" s="4" t="s">
        <v>5</v>
      </c>
      <c r="C3415" s="4" t="s">
        <v>10</v>
      </c>
      <c r="D3415" s="4" t="s">
        <v>14</v>
      </c>
      <c r="E3415" s="4" t="s">
        <v>9</v>
      </c>
      <c r="F3415" s="4" t="s">
        <v>45</v>
      </c>
      <c r="G3415" s="4" t="s">
        <v>14</v>
      </c>
      <c r="H3415" s="4" t="s">
        <v>14</v>
      </c>
    </row>
    <row r="3416" spans="1:23">
      <c r="A3416" t="n">
        <v>31589</v>
      </c>
      <c r="B3416" s="28" t="n">
        <v>26</v>
      </c>
      <c r="C3416" s="7" t="n">
        <v>8</v>
      </c>
      <c r="D3416" s="7" t="n">
        <v>17</v>
      </c>
      <c r="E3416" s="7" t="n">
        <v>9331</v>
      </c>
      <c r="F3416" s="7" t="s">
        <v>316</v>
      </c>
      <c r="G3416" s="7" t="n">
        <v>2</v>
      </c>
      <c r="H3416" s="7" t="n">
        <v>0</v>
      </c>
    </row>
    <row r="3417" spans="1:23">
      <c r="A3417" t="s">
        <v>4</v>
      </c>
      <c r="B3417" s="4" t="s">
        <v>5</v>
      </c>
    </row>
    <row r="3418" spans="1:23">
      <c r="A3418" t="n">
        <v>31626</v>
      </c>
      <c r="B3418" s="29" t="n">
        <v>28</v>
      </c>
    </row>
    <row r="3419" spans="1:23">
      <c r="A3419" t="s">
        <v>4</v>
      </c>
      <c r="B3419" s="4" t="s">
        <v>5</v>
      </c>
      <c r="C3419" s="4" t="s">
        <v>10</v>
      </c>
      <c r="D3419" s="4" t="s">
        <v>14</v>
      </c>
    </row>
    <row r="3420" spans="1:23">
      <c r="A3420" t="n">
        <v>31627</v>
      </c>
      <c r="B3420" s="31" t="n">
        <v>89</v>
      </c>
      <c r="C3420" s="7" t="n">
        <v>65533</v>
      </c>
      <c r="D3420" s="7" t="n">
        <v>1</v>
      </c>
    </row>
    <row r="3421" spans="1:23">
      <c r="A3421" t="s">
        <v>4</v>
      </c>
      <c r="B3421" s="4" t="s">
        <v>5</v>
      </c>
      <c r="C3421" s="4" t="s">
        <v>14</v>
      </c>
      <c r="D3421" s="4" t="s">
        <v>10</v>
      </c>
      <c r="E3421" s="4" t="s">
        <v>24</v>
      </c>
    </row>
    <row r="3422" spans="1:23">
      <c r="A3422" t="n">
        <v>31631</v>
      </c>
      <c r="B3422" s="23" t="n">
        <v>58</v>
      </c>
      <c r="C3422" s="7" t="n">
        <v>101</v>
      </c>
      <c r="D3422" s="7" t="n">
        <v>300</v>
      </c>
      <c r="E3422" s="7" t="n">
        <v>1</v>
      </c>
    </row>
    <row r="3423" spans="1:23">
      <c r="A3423" t="s">
        <v>4</v>
      </c>
      <c r="B3423" s="4" t="s">
        <v>5</v>
      </c>
      <c r="C3423" s="4" t="s">
        <v>14</v>
      </c>
      <c r="D3423" s="4" t="s">
        <v>10</v>
      </c>
    </row>
    <row r="3424" spans="1:23">
      <c r="A3424" t="n">
        <v>31639</v>
      </c>
      <c r="B3424" s="23" t="n">
        <v>58</v>
      </c>
      <c r="C3424" s="7" t="n">
        <v>254</v>
      </c>
      <c r="D3424" s="7" t="n">
        <v>0</v>
      </c>
    </row>
    <row r="3425" spans="1:8">
      <c r="A3425" t="s">
        <v>4</v>
      </c>
      <c r="B3425" s="4" t="s">
        <v>5</v>
      </c>
      <c r="C3425" s="4" t="s">
        <v>14</v>
      </c>
      <c r="D3425" s="4" t="s">
        <v>14</v>
      </c>
      <c r="E3425" s="4" t="s">
        <v>24</v>
      </c>
      <c r="F3425" s="4" t="s">
        <v>24</v>
      </c>
      <c r="G3425" s="4" t="s">
        <v>24</v>
      </c>
      <c r="H3425" s="4" t="s">
        <v>10</v>
      </c>
    </row>
    <row r="3426" spans="1:8">
      <c r="A3426" t="n">
        <v>31643</v>
      </c>
      <c r="B3426" s="33" t="n">
        <v>45</v>
      </c>
      <c r="C3426" s="7" t="n">
        <v>2</v>
      </c>
      <c r="D3426" s="7" t="n">
        <v>3</v>
      </c>
      <c r="E3426" s="7" t="n">
        <v>-80.4300003051758</v>
      </c>
      <c r="F3426" s="7" t="n">
        <v>179.559997558594</v>
      </c>
      <c r="G3426" s="7" t="n">
        <v>26.9300003051758</v>
      </c>
      <c r="H3426" s="7" t="n">
        <v>0</v>
      </c>
    </row>
    <row r="3427" spans="1:8">
      <c r="A3427" t="s">
        <v>4</v>
      </c>
      <c r="B3427" s="4" t="s">
        <v>5</v>
      </c>
      <c r="C3427" s="4" t="s">
        <v>14</v>
      </c>
      <c r="D3427" s="4" t="s">
        <v>14</v>
      </c>
      <c r="E3427" s="4" t="s">
        <v>24</v>
      </c>
      <c r="F3427" s="4" t="s">
        <v>24</v>
      </c>
      <c r="G3427" s="4" t="s">
        <v>24</v>
      </c>
      <c r="H3427" s="4" t="s">
        <v>10</v>
      </c>
      <c r="I3427" s="4" t="s">
        <v>14</v>
      </c>
    </row>
    <row r="3428" spans="1:8">
      <c r="A3428" t="n">
        <v>31660</v>
      </c>
      <c r="B3428" s="33" t="n">
        <v>45</v>
      </c>
      <c r="C3428" s="7" t="n">
        <v>4</v>
      </c>
      <c r="D3428" s="7" t="n">
        <v>3</v>
      </c>
      <c r="E3428" s="7" t="n">
        <v>9.02999973297119</v>
      </c>
      <c r="F3428" s="7" t="n">
        <v>-89.2600021362305</v>
      </c>
      <c r="G3428" s="7" t="n">
        <v>0</v>
      </c>
      <c r="H3428" s="7" t="n">
        <v>0</v>
      </c>
      <c r="I3428" s="7" t="n">
        <v>0</v>
      </c>
    </row>
    <row r="3429" spans="1:8">
      <c r="A3429" t="s">
        <v>4</v>
      </c>
      <c r="B3429" s="4" t="s">
        <v>5</v>
      </c>
      <c r="C3429" s="4" t="s">
        <v>14</v>
      </c>
      <c r="D3429" s="4" t="s">
        <v>14</v>
      </c>
      <c r="E3429" s="4" t="s">
        <v>24</v>
      </c>
      <c r="F3429" s="4" t="s">
        <v>10</v>
      </c>
    </row>
    <row r="3430" spans="1:8">
      <c r="A3430" t="n">
        <v>31678</v>
      </c>
      <c r="B3430" s="33" t="n">
        <v>45</v>
      </c>
      <c r="C3430" s="7" t="n">
        <v>5</v>
      </c>
      <c r="D3430" s="7" t="n">
        <v>3</v>
      </c>
      <c r="E3430" s="7" t="n">
        <v>1.5</v>
      </c>
      <c r="F3430" s="7" t="n">
        <v>0</v>
      </c>
    </row>
    <row r="3431" spans="1:8">
      <c r="A3431" t="s">
        <v>4</v>
      </c>
      <c r="B3431" s="4" t="s">
        <v>5</v>
      </c>
      <c r="C3431" s="4" t="s">
        <v>14</v>
      </c>
      <c r="D3431" s="4" t="s">
        <v>14</v>
      </c>
      <c r="E3431" s="4" t="s">
        <v>24</v>
      </c>
      <c r="F3431" s="4" t="s">
        <v>10</v>
      </c>
    </row>
    <row r="3432" spans="1:8">
      <c r="A3432" t="n">
        <v>31687</v>
      </c>
      <c r="B3432" s="33" t="n">
        <v>45</v>
      </c>
      <c r="C3432" s="7" t="n">
        <v>11</v>
      </c>
      <c r="D3432" s="7" t="n">
        <v>3</v>
      </c>
      <c r="E3432" s="7" t="n">
        <v>26.5</v>
      </c>
      <c r="F3432" s="7" t="n">
        <v>0</v>
      </c>
    </row>
    <row r="3433" spans="1:8">
      <c r="A3433" t="s">
        <v>4</v>
      </c>
      <c r="B3433" s="4" t="s">
        <v>5</v>
      </c>
      <c r="C3433" s="4" t="s">
        <v>14</v>
      </c>
      <c r="D3433" s="4" t="s">
        <v>10</v>
      </c>
      <c r="E3433" s="4" t="s">
        <v>10</v>
      </c>
      <c r="F3433" s="4" t="s">
        <v>9</v>
      </c>
    </row>
    <row r="3434" spans="1:8">
      <c r="A3434" t="n">
        <v>31696</v>
      </c>
      <c r="B3434" s="59" t="n">
        <v>84</v>
      </c>
      <c r="C3434" s="7" t="n">
        <v>0</v>
      </c>
      <c r="D3434" s="7" t="n">
        <v>0</v>
      </c>
      <c r="E3434" s="7" t="n">
        <v>0</v>
      </c>
      <c r="F3434" s="7" t="n">
        <v>1036831949</v>
      </c>
    </row>
    <row r="3435" spans="1:8">
      <c r="A3435" t="s">
        <v>4</v>
      </c>
      <c r="B3435" s="4" t="s">
        <v>5</v>
      </c>
      <c r="C3435" s="4" t="s">
        <v>14</v>
      </c>
    </row>
    <row r="3436" spans="1:8">
      <c r="A3436" t="n">
        <v>31706</v>
      </c>
      <c r="B3436" s="62" t="n">
        <v>116</v>
      </c>
      <c r="C3436" s="7" t="n">
        <v>1</v>
      </c>
    </row>
    <row r="3437" spans="1:8">
      <c r="A3437" t="s">
        <v>4</v>
      </c>
      <c r="B3437" s="4" t="s">
        <v>5</v>
      </c>
      <c r="C3437" s="4" t="s">
        <v>14</v>
      </c>
      <c r="D3437" s="4" t="s">
        <v>10</v>
      </c>
    </row>
    <row r="3438" spans="1:8">
      <c r="A3438" t="n">
        <v>31708</v>
      </c>
      <c r="B3438" s="23" t="n">
        <v>58</v>
      </c>
      <c r="C3438" s="7" t="n">
        <v>255</v>
      </c>
      <c r="D3438" s="7" t="n">
        <v>0</v>
      </c>
    </row>
    <row r="3439" spans="1:8">
      <c r="A3439" t="s">
        <v>4</v>
      </c>
      <c r="B3439" s="4" t="s">
        <v>5</v>
      </c>
      <c r="C3439" s="4" t="s">
        <v>14</v>
      </c>
      <c r="D3439" s="4" t="s">
        <v>14</v>
      </c>
      <c r="E3439" s="4" t="s">
        <v>24</v>
      </c>
      <c r="F3439" s="4" t="s">
        <v>24</v>
      </c>
      <c r="G3439" s="4" t="s">
        <v>24</v>
      </c>
      <c r="H3439" s="4" t="s">
        <v>10</v>
      </c>
    </row>
    <row r="3440" spans="1:8">
      <c r="A3440" t="n">
        <v>31712</v>
      </c>
      <c r="B3440" s="33" t="n">
        <v>45</v>
      </c>
      <c r="C3440" s="7" t="n">
        <v>2</v>
      </c>
      <c r="D3440" s="7" t="n">
        <v>3</v>
      </c>
      <c r="E3440" s="7" t="n">
        <v>-81.5800018310547</v>
      </c>
      <c r="F3440" s="7" t="n">
        <v>179.320007324219</v>
      </c>
      <c r="G3440" s="7" t="n">
        <v>28.6700000762939</v>
      </c>
      <c r="H3440" s="7" t="n">
        <v>20000</v>
      </c>
    </row>
    <row r="3441" spans="1:9">
      <c r="A3441" t="s">
        <v>4</v>
      </c>
      <c r="B3441" s="4" t="s">
        <v>5</v>
      </c>
      <c r="C3441" s="4" t="s">
        <v>14</v>
      </c>
      <c r="D3441" s="4" t="s">
        <v>14</v>
      </c>
      <c r="E3441" s="4" t="s">
        <v>24</v>
      </c>
      <c r="F3441" s="4" t="s">
        <v>24</v>
      </c>
      <c r="G3441" s="4" t="s">
        <v>24</v>
      </c>
      <c r="H3441" s="4" t="s">
        <v>10</v>
      </c>
      <c r="I3441" s="4" t="s">
        <v>14</v>
      </c>
    </row>
    <row r="3442" spans="1:9">
      <c r="A3442" t="n">
        <v>31729</v>
      </c>
      <c r="B3442" s="33" t="n">
        <v>45</v>
      </c>
      <c r="C3442" s="7" t="n">
        <v>4</v>
      </c>
      <c r="D3442" s="7" t="n">
        <v>3</v>
      </c>
      <c r="E3442" s="7" t="n">
        <v>10.5900001525879</v>
      </c>
      <c r="F3442" s="7" t="n">
        <v>355.109985351563</v>
      </c>
      <c r="G3442" s="7" t="n">
        <v>0</v>
      </c>
      <c r="H3442" s="7" t="n">
        <v>20000</v>
      </c>
      <c r="I3442" s="7" t="n">
        <v>1</v>
      </c>
    </row>
    <row r="3443" spans="1:9">
      <c r="A3443" t="s">
        <v>4</v>
      </c>
      <c r="B3443" s="4" t="s">
        <v>5</v>
      </c>
      <c r="C3443" s="4" t="s">
        <v>14</v>
      </c>
      <c r="D3443" s="4" t="s">
        <v>14</v>
      </c>
      <c r="E3443" s="4" t="s">
        <v>24</v>
      </c>
      <c r="F3443" s="4" t="s">
        <v>10</v>
      </c>
    </row>
    <row r="3444" spans="1:9">
      <c r="A3444" t="n">
        <v>31747</v>
      </c>
      <c r="B3444" s="33" t="n">
        <v>45</v>
      </c>
      <c r="C3444" s="7" t="n">
        <v>5</v>
      </c>
      <c r="D3444" s="7" t="n">
        <v>3</v>
      </c>
      <c r="E3444" s="7" t="n">
        <v>8.80000019073486</v>
      </c>
      <c r="F3444" s="7" t="n">
        <v>20000</v>
      </c>
    </row>
    <row r="3445" spans="1:9">
      <c r="A3445" t="s">
        <v>4</v>
      </c>
      <c r="B3445" s="4" t="s">
        <v>5</v>
      </c>
      <c r="C3445" s="4" t="s">
        <v>14</v>
      </c>
      <c r="D3445" s="4" t="s">
        <v>14</v>
      </c>
      <c r="E3445" s="4" t="s">
        <v>24</v>
      </c>
      <c r="F3445" s="4" t="s">
        <v>10</v>
      </c>
    </row>
    <row r="3446" spans="1:9">
      <c r="A3446" t="n">
        <v>31756</v>
      </c>
      <c r="B3446" s="33" t="n">
        <v>45</v>
      </c>
      <c r="C3446" s="7" t="n">
        <v>11</v>
      </c>
      <c r="D3446" s="7" t="n">
        <v>3</v>
      </c>
      <c r="E3446" s="7" t="n">
        <v>15.6000003814697</v>
      </c>
      <c r="F3446" s="7" t="n">
        <v>20000</v>
      </c>
    </row>
    <row r="3447" spans="1:9">
      <c r="A3447" t="s">
        <v>4</v>
      </c>
      <c r="B3447" s="4" t="s">
        <v>5</v>
      </c>
      <c r="C3447" s="4" t="s">
        <v>14</v>
      </c>
      <c r="D3447" s="4" t="s">
        <v>14</v>
      </c>
      <c r="E3447" s="4" t="s">
        <v>14</v>
      </c>
      <c r="F3447" s="4" t="s">
        <v>14</v>
      </c>
    </row>
    <row r="3448" spans="1:9">
      <c r="A3448" t="n">
        <v>31765</v>
      </c>
      <c r="B3448" s="8" t="n">
        <v>14</v>
      </c>
      <c r="C3448" s="7" t="n">
        <v>0</v>
      </c>
      <c r="D3448" s="7" t="n">
        <v>1</v>
      </c>
      <c r="E3448" s="7" t="n">
        <v>0</v>
      </c>
      <c r="F3448" s="7" t="n">
        <v>0</v>
      </c>
    </row>
    <row r="3449" spans="1:9">
      <c r="A3449" t="s">
        <v>4</v>
      </c>
      <c r="B3449" s="4" t="s">
        <v>5</v>
      </c>
      <c r="C3449" s="4" t="s">
        <v>14</v>
      </c>
      <c r="D3449" s="4" t="s">
        <v>10</v>
      </c>
      <c r="E3449" s="4" t="s">
        <v>6</v>
      </c>
    </row>
    <row r="3450" spans="1:9">
      <c r="A3450" t="n">
        <v>31770</v>
      </c>
      <c r="B3450" s="26" t="n">
        <v>51</v>
      </c>
      <c r="C3450" s="7" t="n">
        <v>4</v>
      </c>
      <c r="D3450" s="7" t="n">
        <v>28</v>
      </c>
      <c r="E3450" s="7" t="s">
        <v>44</v>
      </c>
    </row>
    <row r="3451" spans="1:9">
      <c r="A3451" t="s">
        <v>4</v>
      </c>
      <c r="B3451" s="4" t="s">
        <v>5</v>
      </c>
      <c r="C3451" s="4" t="s">
        <v>10</v>
      </c>
    </row>
    <row r="3452" spans="1:9">
      <c r="A3452" t="n">
        <v>31783</v>
      </c>
      <c r="B3452" s="27" t="n">
        <v>16</v>
      </c>
      <c r="C3452" s="7" t="n">
        <v>0</v>
      </c>
    </row>
    <row r="3453" spans="1:9">
      <c r="A3453" t="s">
        <v>4</v>
      </c>
      <c r="B3453" s="4" t="s">
        <v>5</v>
      </c>
      <c r="C3453" s="4" t="s">
        <v>10</v>
      </c>
      <c r="D3453" s="4" t="s">
        <v>14</v>
      </c>
      <c r="E3453" s="4" t="s">
        <v>9</v>
      </c>
      <c r="F3453" s="4" t="s">
        <v>45</v>
      </c>
      <c r="G3453" s="4" t="s">
        <v>14</v>
      </c>
      <c r="H3453" s="4" t="s">
        <v>14</v>
      </c>
      <c r="I3453" s="4" t="s">
        <v>14</v>
      </c>
      <c r="J3453" s="4" t="s">
        <v>9</v>
      </c>
      <c r="K3453" s="4" t="s">
        <v>45</v>
      </c>
      <c r="L3453" s="4" t="s">
        <v>14</v>
      </c>
      <c r="M3453" s="4" t="s">
        <v>14</v>
      </c>
      <c r="N3453" s="4" t="s">
        <v>14</v>
      </c>
      <c r="O3453" s="4" t="s">
        <v>9</v>
      </c>
      <c r="P3453" s="4" t="s">
        <v>45</v>
      </c>
      <c r="Q3453" s="4" t="s">
        <v>14</v>
      </c>
      <c r="R3453" s="4" t="s">
        <v>14</v>
      </c>
    </row>
    <row r="3454" spans="1:9">
      <c r="A3454" t="n">
        <v>31786</v>
      </c>
      <c r="B3454" s="28" t="n">
        <v>26</v>
      </c>
      <c r="C3454" s="7" t="n">
        <v>28</v>
      </c>
      <c r="D3454" s="7" t="n">
        <v>17</v>
      </c>
      <c r="E3454" s="7" t="n">
        <v>33315</v>
      </c>
      <c r="F3454" s="7" t="s">
        <v>317</v>
      </c>
      <c r="G3454" s="7" t="n">
        <v>2</v>
      </c>
      <c r="H3454" s="7" t="n">
        <v>3</v>
      </c>
      <c r="I3454" s="7" t="n">
        <v>17</v>
      </c>
      <c r="J3454" s="7" t="n">
        <v>33316</v>
      </c>
      <c r="K3454" s="7" t="s">
        <v>318</v>
      </c>
      <c r="L3454" s="7" t="n">
        <v>2</v>
      </c>
      <c r="M3454" s="7" t="n">
        <v>3</v>
      </c>
      <c r="N3454" s="7" t="n">
        <v>17</v>
      </c>
      <c r="O3454" s="7" t="n">
        <v>33317</v>
      </c>
      <c r="P3454" s="7" t="s">
        <v>319</v>
      </c>
      <c r="Q3454" s="7" t="n">
        <v>2</v>
      </c>
      <c r="R3454" s="7" t="n">
        <v>0</v>
      </c>
    </row>
    <row r="3455" spans="1:9">
      <c r="A3455" t="s">
        <v>4</v>
      </c>
      <c r="B3455" s="4" t="s">
        <v>5</v>
      </c>
    </row>
    <row r="3456" spans="1:9">
      <c r="A3456" t="n">
        <v>32056</v>
      </c>
      <c r="B3456" s="29" t="n">
        <v>28</v>
      </c>
    </row>
    <row r="3457" spans="1:18">
      <c r="A3457" t="s">
        <v>4</v>
      </c>
      <c r="B3457" s="4" t="s">
        <v>5</v>
      </c>
      <c r="C3457" s="4" t="s">
        <v>10</v>
      </c>
      <c r="D3457" s="4" t="s">
        <v>14</v>
      </c>
      <c r="E3457" s="4" t="s">
        <v>6</v>
      </c>
      <c r="F3457" s="4" t="s">
        <v>24</v>
      </c>
      <c r="G3457" s="4" t="s">
        <v>24</v>
      </c>
      <c r="H3457" s="4" t="s">
        <v>24</v>
      </c>
    </row>
    <row r="3458" spans="1:18">
      <c r="A3458" t="n">
        <v>32057</v>
      </c>
      <c r="B3458" s="44" t="n">
        <v>48</v>
      </c>
      <c r="C3458" s="7" t="n">
        <v>28</v>
      </c>
      <c r="D3458" s="7" t="n">
        <v>0</v>
      </c>
      <c r="E3458" s="7" t="s">
        <v>250</v>
      </c>
      <c r="F3458" s="7" t="n">
        <v>-1</v>
      </c>
      <c r="G3458" s="7" t="n">
        <v>1</v>
      </c>
      <c r="H3458" s="7" t="n">
        <v>0</v>
      </c>
    </row>
    <row r="3459" spans="1:18">
      <c r="A3459" t="s">
        <v>4</v>
      </c>
      <c r="B3459" s="4" t="s">
        <v>5</v>
      </c>
      <c r="C3459" s="4" t="s">
        <v>14</v>
      </c>
      <c r="D3459" s="4" t="s">
        <v>10</v>
      </c>
      <c r="E3459" s="4" t="s">
        <v>6</v>
      </c>
    </row>
    <row r="3460" spans="1:18">
      <c r="A3460" t="n">
        <v>32085</v>
      </c>
      <c r="B3460" s="26" t="n">
        <v>51</v>
      </c>
      <c r="C3460" s="7" t="n">
        <v>4</v>
      </c>
      <c r="D3460" s="7" t="n">
        <v>28</v>
      </c>
      <c r="E3460" s="7" t="s">
        <v>44</v>
      </c>
    </row>
    <row r="3461" spans="1:18">
      <c r="A3461" t="s">
        <v>4</v>
      </c>
      <c r="B3461" s="4" t="s">
        <v>5</v>
      </c>
      <c r="C3461" s="4" t="s">
        <v>10</v>
      </c>
    </row>
    <row r="3462" spans="1:18">
      <c r="A3462" t="n">
        <v>32098</v>
      </c>
      <c r="B3462" s="27" t="n">
        <v>16</v>
      </c>
      <c r="C3462" s="7" t="n">
        <v>0</v>
      </c>
    </row>
    <row r="3463" spans="1:18">
      <c r="A3463" t="s">
        <v>4</v>
      </c>
      <c r="B3463" s="4" t="s">
        <v>5</v>
      </c>
      <c r="C3463" s="4" t="s">
        <v>10</v>
      </c>
      <c r="D3463" s="4" t="s">
        <v>14</v>
      </c>
      <c r="E3463" s="4" t="s">
        <v>9</v>
      </c>
      <c r="F3463" s="4" t="s">
        <v>45</v>
      </c>
      <c r="G3463" s="4" t="s">
        <v>14</v>
      </c>
      <c r="H3463" s="4" t="s">
        <v>14</v>
      </c>
      <c r="I3463" s="4" t="s">
        <v>14</v>
      </c>
      <c r="J3463" s="4" t="s">
        <v>9</v>
      </c>
      <c r="K3463" s="4" t="s">
        <v>45</v>
      </c>
      <c r="L3463" s="4" t="s">
        <v>14</v>
      </c>
      <c r="M3463" s="4" t="s">
        <v>14</v>
      </c>
    </row>
    <row r="3464" spans="1:18">
      <c r="A3464" t="n">
        <v>32101</v>
      </c>
      <c r="B3464" s="28" t="n">
        <v>26</v>
      </c>
      <c r="C3464" s="7" t="n">
        <v>28</v>
      </c>
      <c r="D3464" s="7" t="n">
        <v>17</v>
      </c>
      <c r="E3464" s="7" t="n">
        <v>33318</v>
      </c>
      <c r="F3464" s="7" t="s">
        <v>320</v>
      </c>
      <c r="G3464" s="7" t="n">
        <v>2</v>
      </c>
      <c r="H3464" s="7" t="n">
        <v>3</v>
      </c>
      <c r="I3464" s="7" t="n">
        <v>17</v>
      </c>
      <c r="J3464" s="7" t="n">
        <v>33319</v>
      </c>
      <c r="K3464" s="7" t="s">
        <v>321</v>
      </c>
      <c r="L3464" s="7" t="n">
        <v>2</v>
      </c>
      <c r="M3464" s="7" t="n">
        <v>0</v>
      </c>
    </row>
    <row r="3465" spans="1:18">
      <c r="A3465" t="s">
        <v>4</v>
      </c>
      <c r="B3465" s="4" t="s">
        <v>5</v>
      </c>
    </row>
    <row r="3466" spans="1:18">
      <c r="A3466" t="n">
        <v>32341</v>
      </c>
      <c r="B3466" s="29" t="n">
        <v>28</v>
      </c>
    </row>
    <row r="3467" spans="1:18">
      <c r="A3467" t="s">
        <v>4</v>
      </c>
      <c r="B3467" s="4" t="s">
        <v>5</v>
      </c>
      <c r="C3467" s="4" t="s">
        <v>10</v>
      </c>
      <c r="D3467" s="4" t="s">
        <v>14</v>
      </c>
    </row>
    <row r="3468" spans="1:18">
      <c r="A3468" t="n">
        <v>32342</v>
      </c>
      <c r="B3468" s="31" t="n">
        <v>89</v>
      </c>
      <c r="C3468" s="7" t="n">
        <v>65533</v>
      </c>
      <c r="D3468" s="7" t="n">
        <v>1</v>
      </c>
    </row>
    <row r="3469" spans="1:18">
      <c r="A3469" t="s">
        <v>4</v>
      </c>
      <c r="B3469" s="4" t="s">
        <v>5</v>
      </c>
      <c r="C3469" s="4" t="s">
        <v>9</v>
      </c>
    </row>
    <row r="3470" spans="1:18">
      <c r="A3470" t="n">
        <v>32346</v>
      </c>
      <c r="B3470" s="30" t="n">
        <v>15</v>
      </c>
      <c r="C3470" s="7" t="n">
        <v>256</v>
      </c>
    </row>
    <row r="3471" spans="1:18">
      <c r="A3471" t="s">
        <v>4</v>
      </c>
      <c r="B3471" s="4" t="s">
        <v>5</v>
      </c>
      <c r="C3471" s="4" t="s">
        <v>14</v>
      </c>
      <c r="D3471" s="4" t="s">
        <v>10</v>
      </c>
      <c r="E3471" s="4" t="s">
        <v>24</v>
      </c>
    </row>
    <row r="3472" spans="1:18">
      <c r="A3472" t="n">
        <v>32351</v>
      </c>
      <c r="B3472" s="23" t="n">
        <v>58</v>
      </c>
      <c r="C3472" s="7" t="n">
        <v>101</v>
      </c>
      <c r="D3472" s="7" t="n">
        <v>300</v>
      </c>
      <c r="E3472" s="7" t="n">
        <v>1</v>
      </c>
    </row>
    <row r="3473" spans="1:13">
      <c r="A3473" t="s">
        <v>4</v>
      </c>
      <c r="B3473" s="4" t="s">
        <v>5</v>
      </c>
      <c r="C3473" s="4" t="s">
        <v>14</v>
      </c>
      <c r="D3473" s="4" t="s">
        <v>10</v>
      </c>
    </row>
    <row r="3474" spans="1:13">
      <c r="A3474" t="n">
        <v>32359</v>
      </c>
      <c r="B3474" s="23" t="n">
        <v>58</v>
      </c>
      <c r="C3474" s="7" t="n">
        <v>254</v>
      </c>
      <c r="D3474" s="7" t="n">
        <v>0</v>
      </c>
    </row>
    <row r="3475" spans="1:13">
      <c r="A3475" t="s">
        <v>4</v>
      </c>
      <c r="B3475" s="4" t="s">
        <v>5</v>
      </c>
      <c r="C3475" s="4" t="s">
        <v>10</v>
      </c>
      <c r="D3475" s="4" t="s">
        <v>14</v>
      </c>
      <c r="E3475" s="4" t="s">
        <v>6</v>
      </c>
      <c r="F3475" s="4" t="s">
        <v>24</v>
      </c>
      <c r="G3475" s="4" t="s">
        <v>24</v>
      </c>
      <c r="H3475" s="4" t="s">
        <v>24</v>
      </c>
    </row>
    <row r="3476" spans="1:13">
      <c r="A3476" t="n">
        <v>32363</v>
      </c>
      <c r="B3476" s="44" t="n">
        <v>48</v>
      </c>
      <c r="C3476" s="7" t="n">
        <v>28</v>
      </c>
      <c r="D3476" s="7" t="n">
        <v>0</v>
      </c>
      <c r="E3476" s="7" t="s">
        <v>322</v>
      </c>
      <c r="F3476" s="7" t="n">
        <v>-1</v>
      </c>
      <c r="G3476" s="7" t="n">
        <v>1</v>
      </c>
      <c r="H3476" s="7" t="n">
        <v>0</v>
      </c>
    </row>
    <row r="3477" spans="1:13">
      <c r="A3477" t="s">
        <v>4</v>
      </c>
      <c r="B3477" s="4" t="s">
        <v>5</v>
      </c>
      <c r="C3477" s="4" t="s">
        <v>14</v>
      </c>
      <c r="D3477" s="4" t="s">
        <v>10</v>
      </c>
      <c r="E3477" s="4" t="s">
        <v>10</v>
      </c>
      <c r="F3477" s="4" t="s">
        <v>9</v>
      </c>
    </row>
    <row r="3478" spans="1:13">
      <c r="A3478" t="n">
        <v>32389</v>
      </c>
      <c r="B3478" s="59" t="n">
        <v>84</v>
      </c>
      <c r="C3478" s="7" t="n">
        <v>1</v>
      </c>
      <c r="D3478" s="7" t="n">
        <v>0</v>
      </c>
      <c r="E3478" s="7" t="n">
        <v>0</v>
      </c>
      <c r="F3478" s="7" t="n">
        <v>0</v>
      </c>
    </row>
    <row r="3479" spans="1:13">
      <c r="A3479" t="s">
        <v>4</v>
      </c>
      <c r="B3479" s="4" t="s">
        <v>5</v>
      </c>
      <c r="C3479" s="4" t="s">
        <v>14</v>
      </c>
      <c r="D3479" s="4" t="s">
        <v>14</v>
      </c>
      <c r="E3479" s="4" t="s">
        <v>24</v>
      </c>
      <c r="F3479" s="4" t="s">
        <v>24</v>
      </c>
      <c r="G3479" s="4" t="s">
        <v>24</v>
      </c>
      <c r="H3479" s="4" t="s">
        <v>10</v>
      </c>
    </row>
    <row r="3480" spans="1:13">
      <c r="A3480" t="n">
        <v>32399</v>
      </c>
      <c r="B3480" s="33" t="n">
        <v>45</v>
      </c>
      <c r="C3480" s="7" t="n">
        <v>2</v>
      </c>
      <c r="D3480" s="7" t="n">
        <v>3</v>
      </c>
      <c r="E3480" s="7" t="n">
        <v>-87.3099975585938</v>
      </c>
      <c r="F3480" s="7" t="n">
        <v>175.089996337891</v>
      </c>
      <c r="G3480" s="7" t="n">
        <v>29.3999996185303</v>
      </c>
      <c r="H3480" s="7" t="n">
        <v>0</v>
      </c>
    </row>
    <row r="3481" spans="1:13">
      <c r="A3481" t="s">
        <v>4</v>
      </c>
      <c r="B3481" s="4" t="s">
        <v>5</v>
      </c>
      <c r="C3481" s="4" t="s">
        <v>14</v>
      </c>
      <c r="D3481" s="4" t="s">
        <v>14</v>
      </c>
      <c r="E3481" s="4" t="s">
        <v>24</v>
      </c>
      <c r="F3481" s="4" t="s">
        <v>24</v>
      </c>
      <c r="G3481" s="4" t="s">
        <v>24</v>
      </c>
      <c r="H3481" s="4" t="s">
        <v>10</v>
      </c>
      <c r="I3481" s="4" t="s">
        <v>14</v>
      </c>
    </row>
    <row r="3482" spans="1:13">
      <c r="A3482" t="n">
        <v>32416</v>
      </c>
      <c r="B3482" s="33" t="n">
        <v>45</v>
      </c>
      <c r="C3482" s="7" t="n">
        <v>4</v>
      </c>
      <c r="D3482" s="7" t="n">
        <v>3</v>
      </c>
      <c r="E3482" s="7" t="n">
        <v>3.50999999046326</v>
      </c>
      <c r="F3482" s="7" t="n">
        <v>79.9599990844727</v>
      </c>
      <c r="G3482" s="7" t="n">
        <v>0</v>
      </c>
      <c r="H3482" s="7" t="n">
        <v>0</v>
      </c>
      <c r="I3482" s="7" t="n">
        <v>0</v>
      </c>
    </row>
    <row r="3483" spans="1:13">
      <c r="A3483" t="s">
        <v>4</v>
      </c>
      <c r="B3483" s="4" t="s">
        <v>5</v>
      </c>
      <c r="C3483" s="4" t="s">
        <v>14</v>
      </c>
      <c r="D3483" s="4" t="s">
        <v>14</v>
      </c>
      <c r="E3483" s="4" t="s">
        <v>24</v>
      </c>
      <c r="F3483" s="4" t="s">
        <v>10</v>
      </c>
    </row>
    <row r="3484" spans="1:13">
      <c r="A3484" t="n">
        <v>32434</v>
      </c>
      <c r="B3484" s="33" t="n">
        <v>45</v>
      </c>
      <c r="C3484" s="7" t="n">
        <v>5</v>
      </c>
      <c r="D3484" s="7" t="n">
        <v>3</v>
      </c>
      <c r="E3484" s="7" t="n">
        <v>1.10000002384186</v>
      </c>
      <c r="F3484" s="7" t="n">
        <v>0</v>
      </c>
    </row>
    <row r="3485" spans="1:13">
      <c r="A3485" t="s">
        <v>4</v>
      </c>
      <c r="B3485" s="4" t="s">
        <v>5</v>
      </c>
      <c r="C3485" s="4" t="s">
        <v>14</v>
      </c>
      <c r="D3485" s="4" t="s">
        <v>14</v>
      </c>
      <c r="E3485" s="4" t="s">
        <v>24</v>
      </c>
      <c r="F3485" s="4" t="s">
        <v>10</v>
      </c>
    </row>
    <row r="3486" spans="1:13">
      <c r="A3486" t="n">
        <v>32443</v>
      </c>
      <c r="B3486" s="33" t="n">
        <v>45</v>
      </c>
      <c r="C3486" s="7" t="n">
        <v>11</v>
      </c>
      <c r="D3486" s="7" t="n">
        <v>3</v>
      </c>
      <c r="E3486" s="7" t="n">
        <v>38.5</v>
      </c>
      <c r="F3486" s="7" t="n">
        <v>0</v>
      </c>
    </row>
    <row r="3487" spans="1:13">
      <c r="A3487" t="s">
        <v>4</v>
      </c>
      <c r="B3487" s="4" t="s">
        <v>5</v>
      </c>
      <c r="C3487" s="4" t="s">
        <v>14</v>
      </c>
    </row>
    <row r="3488" spans="1:13">
      <c r="A3488" t="n">
        <v>32452</v>
      </c>
      <c r="B3488" s="62" t="n">
        <v>116</v>
      </c>
      <c r="C3488" s="7" t="n">
        <v>0</v>
      </c>
    </row>
    <row r="3489" spans="1:9">
      <c r="A3489" t="s">
        <v>4</v>
      </c>
      <c r="B3489" s="4" t="s">
        <v>5</v>
      </c>
      <c r="C3489" s="4" t="s">
        <v>14</v>
      </c>
      <c r="D3489" s="4" t="s">
        <v>10</v>
      </c>
    </row>
    <row r="3490" spans="1:9">
      <c r="A3490" t="n">
        <v>32454</v>
      </c>
      <c r="B3490" s="62" t="n">
        <v>116</v>
      </c>
      <c r="C3490" s="7" t="n">
        <v>2</v>
      </c>
      <c r="D3490" s="7" t="n">
        <v>1</v>
      </c>
    </row>
    <row r="3491" spans="1:9">
      <c r="A3491" t="s">
        <v>4</v>
      </c>
      <c r="B3491" s="4" t="s">
        <v>5</v>
      </c>
      <c r="C3491" s="4" t="s">
        <v>14</v>
      </c>
      <c r="D3491" s="4" t="s">
        <v>9</v>
      </c>
    </row>
    <row r="3492" spans="1:9">
      <c r="A3492" t="n">
        <v>32458</v>
      </c>
      <c r="B3492" s="62" t="n">
        <v>116</v>
      </c>
      <c r="C3492" s="7" t="n">
        <v>5</v>
      </c>
      <c r="D3492" s="7" t="n">
        <v>1092616192</v>
      </c>
    </row>
    <row r="3493" spans="1:9">
      <c r="A3493" t="s">
        <v>4</v>
      </c>
      <c r="B3493" s="4" t="s">
        <v>5</v>
      </c>
      <c r="C3493" s="4" t="s">
        <v>14</v>
      </c>
      <c r="D3493" s="4" t="s">
        <v>10</v>
      </c>
    </row>
    <row r="3494" spans="1:9">
      <c r="A3494" t="n">
        <v>32464</v>
      </c>
      <c r="B3494" s="62" t="n">
        <v>116</v>
      </c>
      <c r="C3494" s="7" t="n">
        <v>6</v>
      </c>
      <c r="D3494" s="7" t="n">
        <v>1</v>
      </c>
    </row>
    <row r="3495" spans="1:9">
      <c r="A3495" t="s">
        <v>4</v>
      </c>
      <c r="B3495" s="4" t="s">
        <v>5</v>
      </c>
      <c r="C3495" s="4" t="s">
        <v>10</v>
      </c>
      <c r="D3495" s="4" t="s">
        <v>14</v>
      </c>
      <c r="E3495" s="4" t="s">
        <v>6</v>
      </c>
      <c r="F3495" s="4" t="s">
        <v>24</v>
      </c>
      <c r="G3495" s="4" t="s">
        <v>24</v>
      </c>
      <c r="H3495" s="4" t="s">
        <v>24</v>
      </c>
    </row>
    <row r="3496" spans="1:9">
      <c r="A3496" t="n">
        <v>32468</v>
      </c>
      <c r="B3496" s="44" t="n">
        <v>48</v>
      </c>
      <c r="C3496" s="7" t="n">
        <v>8</v>
      </c>
      <c r="D3496" s="7" t="n">
        <v>0</v>
      </c>
      <c r="E3496" s="7" t="s">
        <v>245</v>
      </c>
      <c r="F3496" s="7" t="n">
        <v>-1</v>
      </c>
      <c r="G3496" s="7" t="n">
        <v>1.5</v>
      </c>
      <c r="H3496" s="7" t="n">
        <v>0</v>
      </c>
    </row>
    <row r="3497" spans="1:9">
      <c r="A3497" t="s">
        <v>4</v>
      </c>
      <c r="B3497" s="4" t="s">
        <v>5</v>
      </c>
      <c r="C3497" s="4" t="s">
        <v>10</v>
      </c>
    </row>
    <row r="3498" spans="1:9">
      <c r="A3498" t="n">
        <v>32502</v>
      </c>
      <c r="B3498" s="27" t="n">
        <v>16</v>
      </c>
      <c r="C3498" s="7" t="n">
        <v>500</v>
      </c>
    </row>
    <row r="3499" spans="1:9">
      <c r="A3499" t="s">
        <v>4</v>
      </c>
      <c r="B3499" s="4" t="s">
        <v>5</v>
      </c>
      <c r="C3499" s="4" t="s">
        <v>14</v>
      </c>
      <c r="D3499" s="4" t="s">
        <v>24</v>
      </c>
      <c r="E3499" s="4" t="s">
        <v>24</v>
      </c>
      <c r="F3499" s="4" t="s">
        <v>24</v>
      </c>
    </row>
    <row r="3500" spans="1:9">
      <c r="A3500" t="n">
        <v>32505</v>
      </c>
      <c r="B3500" s="33" t="n">
        <v>45</v>
      </c>
      <c r="C3500" s="7" t="n">
        <v>9</v>
      </c>
      <c r="D3500" s="7" t="n">
        <v>0.0500000007450581</v>
      </c>
      <c r="E3500" s="7" t="n">
        <v>0.0500000007450581</v>
      </c>
      <c r="F3500" s="7" t="n">
        <v>0.200000002980232</v>
      </c>
    </row>
    <row r="3501" spans="1:9">
      <c r="A3501" t="s">
        <v>4</v>
      </c>
      <c r="B3501" s="4" t="s">
        <v>5</v>
      </c>
      <c r="C3501" s="4" t="s">
        <v>14</v>
      </c>
      <c r="D3501" s="4" t="s">
        <v>10</v>
      </c>
      <c r="E3501" s="4" t="s">
        <v>6</v>
      </c>
    </row>
    <row r="3502" spans="1:9">
      <c r="A3502" t="n">
        <v>32519</v>
      </c>
      <c r="B3502" s="26" t="n">
        <v>51</v>
      </c>
      <c r="C3502" s="7" t="n">
        <v>4</v>
      </c>
      <c r="D3502" s="7" t="n">
        <v>8</v>
      </c>
      <c r="E3502" s="7" t="s">
        <v>323</v>
      </c>
    </row>
    <row r="3503" spans="1:9">
      <c r="A3503" t="s">
        <v>4</v>
      </c>
      <c r="B3503" s="4" t="s">
        <v>5</v>
      </c>
      <c r="C3503" s="4" t="s">
        <v>10</v>
      </c>
    </row>
    <row r="3504" spans="1:9">
      <c r="A3504" t="n">
        <v>32532</v>
      </c>
      <c r="B3504" s="27" t="n">
        <v>16</v>
      </c>
      <c r="C3504" s="7" t="n">
        <v>0</v>
      </c>
    </row>
    <row r="3505" spans="1:8">
      <c r="A3505" t="s">
        <v>4</v>
      </c>
      <c r="B3505" s="4" t="s">
        <v>5</v>
      </c>
      <c r="C3505" s="4" t="s">
        <v>10</v>
      </c>
      <c r="D3505" s="4" t="s">
        <v>14</v>
      </c>
      <c r="E3505" s="4" t="s">
        <v>9</v>
      </c>
      <c r="F3505" s="4" t="s">
        <v>45</v>
      </c>
      <c r="G3505" s="4" t="s">
        <v>14</v>
      </c>
      <c r="H3505" s="4" t="s">
        <v>14</v>
      </c>
    </row>
    <row r="3506" spans="1:8">
      <c r="A3506" t="n">
        <v>32535</v>
      </c>
      <c r="B3506" s="28" t="n">
        <v>26</v>
      </c>
      <c r="C3506" s="7" t="n">
        <v>8</v>
      </c>
      <c r="D3506" s="7" t="n">
        <v>17</v>
      </c>
      <c r="E3506" s="7" t="n">
        <v>9332</v>
      </c>
      <c r="F3506" s="7" t="s">
        <v>324</v>
      </c>
      <c r="G3506" s="7" t="n">
        <v>2</v>
      </c>
      <c r="H3506" s="7" t="n">
        <v>0</v>
      </c>
    </row>
    <row r="3507" spans="1:8">
      <c r="A3507" t="s">
        <v>4</v>
      </c>
      <c r="B3507" s="4" t="s">
        <v>5</v>
      </c>
    </row>
    <row r="3508" spans="1:8">
      <c r="A3508" t="n">
        <v>32566</v>
      </c>
      <c r="B3508" s="29" t="n">
        <v>28</v>
      </c>
    </row>
    <row r="3509" spans="1:8">
      <c r="A3509" t="s">
        <v>4</v>
      </c>
      <c r="B3509" s="4" t="s">
        <v>5</v>
      </c>
      <c r="C3509" s="4" t="s">
        <v>14</v>
      </c>
      <c r="D3509" s="4" t="s">
        <v>10</v>
      </c>
      <c r="E3509" s="4" t="s">
        <v>6</v>
      </c>
    </row>
    <row r="3510" spans="1:8">
      <c r="A3510" t="n">
        <v>32567</v>
      </c>
      <c r="B3510" s="26" t="n">
        <v>51</v>
      </c>
      <c r="C3510" s="7" t="n">
        <v>4</v>
      </c>
      <c r="D3510" s="7" t="n">
        <v>1</v>
      </c>
      <c r="E3510" s="7" t="s">
        <v>271</v>
      </c>
    </row>
    <row r="3511" spans="1:8">
      <c r="A3511" t="s">
        <v>4</v>
      </c>
      <c r="B3511" s="4" t="s">
        <v>5</v>
      </c>
      <c r="C3511" s="4" t="s">
        <v>10</v>
      </c>
    </row>
    <row r="3512" spans="1:8">
      <c r="A3512" t="n">
        <v>32581</v>
      </c>
      <c r="B3512" s="27" t="n">
        <v>16</v>
      </c>
      <c r="C3512" s="7" t="n">
        <v>0</v>
      </c>
    </row>
    <row r="3513" spans="1:8">
      <c r="A3513" t="s">
        <v>4</v>
      </c>
      <c r="B3513" s="4" t="s">
        <v>5</v>
      </c>
      <c r="C3513" s="4" t="s">
        <v>10</v>
      </c>
      <c r="D3513" s="4" t="s">
        <v>14</v>
      </c>
      <c r="E3513" s="4" t="s">
        <v>9</v>
      </c>
      <c r="F3513" s="4" t="s">
        <v>45</v>
      </c>
      <c r="G3513" s="4" t="s">
        <v>14</v>
      </c>
      <c r="H3513" s="4" t="s">
        <v>14</v>
      </c>
    </row>
    <row r="3514" spans="1:8">
      <c r="A3514" t="n">
        <v>32584</v>
      </c>
      <c r="B3514" s="28" t="n">
        <v>26</v>
      </c>
      <c r="C3514" s="7" t="n">
        <v>1</v>
      </c>
      <c r="D3514" s="7" t="n">
        <v>17</v>
      </c>
      <c r="E3514" s="7" t="n">
        <v>1336</v>
      </c>
      <c r="F3514" s="7" t="s">
        <v>325</v>
      </c>
      <c r="G3514" s="7" t="n">
        <v>2</v>
      </c>
      <c r="H3514" s="7" t="n">
        <v>0</v>
      </c>
    </row>
    <row r="3515" spans="1:8">
      <c r="A3515" t="s">
        <v>4</v>
      </c>
      <c r="B3515" s="4" t="s">
        <v>5</v>
      </c>
    </row>
    <row r="3516" spans="1:8">
      <c r="A3516" t="n">
        <v>32633</v>
      </c>
      <c r="B3516" s="29" t="n">
        <v>28</v>
      </c>
    </row>
    <row r="3517" spans="1:8">
      <c r="A3517" t="s">
        <v>4</v>
      </c>
      <c r="B3517" s="4" t="s">
        <v>5</v>
      </c>
      <c r="C3517" s="4" t="s">
        <v>14</v>
      </c>
      <c r="D3517" s="4" t="s">
        <v>10</v>
      </c>
      <c r="E3517" s="4" t="s">
        <v>10</v>
      </c>
      <c r="F3517" s="4" t="s">
        <v>14</v>
      </c>
    </row>
    <row r="3518" spans="1:8">
      <c r="A3518" t="n">
        <v>32634</v>
      </c>
      <c r="B3518" s="25" t="n">
        <v>25</v>
      </c>
      <c r="C3518" s="7" t="n">
        <v>1</v>
      </c>
      <c r="D3518" s="7" t="n">
        <v>65535</v>
      </c>
      <c r="E3518" s="7" t="n">
        <v>65535</v>
      </c>
      <c r="F3518" s="7" t="n">
        <v>0</v>
      </c>
    </row>
    <row r="3519" spans="1:8">
      <c r="A3519" t="s">
        <v>4</v>
      </c>
      <c r="B3519" s="4" t="s">
        <v>5</v>
      </c>
      <c r="C3519" s="4" t="s">
        <v>14</v>
      </c>
      <c r="D3519" s="4" t="s">
        <v>10</v>
      </c>
      <c r="E3519" s="4" t="s">
        <v>14</v>
      </c>
    </row>
    <row r="3520" spans="1:8">
      <c r="A3520" t="n">
        <v>32641</v>
      </c>
      <c r="B3520" s="15" t="n">
        <v>49</v>
      </c>
      <c r="C3520" s="7" t="n">
        <v>1</v>
      </c>
      <c r="D3520" s="7" t="n">
        <v>3000</v>
      </c>
      <c r="E3520" s="7" t="n">
        <v>0</v>
      </c>
    </row>
    <row r="3521" spans="1:8">
      <c r="A3521" t="s">
        <v>4</v>
      </c>
      <c r="B3521" s="4" t="s">
        <v>5</v>
      </c>
      <c r="C3521" s="4" t="s">
        <v>14</v>
      </c>
      <c r="D3521" s="4" t="s">
        <v>10</v>
      </c>
      <c r="E3521" s="4" t="s">
        <v>10</v>
      </c>
      <c r="F3521" s="4" t="s">
        <v>14</v>
      </c>
    </row>
    <row r="3522" spans="1:8">
      <c r="A3522" t="n">
        <v>32646</v>
      </c>
      <c r="B3522" s="25" t="n">
        <v>25</v>
      </c>
      <c r="C3522" s="7" t="n">
        <v>1</v>
      </c>
      <c r="D3522" s="7" t="n">
        <v>50</v>
      </c>
      <c r="E3522" s="7" t="n">
        <v>50</v>
      </c>
      <c r="F3522" s="7" t="n">
        <v>5</v>
      </c>
    </row>
    <row r="3523" spans="1:8">
      <c r="A3523" t="s">
        <v>4</v>
      </c>
      <c r="B3523" s="4" t="s">
        <v>5</v>
      </c>
      <c r="C3523" s="4" t="s">
        <v>6</v>
      </c>
      <c r="D3523" s="4" t="s">
        <v>10</v>
      </c>
    </row>
    <row r="3524" spans="1:8">
      <c r="A3524" t="n">
        <v>32653</v>
      </c>
      <c r="B3524" s="65" t="n">
        <v>29</v>
      </c>
      <c r="C3524" s="7" t="s">
        <v>279</v>
      </c>
      <c r="D3524" s="7" t="n">
        <v>65533</v>
      </c>
    </row>
    <row r="3525" spans="1:8">
      <c r="A3525" t="s">
        <v>4</v>
      </c>
      <c r="B3525" s="4" t="s">
        <v>5</v>
      </c>
      <c r="C3525" s="4" t="s">
        <v>14</v>
      </c>
      <c r="D3525" s="4" t="s">
        <v>10</v>
      </c>
      <c r="E3525" s="4" t="s">
        <v>6</v>
      </c>
    </row>
    <row r="3526" spans="1:8">
      <c r="A3526" t="n">
        <v>32662</v>
      </c>
      <c r="B3526" s="26" t="n">
        <v>51</v>
      </c>
      <c r="C3526" s="7" t="n">
        <v>4</v>
      </c>
      <c r="D3526" s="7" t="n">
        <v>22</v>
      </c>
      <c r="E3526" s="7" t="s">
        <v>44</v>
      </c>
    </row>
    <row r="3527" spans="1:8">
      <c r="A3527" t="s">
        <v>4</v>
      </c>
      <c r="B3527" s="4" t="s">
        <v>5</v>
      </c>
      <c r="C3527" s="4" t="s">
        <v>10</v>
      </c>
    </row>
    <row r="3528" spans="1:8">
      <c r="A3528" t="n">
        <v>32675</v>
      </c>
      <c r="B3528" s="27" t="n">
        <v>16</v>
      </c>
      <c r="C3528" s="7" t="n">
        <v>0</v>
      </c>
    </row>
    <row r="3529" spans="1:8">
      <c r="A3529" t="s">
        <v>4</v>
      </c>
      <c r="B3529" s="4" t="s">
        <v>5</v>
      </c>
      <c r="C3529" s="4" t="s">
        <v>10</v>
      </c>
      <c r="D3529" s="4" t="s">
        <v>14</v>
      </c>
      <c r="E3529" s="4" t="s">
        <v>9</v>
      </c>
      <c r="F3529" s="4" t="s">
        <v>45</v>
      </c>
      <c r="G3529" s="4" t="s">
        <v>14</v>
      </c>
      <c r="H3529" s="4" t="s">
        <v>14</v>
      </c>
    </row>
    <row r="3530" spans="1:8">
      <c r="A3530" t="n">
        <v>32678</v>
      </c>
      <c r="B3530" s="28" t="n">
        <v>26</v>
      </c>
      <c r="C3530" s="7" t="n">
        <v>22</v>
      </c>
      <c r="D3530" s="7" t="n">
        <v>17</v>
      </c>
      <c r="E3530" s="7" t="n">
        <v>30306</v>
      </c>
      <c r="F3530" s="7" t="s">
        <v>326</v>
      </c>
      <c r="G3530" s="7" t="n">
        <v>2</v>
      </c>
      <c r="H3530" s="7" t="n">
        <v>0</v>
      </c>
    </row>
    <row r="3531" spans="1:8">
      <c r="A3531" t="s">
        <v>4</v>
      </c>
      <c r="B3531" s="4" t="s">
        <v>5</v>
      </c>
    </row>
    <row r="3532" spans="1:8">
      <c r="A3532" t="n">
        <v>32750</v>
      </c>
      <c r="B3532" s="29" t="n">
        <v>28</v>
      </c>
    </row>
    <row r="3533" spans="1:8">
      <c r="A3533" t="s">
        <v>4</v>
      </c>
      <c r="B3533" s="4" t="s">
        <v>5</v>
      </c>
      <c r="C3533" s="4" t="s">
        <v>6</v>
      </c>
      <c r="D3533" s="4" t="s">
        <v>10</v>
      </c>
    </row>
    <row r="3534" spans="1:8">
      <c r="A3534" t="n">
        <v>32751</v>
      </c>
      <c r="B3534" s="65" t="n">
        <v>29</v>
      </c>
      <c r="C3534" s="7" t="s">
        <v>13</v>
      </c>
      <c r="D3534" s="7" t="n">
        <v>65533</v>
      </c>
    </row>
    <row r="3535" spans="1:8">
      <c r="A3535" t="s">
        <v>4</v>
      </c>
      <c r="B3535" s="4" t="s">
        <v>5</v>
      </c>
      <c r="C3535" s="4" t="s">
        <v>14</v>
      </c>
      <c r="D3535" s="4" t="s">
        <v>10</v>
      </c>
      <c r="E3535" s="4" t="s">
        <v>10</v>
      </c>
      <c r="F3535" s="4" t="s">
        <v>14</v>
      </c>
    </row>
    <row r="3536" spans="1:8">
      <c r="A3536" t="n">
        <v>32755</v>
      </c>
      <c r="B3536" s="25" t="n">
        <v>25</v>
      </c>
      <c r="C3536" s="7" t="n">
        <v>1</v>
      </c>
      <c r="D3536" s="7" t="n">
        <v>65535</v>
      </c>
      <c r="E3536" s="7" t="n">
        <v>65535</v>
      </c>
      <c r="F3536" s="7" t="n">
        <v>0</v>
      </c>
    </row>
    <row r="3537" spans="1:8">
      <c r="A3537" t="s">
        <v>4</v>
      </c>
      <c r="B3537" s="4" t="s">
        <v>5</v>
      </c>
      <c r="C3537" s="4" t="s">
        <v>14</v>
      </c>
      <c r="D3537" s="4" t="s">
        <v>10</v>
      </c>
      <c r="E3537" s="4" t="s">
        <v>6</v>
      </c>
      <c r="F3537" s="4" t="s">
        <v>6</v>
      </c>
      <c r="G3537" s="4" t="s">
        <v>6</v>
      </c>
      <c r="H3537" s="4" t="s">
        <v>6</v>
      </c>
    </row>
    <row r="3538" spans="1:8">
      <c r="A3538" t="n">
        <v>32762</v>
      </c>
      <c r="B3538" s="26" t="n">
        <v>51</v>
      </c>
      <c r="C3538" s="7" t="n">
        <v>3</v>
      </c>
      <c r="D3538" s="7" t="n">
        <v>0</v>
      </c>
      <c r="E3538" s="7" t="s">
        <v>281</v>
      </c>
      <c r="F3538" s="7" t="s">
        <v>282</v>
      </c>
      <c r="G3538" s="7" t="s">
        <v>158</v>
      </c>
      <c r="H3538" s="7" t="s">
        <v>159</v>
      </c>
    </row>
    <row r="3539" spans="1:8">
      <c r="A3539" t="s">
        <v>4</v>
      </c>
      <c r="B3539" s="4" t="s">
        <v>5</v>
      </c>
      <c r="C3539" s="4" t="s">
        <v>14</v>
      </c>
      <c r="D3539" s="4" t="s">
        <v>10</v>
      </c>
      <c r="E3539" s="4" t="s">
        <v>6</v>
      </c>
      <c r="F3539" s="4" t="s">
        <v>6</v>
      </c>
      <c r="G3539" s="4" t="s">
        <v>6</v>
      </c>
      <c r="H3539" s="4" t="s">
        <v>6</v>
      </c>
    </row>
    <row r="3540" spans="1:8">
      <c r="A3540" t="n">
        <v>32775</v>
      </c>
      <c r="B3540" s="26" t="n">
        <v>51</v>
      </c>
      <c r="C3540" s="7" t="n">
        <v>3</v>
      </c>
      <c r="D3540" s="7" t="n">
        <v>61489</v>
      </c>
      <c r="E3540" s="7" t="s">
        <v>281</v>
      </c>
      <c r="F3540" s="7" t="s">
        <v>282</v>
      </c>
      <c r="G3540" s="7" t="s">
        <v>158</v>
      </c>
      <c r="H3540" s="7" t="s">
        <v>159</v>
      </c>
    </row>
    <row r="3541" spans="1:8">
      <c r="A3541" t="s">
        <v>4</v>
      </c>
      <c r="B3541" s="4" t="s">
        <v>5</v>
      </c>
      <c r="C3541" s="4" t="s">
        <v>14</v>
      </c>
      <c r="D3541" s="4" t="s">
        <v>10</v>
      </c>
      <c r="E3541" s="4" t="s">
        <v>6</v>
      </c>
      <c r="F3541" s="4" t="s">
        <v>6</v>
      </c>
      <c r="G3541" s="4" t="s">
        <v>6</v>
      </c>
      <c r="H3541" s="4" t="s">
        <v>6</v>
      </c>
    </row>
    <row r="3542" spans="1:8">
      <c r="A3542" t="n">
        <v>32788</v>
      </c>
      <c r="B3542" s="26" t="n">
        <v>51</v>
      </c>
      <c r="C3542" s="7" t="n">
        <v>3</v>
      </c>
      <c r="D3542" s="7" t="n">
        <v>61490</v>
      </c>
      <c r="E3542" s="7" t="s">
        <v>281</v>
      </c>
      <c r="F3542" s="7" t="s">
        <v>282</v>
      </c>
      <c r="G3542" s="7" t="s">
        <v>158</v>
      </c>
      <c r="H3542" s="7" t="s">
        <v>159</v>
      </c>
    </row>
    <row r="3543" spans="1:8">
      <c r="A3543" t="s">
        <v>4</v>
      </c>
      <c r="B3543" s="4" t="s">
        <v>5</v>
      </c>
      <c r="C3543" s="4" t="s">
        <v>14</v>
      </c>
      <c r="D3543" s="4" t="s">
        <v>10</v>
      </c>
      <c r="E3543" s="4" t="s">
        <v>6</v>
      </c>
      <c r="F3543" s="4" t="s">
        <v>6</v>
      </c>
      <c r="G3543" s="4" t="s">
        <v>6</v>
      </c>
      <c r="H3543" s="4" t="s">
        <v>6</v>
      </c>
    </row>
    <row r="3544" spans="1:8">
      <c r="A3544" t="n">
        <v>32801</v>
      </c>
      <c r="B3544" s="26" t="n">
        <v>51</v>
      </c>
      <c r="C3544" s="7" t="n">
        <v>3</v>
      </c>
      <c r="D3544" s="7" t="n">
        <v>61488</v>
      </c>
      <c r="E3544" s="7" t="s">
        <v>281</v>
      </c>
      <c r="F3544" s="7" t="s">
        <v>282</v>
      </c>
      <c r="G3544" s="7" t="s">
        <v>158</v>
      </c>
      <c r="H3544" s="7" t="s">
        <v>159</v>
      </c>
    </row>
    <row r="3545" spans="1:8">
      <c r="A3545" t="s">
        <v>4</v>
      </c>
      <c r="B3545" s="4" t="s">
        <v>5</v>
      </c>
      <c r="C3545" s="4" t="s">
        <v>14</v>
      </c>
      <c r="D3545" s="4" t="s">
        <v>10</v>
      </c>
      <c r="E3545" s="4" t="s">
        <v>6</v>
      </c>
      <c r="F3545" s="4" t="s">
        <v>6</v>
      </c>
      <c r="G3545" s="4" t="s">
        <v>6</v>
      </c>
      <c r="H3545" s="4" t="s">
        <v>6</v>
      </c>
    </row>
    <row r="3546" spans="1:8">
      <c r="A3546" t="n">
        <v>32814</v>
      </c>
      <c r="B3546" s="26" t="n">
        <v>51</v>
      </c>
      <c r="C3546" s="7" t="n">
        <v>3</v>
      </c>
      <c r="D3546" s="7" t="n">
        <v>1</v>
      </c>
      <c r="E3546" s="7" t="s">
        <v>281</v>
      </c>
      <c r="F3546" s="7" t="s">
        <v>282</v>
      </c>
      <c r="G3546" s="7" t="s">
        <v>158</v>
      </c>
      <c r="H3546" s="7" t="s">
        <v>159</v>
      </c>
    </row>
    <row r="3547" spans="1:8">
      <c r="A3547" t="s">
        <v>4</v>
      </c>
      <c r="B3547" s="4" t="s">
        <v>5</v>
      </c>
      <c r="C3547" s="4" t="s">
        <v>14</v>
      </c>
      <c r="D3547" s="4" t="s">
        <v>10</v>
      </c>
      <c r="E3547" s="4" t="s">
        <v>6</v>
      </c>
      <c r="F3547" s="4" t="s">
        <v>6</v>
      </c>
      <c r="G3547" s="4" t="s">
        <v>6</v>
      </c>
      <c r="H3547" s="4" t="s">
        <v>6</v>
      </c>
    </row>
    <row r="3548" spans="1:8">
      <c r="A3548" t="n">
        <v>32827</v>
      </c>
      <c r="B3548" s="26" t="n">
        <v>51</v>
      </c>
      <c r="C3548" s="7" t="n">
        <v>3</v>
      </c>
      <c r="D3548" s="7" t="n">
        <v>9</v>
      </c>
      <c r="E3548" s="7" t="s">
        <v>281</v>
      </c>
      <c r="F3548" s="7" t="s">
        <v>282</v>
      </c>
      <c r="G3548" s="7" t="s">
        <v>158</v>
      </c>
      <c r="H3548" s="7" t="s">
        <v>159</v>
      </c>
    </row>
    <row r="3549" spans="1:8">
      <c r="A3549" t="s">
        <v>4</v>
      </c>
      <c r="B3549" s="4" t="s">
        <v>5</v>
      </c>
      <c r="C3549" s="4" t="s">
        <v>14</v>
      </c>
      <c r="D3549" s="4" t="s">
        <v>10</v>
      </c>
      <c r="E3549" s="4" t="s">
        <v>6</v>
      </c>
      <c r="F3549" s="4" t="s">
        <v>6</v>
      </c>
      <c r="G3549" s="4" t="s">
        <v>6</v>
      </c>
      <c r="H3549" s="4" t="s">
        <v>6</v>
      </c>
    </row>
    <row r="3550" spans="1:8">
      <c r="A3550" t="n">
        <v>32840</v>
      </c>
      <c r="B3550" s="26" t="n">
        <v>51</v>
      </c>
      <c r="C3550" s="7" t="n">
        <v>3</v>
      </c>
      <c r="D3550" s="7" t="n">
        <v>8</v>
      </c>
      <c r="E3550" s="7" t="s">
        <v>281</v>
      </c>
      <c r="F3550" s="7" t="s">
        <v>282</v>
      </c>
      <c r="G3550" s="7" t="s">
        <v>158</v>
      </c>
      <c r="H3550" s="7" t="s">
        <v>159</v>
      </c>
    </row>
    <row r="3551" spans="1:8">
      <c r="A3551" t="s">
        <v>4</v>
      </c>
      <c r="B3551" s="4" t="s">
        <v>5</v>
      </c>
      <c r="C3551" s="4" t="s">
        <v>14</v>
      </c>
      <c r="D3551" s="4" t="s">
        <v>10</v>
      </c>
      <c r="E3551" s="4" t="s">
        <v>6</v>
      </c>
      <c r="F3551" s="4" t="s">
        <v>6</v>
      </c>
      <c r="G3551" s="4" t="s">
        <v>6</v>
      </c>
      <c r="H3551" s="4" t="s">
        <v>6</v>
      </c>
    </row>
    <row r="3552" spans="1:8">
      <c r="A3552" t="n">
        <v>32853</v>
      </c>
      <c r="B3552" s="26" t="n">
        <v>51</v>
      </c>
      <c r="C3552" s="7" t="n">
        <v>3</v>
      </c>
      <c r="D3552" s="7" t="n">
        <v>7032</v>
      </c>
      <c r="E3552" s="7" t="s">
        <v>281</v>
      </c>
      <c r="F3552" s="7" t="s">
        <v>282</v>
      </c>
      <c r="G3552" s="7" t="s">
        <v>158</v>
      </c>
      <c r="H3552" s="7" t="s">
        <v>159</v>
      </c>
    </row>
    <row r="3553" spans="1:8">
      <c r="A3553" t="s">
        <v>4</v>
      </c>
      <c r="B3553" s="4" t="s">
        <v>5</v>
      </c>
      <c r="C3553" s="4" t="s">
        <v>10</v>
      </c>
      <c r="D3553" s="4" t="s">
        <v>14</v>
      </c>
      <c r="E3553" s="4" t="s">
        <v>24</v>
      </c>
      <c r="F3553" s="4" t="s">
        <v>10</v>
      </c>
    </row>
    <row r="3554" spans="1:8">
      <c r="A3554" t="n">
        <v>32866</v>
      </c>
      <c r="B3554" s="72" t="n">
        <v>59</v>
      </c>
      <c r="C3554" s="7" t="n">
        <v>0</v>
      </c>
      <c r="D3554" s="7" t="n">
        <v>1</v>
      </c>
      <c r="E3554" s="7" t="n">
        <v>0.150000005960464</v>
      </c>
      <c r="F3554" s="7" t="n">
        <v>0</v>
      </c>
    </row>
    <row r="3555" spans="1:8">
      <c r="A3555" t="s">
        <v>4</v>
      </c>
      <c r="B3555" s="4" t="s">
        <v>5</v>
      </c>
      <c r="C3555" s="4" t="s">
        <v>10</v>
      </c>
    </row>
    <row r="3556" spans="1:8">
      <c r="A3556" t="n">
        <v>32876</v>
      </c>
      <c r="B3556" s="27" t="n">
        <v>16</v>
      </c>
      <c r="C3556" s="7" t="n">
        <v>50</v>
      </c>
    </row>
    <row r="3557" spans="1:8">
      <c r="A3557" t="s">
        <v>4</v>
      </c>
      <c r="B3557" s="4" t="s">
        <v>5</v>
      </c>
      <c r="C3557" s="4" t="s">
        <v>10</v>
      </c>
      <c r="D3557" s="4" t="s">
        <v>14</v>
      </c>
      <c r="E3557" s="4" t="s">
        <v>24</v>
      </c>
      <c r="F3557" s="4" t="s">
        <v>10</v>
      </c>
    </row>
    <row r="3558" spans="1:8">
      <c r="A3558" t="n">
        <v>32879</v>
      </c>
      <c r="B3558" s="72" t="n">
        <v>59</v>
      </c>
      <c r="C3558" s="7" t="n">
        <v>9</v>
      </c>
      <c r="D3558" s="7" t="n">
        <v>1</v>
      </c>
      <c r="E3558" s="7" t="n">
        <v>0.150000005960464</v>
      </c>
      <c r="F3558" s="7" t="n">
        <v>0</v>
      </c>
    </row>
    <row r="3559" spans="1:8">
      <c r="A3559" t="s">
        <v>4</v>
      </c>
      <c r="B3559" s="4" t="s">
        <v>5</v>
      </c>
      <c r="C3559" s="4" t="s">
        <v>10</v>
      </c>
      <c r="D3559" s="4" t="s">
        <v>14</v>
      </c>
      <c r="E3559" s="4" t="s">
        <v>24</v>
      </c>
      <c r="F3559" s="4" t="s">
        <v>10</v>
      </c>
    </row>
    <row r="3560" spans="1:8">
      <c r="A3560" t="n">
        <v>32889</v>
      </c>
      <c r="B3560" s="72" t="n">
        <v>59</v>
      </c>
      <c r="C3560" s="7" t="n">
        <v>1</v>
      </c>
      <c r="D3560" s="7" t="n">
        <v>1</v>
      </c>
      <c r="E3560" s="7" t="n">
        <v>0.150000005960464</v>
      </c>
      <c r="F3560" s="7" t="n">
        <v>0</v>
      </c>
    </row>
    <row r="3561" spans="1:8">
      <c r="A3561" t="s">
        <v>4</v>
      </c>
      <c r="B3561" s="4" t="s">
        <v>5</v>
      </c>
      <c r="C3561" s="4" t="s">
        <v>10</v>
      </c>
      <c r="D3561" s="4" t="s">
        <v>14</v>
      </c>
      <c r="E3561" s="4" t="s">
        <v>24</v>
      </c>
      <c r="F3561" s="4" t="s">
        <v>10</v>
      </c>
    </row>
    <row r="3562" spans="1:8">
      <c r="A3562" t="n">
        <v>32899</v>
      </c>
      <c r="B3562" s="72" t="n">
        <v>59</v>
      </c>
      <c r="C3562" s="7" t="n">
        <v>8</v>
      </c>
      <c r="D3562" s="7" t="n">
        <v>1</v>
      </c>
      <c r="E3562" s="7" t="n">
        <v>0.150000005960464</v>
      </c>
      <c r="F3562" s="7" t="n">
        <v>0</v>
      </c>
    </row>
    <row r="3563" spans="1:8">
      <c r="A3563" t="s">
        <v>4</v>
      </c>
      <c r="B3563" s="4" t="s">
        <v>5</v>
      </c>
      <c r="C3563" s="4" t="s">
        <v>10</v>
      </c>
    </row>
    <row r="3564" spans="1:8">
      <c r="A3564" t="n">
        <v>32909</v>
      </c>
      <c r="B3564" s="27" t="n">
        <v>16</v>
      </c>
      <c r="C3564" s="7" t="n">
        <v>50</v>
      </c>
    </row>
    <row r="3565" spans="1:8">
      <c r="A3565" t="s">
        <v>4</v>
      </c>
      <c r="B3565" s="4" t="s">
        <v>5</v>
      </c>
      <c r="C3565" s="4" t="s">
        <v>10</v>
      </c>
      <c r="D3565" s="4" t="s">
        <v>14</v>
      </c>
      <c r="E3565" s="4" t="s">
        <v>24</v>
      </c>
      <c r="F3565" s="4" t="s">
        <v>10</v>
      </c>
    </row>
    <row r="3566" spans="1:8">
      <c r="A3566" t="n">
        <v>32912</v>
      </c>
      <c r="B3566" s="72" t="n">
        <v>59</v>
      </c>
      <c r="C3566" s="7" t="n">
        <v>61489</v>
      </c>
      <c r="D3566" s="7" t="n">
        <v>1</v>
      </c>
      <c r="E3566" s="7" t="n">
        <v>0.150000005960464</v>
      </c>
      <c r="F3566" s="7" t="n">
        <v>0</v>
      </c>
    </row>
    <row r="3567" spans="1:8">
      <c r="A3567" t="s">
        <v>4</v>
      </c>
      <c r="B3567" s="4" t="s">
        <v>5</v>
      </c>
      <c r="C3567" s="4" t="s">
        <v>10</v>
      </c>
    </row>
    <row r="3568" spans="1:8">
      <c r="A3568" t="n">
        <v>32922</v>
      </c>
      <c r="B3568" s="27" t="n">
        <v>16</v>
      </c>
      <c r="C3568" s="7" t="n">
        <v>50</v>
      </c>
    </row>
    <row r="3569" spans="1:6">
      <c r="A3569" t="s">
        <v>4</v>
      </c>
      <c r="B3569" s="4" t="s">
        <v>5</v>
      </c>
      <c r="C3569" s="4" t="s">
        <v>10</v>
      </c>
      <c r="D3569" s="4" t="s">
        <v>14</v>
      </c>
      <c r="E3569" s="4" t="s">
        <v>24</v>
      </c>
      <c r="F3569" s="4" t="s">
        <v>10</v>
      </c>
    </row>
    <row r="3570" spans="1:6">
      <c r="A3570" t="n">
        <v>32925</v>
      </c>
      <c r="B3570" s="72" t="n">
        <v>59</v>
      </c>
      <c r="C3570" s="7" t="n">
        <v>61490</v>
      </c>
      <c r="D3570" s="7" t="n">
        <v>1</v>
      </c>
      <c r="E3570" s="7" t="n">
        <v>0.150000005960464</v>
      </c>
      <c r="F3570" s="7" t="n">
        <v>0</v>
      </c>
    </row>
    <row r="3571" spans="1:6">
      <c r="A3571" t="s">
        <v>4</v>
      </c>
      <c r="B3571" s="4" t="s">
        <v>5</v>
      </c>
      <c r="C3571" s="4" t="s">
        <v>10</v>
      </c>
    </row>
    <row r="3572" spans="1:6">
      <c r="A3572" t="n">
        <v>32935</v>
      </c>
      <c r="B3572" s="27" t="n">
        <v>16</v>
      </c>
      <c r="C3572" s="7" t="n">
        <v>50</v>
      </c>
    </row>
    <row r="3573" spans="1:6">
      <c r="A3573" t="s">
        <v>4</v>
      </c>
      <c r="B3573" s="4" t="s">
        <v>5</v>
      </c>
      <c r="C3573" s="4" t="s">
        <v>10</v>
      </c>
      <c r="D3573" s="4" t="s">
        <v>14</v>
      </c>
      <c r="E3573" s="4" t="s">
        <v>24</v>
      </c>
      <c r="F3573" s="4" t="s">
        <v>10</v>
      </c>
    </row>
    <row r="3574" spans="1:6">
      <c r="A3574" t="n">
        <v>32938</v>
      </c>
      <c r="B3574" s="72" t="n">
        <v>59</v>
      </c>
      <c r="C3574" s="7" t="n">
        <v>61488</v>
      </c>
      <c r="D3574" s="7" t="n">
        <v>1</v>
      </c>
      <c r="E3574" s="7" t="n">
        <v>0.150000005960464</v>
      </c>
      <c r="F3574" s="7" t="n">
        <v>0</v>
      </c>
    </row>
    <row r="3575" spans="1:6">
      <c r="A3575" t="s">
        <v>4</v>
      </c>
      <c r="B3575" s="4" t="s">
        <v>5</v>
      </c>
      <c r="C3575" s="4" t="s">
        <v>10</v>
      </c>
    </row>
    <row r="3576" spans="1:6">
      <c r="A3576" t="n">
        <v>32948</v>
      </c>
      <c r="B3576" s="27" t="n">
        <v>16</v>
      </c>
      <c r="C3576" s="7" t="n">
        <v>50</v>
      </c>
    </row>
    <row r="3577" spans="1:6">
      <c r="A3577" t="s">
        <v>4</v>
      </c>
      <c r="B3577" s="4" t="s">
        <v>5</v>
      </c>
      <c r="C3577" s="4" t="s">
        <v>10</v>
      </c>
      <c r="D3577" s="4" t="s">
        <v>14</v>
      </c>
      <c r="E3577" s="4" t="s">
        <v>24</v>
      </c>
      <c r="F3577" s="4" t="s">
        <v>10</v>
      </c>
    </row>
    <row r="3578" spans="1:6">
      <c r="A3578" t="n">
        <v>32951</v>
      </c>
      <c r="B3578" s="72" t="n">
        <v>59</v>
      </c>
      <c r="C3578" s="7" t="n">
        <v>7032</v>
      </c>
      <c r="D3578" s="7" t="n">
        <v>1</v>
      </c>
      <c r="E3578" s="7" t="n">
        <v>0.150000005960464</v>
      </c>
      <c r="F3578" s="7" t="n">
        <v>0</v>
      </c>
    </row>
    <row r="3579" spans="1:6">
      <c r="A3579" t="s">
        <v>4</v>
      </c>
      <c r="B3579" s="4" t="s">
        <v>5</v>
      </c>
      <c r="C3579" s="4" t="s">
        <v>10</v>
      </c>
    </row>
    <row r="3580" spans="1:6">
      <c r="A3580" t="n">
        <v>32961</v>
      </c>
      <c r="B3580" s="27" t="n">
        <v>16</v>
      </c>
      <c r="C3580" s="7" t="n">
        <v>50</v>
      </c>
    </row>
    <row r="3581" spans="1:6">
      <c r="A3581" t="s">
        <v>4</v>
      </c>
      <c r="B3581" s="4" t="s">
        <v>5</v>
      </c>
      <c r="C3581" s="4" t="s">
        <v>10</v>
      </c>
    </row>
    <row r="3582" spans="1:6">
      <c r="A3582" t="n">
        <v>32964</v>
      </c>
      <c r="B3582" s="27" t="n">
        <v>16</v>
      </c>
      <c r="C3582" s="7" t="n">
        <v>1300</v>
      </c>
    </row>
    <row r="3583" spans="1:6">
      <c r="A3583" t="s">
        <v>4</v>
      </c>
      <c r="B3583" s="4" t="s">
        <v>5</v>
      </c>
      <c r="C3583" s="4" t="s">
        <v>10</v>
      </c>
    </row>
    <row r="3584" spans="1:6">
      <c r="A3584" t="n">
        <v>32967</v>
      </c>
      <c r="B3584" s="27" t="n">
        <v>16</v>
      </c>
      <c r="C3584" s="7" t="n">
        <v>300</v>
      </c>
    </row>
    <row r="3585" spans="1:6">
      <c r="A3585" t="s">
        <v>4</v>
      </c>
      <c r="B3585" s="4" t="s">
        <v>5</v>
      </c>
      <c r="C3585" s="4" t="s">
        <v>14</v>
      </c>
      <c r="D3585" s="4" t="s">
        <v>14</v>
      </c>
    </row>
    <row r="3586" spans="1:6">
      <c r="A3586" t="n">
        <v>32970</v>
      </c>
      <c r="B3586" s="15" t="n">
        <v>49</v>
      </c>
      <c r="C3586" s="7" t="n">
        <v>2</v>
      </c>
      <c r="D3586" s="7" t="n">
        <v>0</v>
      </c>
    </row>
    <row r="3587" spans="1:6">
      <c r="A3587" t="s">
        <v>4</v>
      </c>
      <c r="B3587" s="4" t="s">
        <v>5</v>
      </c>
      <c r="C3587" s="4" t="s">
        <v>14</v>
      </c>
      <c r="D3587" s="4" t="s">
        <v>10</v>
      </c>
      <c r="E3587" s="4" t="s">
        <v>9</v>
      </c>
      <c r="F3587" s="4" t="s">
        <v>10</v>
      </c>
      <c r="G3587" s="4" t="s">
        <v>9</v>
      </c>
      <c r="H3587" s="4" t="s">
        <v>14</v>
      </c>
    </row>
    <row r="3588" spans="1:6">
      <c r="A3588" t="n">
        <v>32973</v>
      </c>
      <c r="B3588" s="15" t="n">
        <v>49</v>
      </c>
      <c r="C3588" s="7" t="n">
        <v>0</v>
      </c>
      <c r="D3588" s="7" t="n">
        <v>558</v>
      </c>
      <c r="E3588" s="7" t="n">
        <v>1065353216</v>
      </c>
      <c r="F3588" s="7" t="n">
        <v>0</v>
      </c>
      <c r="G3588" s="7" t="n">
        <v>0</v>
      </c>
      <c r="H3588" s="7" t="n">
        <v>0</v>
      </c>
    </row>
    <row r="3589" spans="1:6">
      <c r="A3589" t="s">
        <v>4</v>
      </c>
      <c r="B3589" s="4" t="s">
        <v>5</v>
      </c>
      <c r="C3589" s="4" t="s">
        <v>14</v>
      </c>
      <c r="D3589" s="4" t="s">
        <v>10</v>
      </c>
      <c r="E3589" s="4" t="s">
        <v>24</v>
      </c>
    </row>
    <row r="3590" spans="1:6">
      <c r="A3590" t="n">
        <v>32988</v>
      </c>
      <c r="B3590" s="23" t="n">
        <v>58</v>
      </c>
      <c r="C3590" s="7" t="n">
        <v>101</v>
      </c>
      <c r="D3590" s="7" t="n">
        <v>300</v>
      </c>
      <c r="E3590" s="7" t="n">
        <v>1</v>
      </c>
    </row>
    <row r="3591" spans="1:6">
      <c r="A3591" t="s">
        <v>4</v>
      </c>
      <c r="B3591" s="4" t="s">
        <v>5</v>
      </c>
      <c r="C3591" s="4" t="s">
        <v>14</v>
      </c>
      <c r="D3591" s="4" t="s">
        <v>10</v>
      </c>
    </row>
    <row r="3592" spans="1:6">
      <c r="A3592" t="n">
        <v>32996</v>
      </c>
      <c r="B3592" s="23" t="n">
        <v>58</v>
      </c>
      <c r="C3592" s="7" t="n">
        <v>254</v>
      </c>
      <c r="D3592" s="7" t="n">
        <v>0</v>
      </c>
    </row>
    <row r="3593" spans="1:6">
      <c r="A3593" t="s">
        <v>4</v>
      </c>
      <c r="B3593" s="4" t="s">
        <v>5</v>
      </c>
      <c r="C3593" s="4" t="s">
        <v>14</v>
      </c>
      <c r="D3593" s="4" t="s">
        <v>14</v>
      </c>
      <c r="E3593" s="4" t="s">
        <v>24</v>
      </c>
      <c r="F3593" s="4" t="s">
        <v>24</v>
      </c>
      <c r="G3593" s="4" t="s">
        <v>24</v>
      </c>
      <c r="H3593" s="4" t="s">
        <v>10</v>
      </c>
    </row>
    <row r="3594" spans="1:6">
      <c r="A3594" t="n">
        <v>33000</v>
      </c>
      <c r="B3594" s="33" t="n">
        <v>45</v>
      </c>
      <c r="C3594" s="7" t="n">
        <v>2</v>
      </c>
      <c r="D3594" s="7" t="n">
        <v>3</v>
      </c>
      <c r="E3594" s="7" t="n">
        <v>-80.5</v>
      </c>
      <c r="F3594" s="7" t="n">
        <v>181.880004882813</v>
      </c>
      <c r="G3594" s="7" t="n">
        <v>31.8199996948242</v>
      </c>
      <c r="H3594" s="7" t="n">
        <v>0</v>
      </c>
    </row>
    <row r="3595" spans="1:6">
      <c r="A3595" t="s">
        <v>4</v>
      </c>
      <c r="B3595" s="4" t="s">
        <v>5</v>
      </c>
      <c r="C3595" s="4" t="s">
        <v>14</v>
      </c>
      <c r="D3595" s="4" t="s">
        <v>14</v>
      </c>
      <c r="E3595" s="4" t="s">
        <v>24</v>
      </c>
      <c r="F3595" s="4" t="s">
        <v>24</v>
      </c>
      <c r="G3595" s="4" t="s">
        <v>24</v>
      </c>
      <c r="H3595" s="4" t="s">
        <v>10</v>
      </c>
      <c r="I3595" s="4" t="s">
        <v>14</v>
      </c>
    </row>
    <row r="3596" spans="1:6">
      <c r="A3596" t="n">
        <v>33017</v>
      </c>
      <c r="B3596" s="33" t="n">
        <v>45</v>
      </c>
      <c r="C3596" s="7" t="n">
        <v>4</v>
      </c>
      <c r="D3596" s="7" t="n">
        <v>3</v>
      </c>
      <c r="E3596" s="7" t="n">
        <v>21.9699993133545</v>
      </c>
      <c r="F3596" s="7" t="n">
        <v>219.419998168945</v>
      </c>
      <c r="G3596" s="7" t="n">
        <v>0</v>
      </c>
      <c r="H3596" s="7" t="n">
        <v>0</v>
      </c>
      <c r="I3596" s="7" t="n">
        <v>0</v>
      </c>
    </row>
    <row r="3597" spans="1:6">
      <c r="A3597" t="s">
        <v>4</v>
      </c>
      <c r="B3597" s="4" t="s">
        <v>5</v>
      </c>
      <c r="C3597" s="4" t="s">
        <v>14</v>
      </c>
      <c r="D3597" s="4" t="s">
        <v>14</v>
      </c>
      <c r="E3597" s="4" t="s">
        <v>24</v>
      </c>
      <c r="F3597" s="4" t="s">
        <v>10</v>
      </c>
    </row>
    <row r="3598" spans="1:6">
      <c r="A3598" t="n">
        <v>33035</v>
      </c>
      <c r="B3598" s="33" t="n">
        <v>45</v>
      </c>
      <c r="C3598" s="7" t="n">
        <v>5</v>
      </c>
      <c r="D3598" s="7" t="n">
        <v>3</v>
      </c>
      <c r="E3598" s="7" t="n">
        <v>4.30000019073486</v>
      </c>
      <c r="F3598" s="7" t="n">
        <v>0</v>
      </c>
    </row>
    <row r="3599" spans="1:6">
      <c r="A3599" t="s">
        <v>4</v>
      </c>
      <c r="B3599" s="4" t="s">
        <v>5</v>
      </c>
      <c r="C3599" s="4" t="s">
        <v>14</v>
      </c>
      <c r="D3599" s="4" t="s">
        <v>14</v>
      </c>
      <c r="E3599" s="4" t="s">
        <v>24</v>
      </c>
      <c r="F3599" s="4" t="s">
        <v>10</v>
      </c>
    </row>
    <row r="3600" spans="1:6">
      <c r="A3600" t="n">
        <v>33044</v>
      </c>
      <c r="B3600" s="33" t="n">
        <v>45</v>
      </c>
      <c r="C3600" s="7" t="n">
        <v>11</v>
      </c>
      <c r="D3600" s="7" t="n">
        <v>3</v>
      </c>
      <c r="E3600" s="7" t="n">
        <v>38</v>
      </c>
      <c r="F3600" s="7" t="n">
        <v>0</v>
      </c>
    </row>
    <row r="3601" spans="1:9">
      <c r="A3601" t="s">
        <v>4</v>
      </c>
      <c r="B3601" s="4" t="s">
        <v>5</v>
      </c>
      <c r="C3601" s="4" t="s">
        <v>10</v>
      </c>
      <c r="D3601" s="4" t="s">
        <v>14</v>
      </c>
      <c r="E3601" s="4" t="s">
        <v>6</v>
      </c>
      <c r="F3601" s="4" t="s">
        <v>24</v>
      </c>
      <c r="G3601" s="4" t="s">
        <v>24</v>
      </c>
      <c r="H3601" s="4" t="s">
        <v>24</v>
      </c>
    </row>
    <row r="3602" spans="1:9">
      <c r="A3602" t="n">
        <v>33053</v>
      </c>
      <c r="B3602" s="44" t="n">
        <v>48</v>
      </c>
      <c r="C3602" s="7" t="n">
        <v>8</v>
      </c>
      <c r="D3602" s="7" t="n">
        <v>0</v>
      </c>
      <c r="E3602" s="7" t="s">
        <v>322</v>
      </c>
      <c r="F3602" s="7" t="n">
        <v>0</v>
      </c>
      <c r="G3602" s="7" t="n">
        <v>1</v>
      </c>
      <c r="H3602" s="7" t="n">
        <v>0</v>
      </c>
    </row>
    <row r="3603" spans="1:9">
      <c r="A3603" t="s">
        <v>4</v>
      </c>
      <c r="B3603" s="4" t="s">
        <v>5</v>
      </c>
      <c r="C3603" s="4" t="s">
        <v>14</v>
      </c>
    </row>
    <row r="3604" spans="1:9">
      <c r="A3604" t="n">
        <v>33079</v>
      </c>
      <c r="B3604" s="62" t="n">
        <v>116</v>
      </c>
      <c r="C3604" s="7" t="n">
        <v>1</v>
      </c>
    </row>
    <row r="3605" spans="1:9">
      <c r="A3605" t="s">
        <v>4</v>
      </c>
      <c r="B3605" s="4" t="s">
        <v>5</v>
      </c>
      <c r="C3605" s="4" t="s">
        <v>10</v>
      </c>
      <c r="D3605" s="4" t="s">
        <v>24</v>
      </c>
      <c r="E3605" s="4" t="s">
        <v>24</v>
      </c>
      <c r="F3605" s="4" t="s">
        <v>24</v>
      </c>
      <c r="G3605" s="4" t="s">
        <v>24</v>
      </c>
    </row>
    <row r="3606" spans="1:9">
      <c r="A3606" t="n">
        <v>33081</v>
      </c>
      <c r="B3606" s="40" t="n">
        <v>46</v>
      </c>
      <c r="C3606" s="7" t="n">
        <v>22</v>
      </c>
      <c r="D3606" s="7" t="n">
        <v>-80.379997253418</v>
      </c>
      <c r="E3606" s="7" t="n">
        <v>180</v>
      </c>
      <c r="F3606" s="7" t="n">
        <v>31.9099998474121</v>
      </c>
      <c r="G3606" s="7" t="n">
        <v>253.300003051758</v>
      </c>
    </row>
    <row r="3607" spans="1:9">
      <c r="A3607" t="s">
        <v>4</v>
      </c>
      <c r="B3607" s="4" t="s">
        <v>5</v>
      </c>
      <c r="C3607" s="4" t="s">
        <v>10</v>
      </c>
      <c r="D3607" s="4" t="s">
        <v>24</v>
      </c>
      <c r="E3607" s="4" t="s">
        <v>24</v>
      </c>
      <c r="F3607" s="4" t="s">
        <v>24</v>
      </c>
      <c r="G3607" s="4" t="s">
        <v>24</v>
      </c>
    </row>
    <row r="3608" spans="1:9">
      <c r="A3608" t="n">
        <v>33100</v>
      </c>
      <c r="B3608" s="40" t="n">
        <v>46</v>
      </c>
      <c r="C3608" s="7" t="n">
        <v>7031</v>
      </c>
      <c r="D3608" s="7" t="n">
        <v>-80.379997253418</v>
      </c>
      <c r="E3608" s="7" t="n">
        <v>180</v>
      </c>
      <c r="F3608" s="7" t="n">
        <v>31.9099998474121</v>
      </c>
      <c r="G3608" s="7" t="n">
        <v>253.300003051758</v>
      </c>
    </row>
    <row r="3609" spans="1:9">
      <c r="A3609" t="s">
        <v>4</v>
      </c>
      <c r="B3609" s="4" t="s">
        <v>5</v>
      </c>
      <c r="C3609" s="4" t="s">
        <v>14</v>
      </c>
      <c r="D3609" s="4" t="s">
        <v>10</v>
      </c>
    </row>
    <row r="3610" spans="1:9">
      <c r="A3610" t="n">
        <v>33119</v>
      </c>
      <c r="B3610" s="23" t="n">
        <v>58</v>
      </c>
      <c r="C3610" s="7" t="n">
        <v>255</v>
      </c>
      <c r="D3610" s="7" t="n">
        <v>0</v>
      </c>
    </row>
    <row r="3611" spans="1:9">
      <c r="A3611" t="s">
        <v>4</v>
      </c>
      <c r="B3611" s="4" t="s">
        <v>5</v>
      </c>
      <c r="C3611" s="4" t="s">
        <v>14</v>
      </c>
      <c r="D3611" s="4" t="s">
        <v>10</v>
      </c>
      <c r="E3611" s="4" t="s">
        <v>10</v>
      </c>
      <c r="F3611" s="4" t="s">
        <v>10</v>
      </c>
      <c r="G3611" s="4" t="s">
        <v>10</v>
      </c>
      <c r="H3611" s="4" t="s">
        <v>10</v>
      </c>
      <c r="I3611" s="4" t="s">
        <v>6</v>
      </c>
      <c r="J3611" s="4" t="s">
        <v>24</v>
      </c>
      <c r="K3611" s="4" t="s">
        <v>24</v>
      </c>
      <c r="L3611" s="4" t="s">
        <v>24</v>
      </c>
      <c r="M3611" s="4" t="s">
        <v>9</v>
      </c>
      <c r="N3611" s="4" t="s">
        <v>9</v>
      </c>
      <c r="O3611" s="4" t="s">
        <v>24</v>
      </c>
      <c r="P3611" s="4" t="s">
        <v>24</v>
      </c>
      <c r="Q3611" s="4" t="s">
        <v>24</v>
      </c>
      <c r="R3611" s="4" t="s">
        <v>24</v>
      </c>
      <c r="S3611" s="4" t="s">
        <v>14</v>
      </c>
    </row>
    <row r="3612" spans="1:9">
      <c r="A3612" t="n">
        <v>33123</v>
      </c>
      <c r="B3612" s="57" t="n">
        <v>39</v>
      </c>
      <c r="C3612" s="7" t="n">
        <v>12</v>
      </c>
      <c r="D3612" s="7" t="n">
        <v>65533</v>
      </c>
      <c r="E3612" s="7" t="n">
        <v>201</v>
      </c>
      <c r="F3612" s="7" t="n">
        <v>0</v>
      </c>
      <c r="G3612" s="7" t="n">
        <v>7031</v>
      </c>
      <c r="H3612" s="7" t="n">
        <v>12</v>
      </c>
      <c r="I3612" s="7" t="s">
        <v>327</v>
      </c>
      <c r="J3612" s="7" t="n">
        <v>0</v>
      </c>
      <c r="K3612" s="7" t="n">
        <v>0</v>
      </c>
      <c r="L3612" s="7" t="n">
        <v>0</v>
      </c>
      <c r="M3612" s="7" t="n">
        <v>0</v>
      </c>
      <c r="N3612" s="7" t="n">
        <v>0</v>
      </c>
      <c r="O3612" s="7" t="n">
        <v>0</v>
      </c>
      <c r="P3612" s="7" t="n">
        <v>1</v>
      </c>
      <c r="Q3612" s="7" t="n">
        <v>1</v>
      </c>
      <c r="R3612" s="7" t="n">
        <v>1</v>
      </c>
      <c r="S3612" s="7" t="n">
        <v>255</v>
      </c>
    </row>
    <row r="3613" spans="1:9">
      <c r="A3613" t="s">
        <v>4</v>
      </c>
      <c r="B3613" s="4" t="s">
        <v>5</v>
      </c>
      <c r="C3613" s="4" t="s">
        <v>10</v>
      </c>
      <c r="D3613" s="4" t="s">
        <v>9</v>
      </c>
    </row>
    <row r="3614" spans="1:9">
      <c r="A3614" t="n">
        <v>33184</v>
      </c>
      <c r="B3614" s="63" t="n">
        <v>44</v>
      </c>
      <c r="C3614" s="7" t="n">
        <v>22</v>
      </c>
      <c r="D3614" s="7" t="n">
        <v>128</v>
      </c>
    </row>
    <row r="3615" spans="1:9">
      <c r="A3615" t="s">
        <v>4</v>
      </c>
      <c r="B3615" s="4" t="s">
        <v>5</v>
      </c>
      <c r="C3615" s="4" t="s">
        <v>10</v>
      </c>
      <c r="D3615" s="4" t="s">
        <v>9</v>
      </c>
    </row>
    <row r="3616" spans="1:9">
      <c r="A3616" t="n">
        <v>33191</v>
      </c>
      <c r="B3616" s="63" t="n">
        <v>44</v>
      </c>
      <c r="C3616" s="7" t="n">
        <v>7031</v>
      </c>
      <c r="D3616" s="7" t="n">
        <v>128</v>
      </c>
    </row>
    <row r="3617" spans="1:19">
      <c r="A3617" t="s">
        <v>4</v>
      </c>
      <c r="B3617" s="4" t="s">
        <v>5</v>
      </c>
      <c r="C3617" s="4" t="s">
        <v>10</v>
      </c>
    </row>
    <row r="3618" spans="1:19">
      <c r="A3618" t="n">
        <v>33198</v>
      </c>
      <c r="B3618" s="27" t="n">
        <v>16</v>
      </c>
      <c r="C3618" s="7" t="n">
        <v>1000</v>
      </c>
    </row>
    <row r="3619" spans="1:19">
      <c r="A3619" t="s">
        <v>4</v>
      </c>
      <c r="B3619" s="4" t="s">
        <v>5</v>
      </c>
      <c r="C3619" s="4" t="s">
        <v>14</v>
      </c>
      <c r="D3619" s="4" t="s">
        <v>14</v>
      </c>
      <c r="E3619" s="4" t="s">
        <v>24</v>
      </c>
      <c r="F3619" s="4" t="s">
        <v>24</v>
      </c>
      <c r="G3619" s="4" t="s">
        <v>24</v>
      </c>
      <c r="H3619" s="4" t="s">
        <v>10</v>
      </c>
    </row>
    <row r="3620" spans="1:19">
      <c r="A3620" t="n">
        <v>33201</v>
      </c>
      <c r="B3620" s="33" t="n">
        <v>45</v>
      </c>
      <c r="C3620" s="7" t="n">
        <v>2</v>
      </c>
      <c r="D3620" s="7" t="n">
        <v>3</v>
      </c>
      <c r="E3620" s="7" t="n">
        <v>-80.8300018310547</v>
      </c>
      <c r="F3620" s="7" t="n">
        <v>178.550003051758</v>
      </c>
      <c r="G3620" s="7" t="n">
        <v>31.7700004577637</v>
      </c>
      <c r="H3620" s="7" t="n">
        <v>3500</v>
      </c>
    </row>
    <row r="3621" spans="1:19">
      <c r="A3621" t="s">
        <v>4</v>
      </c>
      <c r="B3621" s="4" t="s">
        <v>5</v>
      </c>
      <c r="C3621" s="4" t="s">
        <v>14</v>
      </c>
      <c r="D3621" s="4" t="s">
        <v>14</v>
      </c>
      <c r="E3621" s="4" t="s">
        <v>24</v>
      </c>
      <c r="F3621" s="4" t="s">
        <v>24</v>
      </c>
      <c r="G3621" s="4" t="s">
        <v>24</v>
      </c>
      <c r="H3621" s="4" t="s">
        <v>10</v>
      </c>
      <c r="I3621" s="4" t="s">
        <v>14</v>
      </c>
    </row>
    <row r="3622" spans="1:19">
      <c r="A3622" t="n">
        <v>33218</v>
      </c>
      <c r="B3622" s="33" t="n">
        <v>45</v>
      </c>
      <c r="C3622" s="7" t="n">
        <v>4</v>
      </c>
      <c r="D3622" s="7" t="n">
        <v>3</v>
      </c>
      <c r="E3622" s="7" t="n">
        <v>-11.0200004577637</v>
      </c>
      <c r="F3622" s="7" t="n">
        <v>271.200012207031</v>
      </c>
      <c r="G3622" s="7" t="n">
        <v>-2</v>
      </c>
      <c r="H3622" s="7" t="n">
        <v>3500</v>
      </c>
      <c r="I3622" s="7" t="n">
        <v>1</v>
      </c>
    </row>
    <row r="3623" spans="1:19">
      <c r="A3623" t="s">
        <v>4</v>
      </c>
      <c r="B3623" s="4" t="s">
        <v>5</v>
      </c>
      <c r="C3623" s="4" t="s">
        <v>14</v>
      </c>
      <c r="D3623" s="4" t="s">
        <v>14</v>
      </c>
      <c r="E3623" s="4" t="s">
        <v>24</v>
      </c>
      <c r="F3623" s="4" t="s">
        <v>10</v>
      </c>
    </row>
    <row r="3624" spans="1:19">
      <c r="A3624" t="n">
        <v>33236</v>
      </c>
      <c r="B3624" s="33" t="n">
        <v>45</v>
      </c>
      <c r="C3624" s="7" t="n">
        <v>5</v>
      </c>
      <c r="D3624" s="7" t="n">
        <v>3</v>
      </c>
      <c r="E3624" s="7" t="n">
        <v>3.5</v>
      </c>
      <c r="F3624" s="7" t="n">
        <v>3500</v>
      </c>
    </row>
    <row r="3625" spans="1:19">
      <c r="A3625" t="s">
        <v>4</v>
      </c>
      <c r="B3625" s="4" t="s">
        <v>5</v>
      </c>
      <c r="C3625" s="4" t="s">
        <v>10</v>
      </c>
      <c r="D3625" s="4" t="s">
        <v>24</v>
      </c>
      <c r="E3625" s="4" t="s">
        <v>24</v>
      </c>
      <c r="F3625" s="4" t="s">
        <v>24</v>
      </c>
      <c r="G3625" s="4" t="s">
        <v>24</v>
      </c>
    </row>
    <row r="3626" spans="1:19">
      <c r="A3626" t="n">
        <v>33245</v>
      </c>
      <c r="B3626" s="68" t="n">
        <v>131</v>
      </c>
      <c r="C3626" s="7" t="n">
        <v>7031</v>
      </c>
      <c r="D3626" s="7" t="n">
        <v>0.5</v>
      </c>
      <c r="E3626" s="7" t="n">
        <v>0</v>
      </c>
      <c r="F3626" s="7" t="n">
        <v>0</v>
      </c>
      <c r="G3626" s="7" t="n">
        <v>0.100000001490116</v>
      </c>
    </row>
    <row r="3627" spans="1:19">
      <c r="A3627" t="s">
        <v>4</v>
      </c>
      <c r="B3627" s="4" t="s">
        <v>5</v>
      </c>
      <c r="C3627" s="4" t="s">
        <v>10</v>
      </c>
      <c r="D3627" s="4" t="s">
        <v>10</v>
      </c>
      <c r="E3627" s="4" t="s">
        <v>24</v>
      </c>
      <c r="F3627" s="4" t="s">
        <v>24</v>
      </c>
      <c r="G3627" s="4" t="s">
        <v>24</v>
      </c>
      <c r="H3627" s="4" t="s">
        <v>24</v>
      </c>
      <c r="I3627" s="4" t="s">
        <v>14</v>
      </c>
      <c r="J3627" s="4" t="s">
        <v>10</v>
      </c>
    </row>
    <row r="3628" spans="1:19">
      <c r="A3628" t="n">
        <v>33264</v>
      </c>
      <c r="B3628" s="48" t="n">
        <v>55</v>
      </c>
      <c r="C3628" s="7" t="n">
        <v>7031</v>
      </c>
      <c r="D3628" s="7" t="n">
        <v>65533</v>
      </c>
      <c r="E3628" s="7" t="n">
        <v>-80.629997253418</v>
      </c>
      <c r="F3628" s="7" t="n">
        <v>176.929992675781</v>
      </c>
      <c r="G3628" s="7" t="n">
        <v>31.8400001525879</v>
      </c>
      <c r="H3628" s="7" t="n">
        <v>1</v>
      </c>
      <c r="I3628" s="7" t="n">
        <v>0</v>
      </c>
      <c r="J3628" s="7" t="n">
        <v>0</v>
      </c>
    </row>
    <row r="3629" spans="1:19">
      <c r="A3629" t="s">
        <v>4</v>
      </c>
      <c r="B3629" s="4" t="s">
        <v>5</v>
      </c>
      <c r="C3629" s="4" t="s">
        <v>14</v>
      </c>
      <c r="D3629" s="4" t="s">
        <v>10</v>
      </c>
    </row>
    <row r="3630" spans="1:19">
      <c r="A3630" t="n">
        <v>33288</v>
      </c>
      <c r="B3630" s="33" t="n">
        <v>45</v>
      </c>
      <c r="C3630" s="7" t="n">
        <v>7</v>
      </c>
      <c r="D3630" s="7" t="n">
        <v>255</v>
      </c>
    </row>
    <row r="3631" spans="1:19">
      <c r="A3631" t="s">
        <v>4</v>
      </c>
      <c r="B3631" s="4" t="s">
        <v>5</v>
      </c>
      <c r="C3631" s="4" t="s">
        <v>14</v>
      </c>
      <c r="D3631" s="4" t="s">
        <v>10</v>
      </c>
      <c r="E3631" s="4" t="s">
        <v>10</v>
      </c>
      <c r="F3631" s="4" t="s">
        <v>9</v>
      </c>
    </row>
    <row r="3632" spans="1:19">
      <c r="A3632" t="n">
        <v>33292</v>
      </c>
      <c r="B3632" s="59" t="n">
        <v>84</v>
      </c>
      <c r="C3632" s="7" t="n">
        <v>0</v>
      </c>
      <c r="D3632" s="7" t="n">
        <v>0</v>
      </c>
      <c r="E3632" s="7" t="n">
        <v>0</v>
      </c>
      <c r="F3632" s="7" t="n">
        <v>1036831949</v>
      </c>
    </row>
    <row r="3633" spans="1:10">
      <c r="A3633" t="s">
        <v>4</v>
      </c>
      <c r="B3633" s="4" t="s">
        <v>5</v>
      </c>
      <c r="C3633" s="4" t="s">
        <v>10</v>
      </c>
      <c r="D3633" s="4" t="s">
        <v>14</v>
      </c>
      <c r="E3633" s="4" t="s">
        <v>6</v>
      </c>
      <c r="F3633" s="4" t="s">
        <v>24</v>
      </c>
      <c r="G3633" s="4" t="s">
        <v>24</v>
      </c>
      <c r="H3633" s="4" t="s">
        <v>24</v>
      </c>
    </row>
    <row r="3634" spans="1:10">
      <c r="A3634" t="n">
        <v>33302</v>
      </c>
      <c r="B3634" s="44" t="n">
        <v>48</v>
      </c>
      <c r="C3634" s="7" t="n">
        <v>8</v>
      </c>
      <c r="D3634" s="7" t="n">
        <v>0</v>
      </c>
      <c r="E3634" s="7" t="s">
        <v>132</v>
      </c>
      <c r="F3634" s="7" t="n">
        <v>-1</v>
      </c>
      <c r="G3634" s="7" t="n">
        <v>1</v>
      </c>
      <c r="H3634" s="7" t="n">
        <v>0</v>
      </c>
    </row>
    <row r="3635" spans="1:10">
      <c r="A3635" t="s">
        <v>4</v>
      </c>
      <c r="B3635" s="4" t="s">
        <v>5</v>
      </c>
      <c r="C3635" s="4" t="s">
        <v>10</v>
      </c>
      <c r="D3635" s="4" t="s">
        <v>14</v>
      </c>
      <c r="E3635" s="4" t="s">
        <v>6</v>
      </c>
      <c r="F3635" s="4" t="s">
        <v>24</v>
      </c>
      <c r="G3635" s="4" t="s">
        <v>24</v>
      </c>
      <c r="H3635" s="4" t="s">
        <v>24</v>
      </c>
    </row>
    <row r="3636" spans="1:10">
      <c r="A3636" t="n">
        <v>33326</v>
      </c>
      <c r="B3636" s="44" t="n">
        <v>48</v>
      </c>
      <c r="C3636" s="7" t="n">
        <v>1</v>
      </c>
      <c r="D3636" s="7" t="n">
        <v>0</v>
      </c>
      <c r="E3636" s="7" t="s">
        <v>132</v>
      </c>
      <c r="F3636" s="7" t="n">
        <v>-1</v>
      </c>
      <c r="G3636" s="7" t="n">
        <v>1</v>
      </c>
      <c r="H3636" s="7" t="n">
        <v>0</v>
      </c>
    </row>
    <row r="3637" spans="1:10">
      <c r="A3637" t="s">
        <v>4</v>
      </c>
      <c r="B3637" s="4" t="s">
        <v>5</v>
      </c>
      <c r="C3637" s="4" t="s">
        <v>10</v>
      </c>
      <c r="D3637" s="4" t="s">
        <v>24</v>
      </c>
      <c r="E3637" s="4" t="s">
        <v>24</v>
      </c>
      <c r="F3637" s="4" t="s">
        <v>24</v>
      </c>
      <c r="G3637" s="4" t="s">
        <v>24</v>
      </c>
    </row>
    <row r="3638" spans="1:10">
      <c r="A3638" t="n">
        <v>33350</v>
      </c>
      <c r="B3638" s="40" t="n">
        <v>46</v>
      </c>
      <c r="C3638" s="7" t="n">
        <v>0</v>
      </c>
      <c r="D3638" s="7" t="n">
        <v>-87.4400024414063</v>
      </c>
      <c r="E3638" s="7" t="n">
        <v>173.550003051758</v>
      </c>
      <c r="F3638" s="7" t="n">
        <v>29.2600002288818</v>
      </c>
      <c r="G3638" s="7" t="n">
        <v>70.0999984741211</v>
      </c>
    </row>
    <row r="3639" spans="1:10">
      <c r="A3639" t="s">
        <v>4</v>
      </c>
      <c r="B3639" s="4" t="s">
        <v>5</v>
      </c>
      <c r="C3639" s="4" t="s">
        <v>14</v>
      </c>
      <c r="D3639" s="53" t="s">
        <v>129</v>
      </c>
      <c r="E3639" s="4" t="s">
        <v>5</v>
      </c>
      <c r="F3639" s="4" t="s">
        <v>14</v>
      </c>
      <c r="G3639" s="4" t="s">
        <v>10</v>
      </c>
      <c r="H3639" s="53" t="s">
        <v>130</v>
      </c>
      <c r="I3639" s="4" t="s">
        <v>14</v>
      </c>
      <c r="J3639" s="4" t="s">
        <v>26</v>
      </c>
    </row>
    <row r="3640" spans="1:10">
      <c r="A3640" t="n">
        <v>33369</v>
      </c>
      <c r="B3640" s="12" t="n">
        <v>5</v>
      </c>
      <c r="C3640" s="7" t="n">
        <v>28</v>
      </c>
      <c r="D3640" s="53" t="s">
        <v>3</v>
      </c>
      <c r="E3640" s="54" t="n">
        <v>64</v>
      </c>
      <c r="F3640" s="7" t="n">
        <v>5</v>
      </c>
      <c r="G3640" s="7" t="n">
        <v>7</v>
      </c>
      <c r="H3640" s="53" t="s">
        <v>3</v>
      </c>
      <c r="I3640" s="7" t="n">
        <v>1</v>
      </c>
      <c r="J3640" s="13" t="n">
        <f t="normal" ca="1">A3654</f>
        <v>0</v>
      </c>
    </row>
    <row r="3641" spans="1:10">
      <c r="A3641" t="s">
        <v>4</v>
      </c>
      <c r="B3641" s="4" t="s">
        <v>5</v>
      </c>
      <c r="C3641" s="4" t="s">
        <v>10</v>
      </c>
      <c r="D3641" s="4" t="s">
        <v>24</v>
      </c>
      <c r="E3641" s="4" t="s">
        <v>24</v>
      </c>
      <c r="F3641" s="4" t="s">
        <v>24</v>
      </c>
      <c r="G3641" s="4" t="s">
        <v>24</v>
      </c>
    </row>
    <row r="3642" spans="1:10">
      <c r="A3642" t="n">
        <v>33380</v>
      </c>
      <c r="B3642" s="40" t="n">
        <v>46</v>
      </c>
      <c r="C3642" s="7" t="n">
        <v>7</v>
      </c>
      <c r="D3642" s="7" t="n">
        <v>-87.6500015258789</v>
      </c>
      <c r="E3642" s="7" t="n">
        <v>173.550003051758</v>
      </c>
      <c r="F3642" s="7" t="n">
        <v>30.5300006866455</v>
      </c>
      <c r="G3642" s="7" t="n">
        <v>80.5999984741211</v>
      </c>
    </row>
    <row r="3643" spans="1:10">
      <c r="A3643" t="s">
        <v>4</v>
      </c>
      <c r="B3643" s="4" t="s">
        <v>5</v>
      </c>
      <c r="C3643" s="4" t="s">
        <v>14</v>
      </c>
      <c r="D3643" s="53" t="s">
        <v>129</v>
      </c>
      <c r="E3643" s="4" t="s">
        <v>5</v>
      </c>
      <c r="F3643" s="4" t="s">
        <v>14</v>
      </c>
      <c r="G3643" s="4" t="s">
        <v>10</v>
      </c>
      <c r="H3643" s="53" t="s">
        <v>130</v>
      </c>
      <c r="I3643" s="4" t="s">
        <v>14</v>
      </c>
      <c r="J3643" s="4" t="s">
        <v>26</v>
      </c>
    </row>
    <row r="3644" spans="1:10">
      <c r="A3644" t="n">
        <v>33399</v>
      </c>
      <c r="B3644" s="12" t="n">
        <v>5</v>
      </c>
      <c r="C3644" s="7" t="n">
        <v>28</v>
      </c>
      <c r="D3644" s="53" t="s">
        <v>3</v>
      </c>
      <c r="E3644" s="54" t="n">
        <v>64</v>
      </c>
      <c r="F3644" s="7" t="n">
        <v>5</v>
      </c>
      <c r="G3644" s="7" t="n">
        <v>2</v>
      </c>
      <c r="H3644" s="53" t="s">
        <v>3</v>
      </c>
      <c r="I3644" s="7" t="n">
        <v>1</v>
      </c>
      <c r="J3644" s="13" t="n">
        <f t="normal" ca="1">A3648</f>
        <v>0</v>
      </c>
    </row>
    <row r="3645" spans="1:10">
      <c r="A3645" t="s">
        <v>4</v>
      </c>
      <c r="B3645" s="4" t="s">
        <v>5</v>
      </c>
      <c r="C3645" s="4" t="s">
        <v>10</v>
      </c>
      <c r="D3645" s="4" t="s">
        <v>24</v>
      </c>
      <c r="E3645" s="4" t="s">
        <v>24</v>
      </c>
      <c r="F3645" s="4" t="s">
        <v>24</v>
      </c>
      <c r="G3645" s="4" t="s">
        <v>24</v>
      </c>
    </row>
    <row r="3646" spans="1:10">
      <c r="A3646" t="n">
        <v>33410</v>
      </c>
      <c r="B3646" s="40" t="n">
        <v>46</v>
      </c>
      <c r="C3646" s="7" t="n">
        <v>2</v>
      </c>
      <c r="D3646" s="7" t="n">
        <v>-88.4700012207031</v>
      </c>
      <c r="E3646" s="7" t="n">
        <v>173.550003051758</v>
      </c>
      <c r="F3646" s="7" t="n">
        <v>29.3600006103516</v>
      </c>
      <c r="G3646" s="7" t="n">
        <v>75</v>
      </c>
    </row>
    <row r="3647" spans="1:10">
      <c r="A3647" t="s">
        <v>4</v>
      </c>
      <c r="B3647" s="4" t="s">
        <v>5</v>
      </c>
      <c r="C3647" s="4" t="s">
        <v>14</v>
      </c>
      <c r="D3647" s="53" t="s">
        <v>129</v>
      </c>
      <c r="E3647" s="4" t="s">
        <v>5</v>
      </c>
      <c r="F3647" s="4" t="s">
        <v>14</v>
      </c>
      <c r="G3647" s="4" t="s">
        <v>10</v>
      </c>
      <c r="H3647" s="53" t="s">
        <v>130</v>
      </c>
      <c r="I3647" s="4" t="s">
        <v>14</v>
      </c>
      <c r="J3647" s="4" t="s">
        <v>26</v>
      </c>
    </row>
    <row r="3648" spans="1:10">
      <c r="A3648" t="n">
        <v>33429</v>
      </c>
      <c r="B3648" s="12" t="n">
        <v>5</v>
      </c>
      <c r="C3648" s="7" t="n">
        <v>28</v>
      </c>
      <c r="D3648" s="53" t="s">
        <v>3</v>
      </c>
      <c r="E3648" s="54" t="n">
        <v>64</v>
      </c>
      <c r="F3648" s="7" t="n">
        <v>5</v>
      </c>
      <c r="G3648" s="7" t="n">
        <v>4</v>
      </c>
      <c r="H3648" s="53" t="s">
        <v>3</v>
      </c>
      <c r="I3648" s="7" t="n">
        <v>1</v>
      </c>
      <c r="J3648" s="13" t="n">
        <f t="normal" ca="1">A3652</f>
        <v>0</v>
      </c>
    </row>
    <row r="3649" spans="1:10">
      <c r="A3649" t="s">
        <v>4</v>
      </c>
      <c r="B3649" s="4" t="s">
        <v>5</v>
      </c>
      <c r="C3649" s="4" t="s">
        <v>10</v>
      </c>
      <c r="D3649" s="4" t="s">
        <v>24</v>
      </c>
      <c r="E3649" s="4" t="s">
        <v>24</v>
      </c>
      <c r="F3649" s="4" t="s">
        <v>24</v>
      </c>
      <c r="G3649" s="4" t="s">
        <v>24</v>
      </c>
    </row>
    <row r="3650" spans="1:10">
      <c r="A3650" t="n">
        <v>33440</v>
      </c>
      <c r="B3650" s="40" t="n">
        <v>46</v>
      </c>
      <c r="C3650" s="7" t="n">
        <v>4</v>
      </c>
      <c r="D3650" s="7" t="n">
        <v>-88.4700012207031</v>
      </c>
      <c r="E3650" s="7" t="n">
        <v>173.550003051758</v>
      </c>
      <c r="F3650" s="7" t="n">
        <v>29.3600006103516</v>
      </c>
      <c r="G3650" s="7" t="n">
        <v>75</v>
      </c>
    </row>
    <row r="3651" spans="1:10">
      <c r="A3651" t="s">
        <v>4</v>
      </c>
      <c r="B3651" s="4" t="s">
        <v>5</v>
      </c>
      <c r="C3651" s="4" t="s">
        <v>26</v>
      </c>
    </row>
    <row r="3652" spans="1:10">
      <c r="A3652" t="n">
        <v>33459</v>
      </c>
      <c r="B3652" s="16" t="n">
        <v>3</v>
      </c>
      <c r="C3652" s="13" t="n">
        <f t="normal" ca="1">A3658</f>
        <v>0</v>
      </c>
    </row>
    <row r="3653" spans="1:10">
      <c r="A3653" t="s">
        <v>4</v>
      </c>
      <c r="B3653" s="4" t="s">
        <v>5</v>
      </c>
      <c r="C3653" s="4" t="s">
        <v>10</v>
      </c>
      <c r="D3653" s="4" t="s">
        <v>24</v>
      </c>
      <c r="E3653" s="4" t="s">
        <v>24</v>
      </c>
      <c r="F3653" s="4" t="s">
        <v>24</v>
      </c>
      <c r="G3653" s="4" t="s">
        <v>24</v>
      </c>
    </row>
    <row r="3654" spans="1:10">
      <c r="A3654" t="n">
        <v>33464</v>
      </c>
      <c r="B3654" s="40" t="n">
        <v>46</v>
      </c>
      <c r="C3654" s="7" t="n">
        <v>61489</v>
      </c>
      <c r="D3654" s="7" t="n">
        <v>-87.6500015258789</v>
      </c>
      <c r="E3654" s="7" t="n">
        <v>173.550003051758</v>
      </c>
      <c r="F3654" s="7" t="n">
        <v>30.5300006866455</v>
      </c>
      <c r="G3654" s="7" t="n">
        <v>80.5999984741211</v>
      </c>
    </row>
    <row r="3655" spans="1:10">
      <c r="A3655" t="s">
        <v>4</v>
      </c>
      <c r="B3655" s="4" t="s">
        <v>5</v>
      </c>
      <c r="C3655" s="4" t="s">
        <v>10</v>
      </c>
      <c r="D3655" s="4" t="s">
        <v>24</v>
      </c>
      <c r="E3655" s="4" t="s">
        <v>24</v>
      </c>
      <c r="F3655" s="4" t="s">
        <v>24</v>
      </c>
      <c r="G3655" s="4" t="s">
        <v>24</v>
      </c>
    </row>
    <row r="3656" spans="1:10">
      <c r="A3656" t="n">
        <v>33483</v>
      </c>
      <c r="B3656" s="40" t="n">
        <v>46</v>
      </c>
      <c r="C3656" s="7" t="n">
        <v>61490</v>
      </c>
      <c r="D3656" s="7" t="n">
        <v>-88.4700012207031</v>
      </c>
      <c r="E3656" s="7" t="n">
        <v>173.550003051758</v>
      </c>
      <c r="F3656" s="7" t="n">
        <v>29.3600006103516</v>
      </c>
      <c r="G3656" s="7" t="n">
        <v>75</v>
      </c>
    </row>
    <row r="3657" spans="1:10">
      <c r="A3657" t="s">
        <v>4</v>
      </c>
      <c r="B3657" s="4" t="s">
        <v>5</v>
      </c>
      <c r="C3657" s="4" t="s">
        <v>10</v>
      </c>
      <c r="D3657" s="4" t="s">
        <v>24</v>
      </c>
      <c r="E3657" s="4" t="s">
        <v>24</v>
      </c>
      <c r="F3657" s="4" t="s">
        <v>24</v>
      </c>
      <c r="G3657" s="4" t="s">
        <v>24</v>
      </c>
    </row>
    <row r="3658" spans="1:10">
      <c r="A3658" t="n">
        <v>33502</v>
      </c>
      <c r="B3658" s="40" t="n">
        <v>46</v>
      </c>
      <c r="C3658" s="7" t="n">
        <v>61488</v>
      </c>
      <c r="D3658" s="7" t="n">
        <v>-87.9000015258789</v>
      </c>
      <c r="E3658" s="7" t="n">
        <v>173.550003051758</v>
      </c>
      <c r="F3658" s="7" t="n">
        <v>31.1599998474121</v>
      </c>
      <c r="G3658" s="7" t="n">
        <v>82.4000015258789</v>
      </c>
    </row>
    <row r="3659" spans="1:10">
      <c r="A3659" t="s">
        <v>4</v>
      </c>
      <c r="B3659" s="4" t="s">
        <v>5</v>
      </c>
      <c r="C3659" s="4" t="s">
        <v>10</v>
      </c>
      <c r="D3659" s="4" t="s">
        <v>24</v>
      </c>
      <c r="E3659" s="4" t="s">
        <v>24</v>
      </c>
      <c r="F3659" s="4" t="s">
        <v>24</v>
      </c>
      <c r="G3659" s="4" t="s">
        <v>24</v>
      </c>
    </row>
    <row r="3660" spans="1:10">
      <c r="A3660" t="n">
        <v>33521</v>
      </c>
      <c r="B3660" s="40" t="n">
        <v>46</v>
      </c>
      <c r="C3660" s="7" t="n">
        <v>8</v>
      </c>
      <c r="D3660" s="7" t="n">
        <v>-87.9199981689453</v>
      </c>
      <c r="E3660" s="7" t="n">
        <v>173.550003051758</v>
      </c>
      <c r="F3660" s="7" t="n">
        <v>28.5599994659424</v>
      </c>
      <c r="G3660" s="7" t="n">
        <v>71.4000015258789</v>
      </c>
    </row>
    <row r="3661" spans="1:10">
      <c r="A3661" t="s">
        <v>4</v>
      </c>
      <c r="B3661" s="4" t="s">
        <v>5</v>
      </c>
      <c r="C3661" s="4" t="s">
        <v>10</v>
      </c>
      <c r="D3661" s="4" t="s">
        <v>24</v>
      </c>
      <c r="E3661" s="4" t="s">
        <v>24</v>
      </c>
      <c r="F3661" s="4" t="s">
        <v>24</v>
      </c>
      <c r="G3661" s="4" t="s">
        <v>24</v>
      </c>
    </row>
    <row r="3662" spans="1:10">
      <c r="A3662" t="n">
        <v>33540</v>
      </c>
      <c r="B3662" s="40" t="n">
        <v>46</v>
      </c>
      <c r="C3662" s="7" t="n">
        <v>1</v>
      </c>
      <c r="D3662" s="7" t="n">
        <v>-87.7300033569336</v>
      </c>
      <c r="E3662" s="7" t="n">
        <v>173.550003051758</v>
      </c>
      <c r="F3662" s="7" t="n">
        <v>29.8600006103516</v>
      </c>
      <c r="G3662" s="7" t="n">
        <v>73.5999984741211</v>
      </c>
    </row>
    <row r="3663" spans="1:10">
      <c r="A3663" t="s">
        <v>4</v>
      </c>
      <c r="B3663" s="4" t="s">
        <v>5</v>
      </c>
      <c r="C3663" s="4" t="s">
        <v>10</v>
      </c>
      <c r="D3663" s="4" t="s">
        <v>24</v>
      </c>
      <c r="E3663" s="4" t="s">
        <v>24</v>
      </c>
      <c r="F3663" s="4" t="s">
        <v>24</v>
      </c>
      <c r="G3663" s="4" t="s">
        <v>24</v>
      </c>
    </row>
    <row r="3664" spans="1:10">
      <c r="A3664" t="n">
        <v>33559</v>
      </c>
      <c r="B3664" s="40" t="n">
        <v>46</v>
      </c>
      <c r="C3664" s="7" t="n">
        <v>9</v>
      </c>
      <c r="D3664" s="7" t="n">
        <v>-86.8499984741211</v>
      </c>
      <c r="E3664" s="7" t="n">
        <v>173.550003051758</v>
      </c>
      <c r="F3664" s="7" t="n">
        <v>30.7000007629395</v>
      </c>
      <c r="G3664" s="7" t="n">
        <v>79.5999984741211</v>
      </c>
    </row>
    <row r="3665" spans="1:7">
      <c r="A3665" t="s">
        <v>4</v>
      </c>
      <c r="B3665" s="4" t="s">
        <v>5</v>
      </c>
      <c r="C3665" s="4" t="s">
        <v>10</v>
      </c>
      <c r="D3665" s="4" t="s">
        <v>24</v>
      </c>
      <c r="E3665" s="4" t="s">
        <v>24</v>
      </c>
      <c r="F3665" s="4" t="s">
        <v>24</v>
      </c>
      <c r="G3665" s="4" t="s">
        <v>24</v>
      </c>
    </row>
    <row r="3666" spans="1:7">
      <c r="A3666" t="n">
        <v>33578</v>
      </c>
      <c r="B3666" s="40" t="n">
        <v>46</v>
      </c>
      <c r="C3666" s="7" t="n">
        <v>7032</v>
      </c>
      <c r="D3666" s="7" t="n">
        <v>-87.8199996948242</v>
      </c>
      <c r="E3666" s="7" t="n">
        <v>173.550003051758</v>
      </c>
      <c r="F3666" s="7" t="n">
        <v>29.8400001525879</v>
      </c>
      <c r="G3666" s="7" t="n">
        <v>82.6999969482422</v>
      </c>
    </row>
    <row r="3667" spans="1:7">
      <c r="A3667" t="s">
        <v>4</v>
      </c>
      <c r="B3667" s="4" t="s">
        <v>5</v>
      </c>
      <c r="C3667" s="4" t="s">
        <v>10</v>
      </c>
    </row>
    <row r="3668" spans="1:7">
      <c r="A3668" t="n">
        <v>33597</v>
      </c>
      <c r="B3668" s="27" t="n">
        <v>16</v>
      </c>
      <c r="C3668" s="7" t="n">
        <v>0</v>
      </c>
    </row>
    <row r="3669" spans="1:7">
      <c r="A3669" t="s">
        <v>4</v>
      </c>
      <c r="B3669" s="4" t="s">
        <v>5</v>
      </c>
      <c r="C3669" s="4" t="s">
        <v>10</v>
      </c>
      <c r="D3669" s="4" t="s">
        <v>10</v>
      </c>
      <c r="E3669" s="4" t="s">
        <v>10</v>
      </c>
    </row>
    <row r="3670" spans="1:7">
      <c r="A3670" t="n">
        <v>33600</v>
      </c>
      <c r="B3670" s="64" t="n">
        <v>61</v>
      </c>
      <c r="C3670" s="7" t="n">
        <v>0</v>
      </c>
      <c r="D3670" s="7" t="n">
        <v>22</v>
      </c>
      <c r="E3670" s="7" t="n">
        <v>0</v>
      </c>
    </row>
    <row r="3671" spans="1:7">
      <c r="A3671" t="s">
        <v>4</v>
      </c>
      <c r="B3671" s="4" t="s">
        <v>5</v>
      </c>
      <c r="C3671" s="4" t="s">
        <v>10</v>
      </c>
      <c r="D3671" s="4" t="s">
        <v>10</v>
      </c>
      <c r="E3671" s="4" t="s">
        <v>10</v>
      </c>
    </row>
    <row r="3672" spans="1:7">
      <c r="A3672" t="n">
        <v>33607</v>
      </c>
      <c r="B3672" s="64" t="n">
        <v>61</v>
      </c>
      <c r="C3672" s="7" t="n">
        <v>61489</v>
      </c>
      <c r="D3672" s="7" t="n">
        <v>22</v>
      </c>
      <c r="E3672" s="7" t="n">
        <v>0</v>
      </c>
    </row>
    <row r="3673" spans="1:7">
      <c r="A3673" t="s">
        <v>4</v>
      </c>
      <c r="B3673" s="4" t="s">
        <v>5</v>
      </c>
      <c r="C3673" s="4" t="s">
        <v>10</v>
      </c>
      <c r="D3673" s="4" t="s">
        <v>10</v>
      </c>
      <c r="E3673" s="4" t="s">
        <v>10</v>
      </c>
    </row>
    <row r="3674" spans="1:7">
      <c r="A3674" t="n">
        <v>33614</v>
      </c>
      <c r="B3674" s="64" t="n">
        <v>61</v>
      </c>
      <c r="C3674" s="7" t="n">
        <v>61490</v>
      </c>
      <c r="D3674" s="7" t="n">
        <v>22</v>
      </c>
      <c r="E3674" s="7" t="n">
        <v>0</v>
      </c>
    </row>
    <row r="3675" spans="1:7">
      <c r="A3675" t="s">
        <v>4</v>
      </c>
      <c r="B3675" s="4" t="s">
        <v>5</v>
      </c>
      <c r="C3675" s="4" t="s">
        <v>10</v>
      </c>
      <c r="D3675" s="4" t="s">
        <v>10</v>
      </c>
      <c r="E3675" s="4" t="s">
        <v>10</v>
      </c>
    </row>
    <row r="3676" spans="1:7">
      <c r="A3676" t="n">
        <v>33621</v>
      </c>
      <c r="B3676" s="64" t="n">
        <v>61</v>
      </c>
      <c r="C3676" s="7" t="n">
        <v>61488</v>
      </c>
      <c r="D3676" s="7" t="n">
        <v>22</v>
      </c>
      <c r="E3676" s="7" t="n">
        <v>0</v>
      </c>
    </row>
    <row r="3677" spans="1:7">
      <c r="A3677" t="s">
        <v>4</v>
      </c>
      <c r="B3677" s="4" t="s">
        <v>5</v>
      </c>
      <c r="C3677" s="4" t="s">
        <v>10</v>
      </c>
      <c r="D3677" s="4" t="s">
        <v>10</v>
      </c>
      <c r="E3677" s="4" t="s">
        <v>10</v>
      </c>
    </row>
    <row r="3678" spans="1:7">
      <c r="A3678" t="n">
        <v>33628</v>
      </c>
      <c r="B3678" s="64" t="n">
        <v>61</v>
      </c>
      <c r="C3678" s="7" t="n">
        <v>8</v>
      </c>
      <c r="D3678" s="7" t="n">
        <v>22</v>
      </c>
      <c r="E3678" s="7" t="n">
        <v>0</v>
      </c>
    </row>
    <row r="3679" spans="1:7">
      <c r="A3679" t="s">
        <v>4</v>
      </c>
      <c r="B3679" s="4" t="s">
        <v>5</v>
      </c>
      <c r="C3679" s="4" t="s">
        <v>10</v>
      </c>
      <c r="D3679" s="4" t="s">
        <v>10</v>
      </c>
      <c r="E3679" s="4" t="s">
        <v>10</v>
      </c>
    </row>
    <row r="3680" spans="1:7">
      <c r="A3680" t="n">
        <v>33635</v>
      </c>
      <c r="B3680" s="64" t="n">
        <v>61</v>
      </c>
      <c r="C3680" s="7" t="n">
        <v>1</v>
      </c>
      <c r="D3680" s="7" t="n">
        <v>22</v>
      </c>
      <c r="E3680" s="7" t="n">
        <v>0</v>
      </c>
    </row>
    <row r="3681" spans="1:7">
      <c r="A3681" t="s">
        <v>4</v>
      </c>
      <c r="B3681" s="4" t="s">
        <v>5</v>
      </c>
      <c r="C3681" s="4" t="s">
        <v>10</v>
      </c>
      <c r="D3681" s="4" t="s">
        <v>10</v>
      </c>
      <c r="E3681" s="4" t="s">
        <v>10</v>
      </c>
    </row>
    <row r="3682" spans="1:7">
      <c r="A3682" t="n">
        <v>33642</v>
      </c>
      <c r="B3682" s="64" t="n">
        <v>61</v>
      </c>
      <c r="C3682" s="7" t="n">
        <v>9</v>
      </c>
      <c r="D3682" s="7" t="n">
        <v>22</v>
      </c>
      <c r="E3682" s="7" t="n">
        <v>0</v>
      </c>
    </row>
    <row r="3683" spans="1:7">
      <c r="A3683" t="s">
        <v>4</v>
      </c>
      <c r="B3683" s="4" t="s">
        <v>5</v>
      </c>
      <c r="C3683" s="4" t="s">
        <v>10</v>
      </c>
      <c r="D3683" s="4" t="s">
        <v>10</v>
      </c>
      <c r="E3683" s="4" t="s">
        <v>10</v>
      </c>
    </row>
    <row r="3684" spans="1:7">
      <c r="A3684" t="n">
        <v>33649</v>
      </c>
      <c r="B3684" s="64" t="n">
        <v>61</v>
      </c>
      <c r="C3684" s="7" t="n">
        <v>7032</v>
      </c>
      <c r="D3684" s="7" t="n">
        <v>22</v>
      </c>
      <c r="E3684" s="7" t="n">
        <v>0</v>
      </c>
    </row>
    <row r="3685" spans="1:7">
      <c r="A3685" t="s">
        <v>4</v>
      </c>
      <c r="B3685" s="4" t="s">
        <v>5</v>
      </c>
      <c r="C3685" s="4" t="s">
        <v>14</v>
      </c>
      <c r="D3685" s="4" t="s">
        <v>10</v>
      </c>
    </row>
    <row r="3686" spans="1:7">
      <c r="A3686" t="n">
        <v>33656</v>
      </c>
      <c r="B3686" s="23" t="n">
        <v>58</v>
      </c>
      <c r="C3686" s="7" t="n">
        <v>255</v>
      </c>
      <c r="D3686" s="7" t="n">
        <v>0</v>
      </c>
    </row>
    <row r="3687" spans="1:7">
      <c r="A3687" t="s">
        <v>4</v>
      </c>
      <c r="B3687" s="4" t="s">
        <v>5</v>
      </c>
      <c r="C3687" s="4" t="s">
        <v>10</v>
      </c>
    </row>
    <row r="3688" spans="1:7">
      <c r="A3688" t="n">
        <v>33660</v>
      </c>
      <c r="B3688" s="27" t="n">
        <v>16</v>
      </c>
      <c r="C3688" s="7" t="n">
        <v>300</v>
      </c>
    </row>
    <row r="3689" spans="1:7">
      <c r="A3689" t="s">
        <v>4</v>
      </c>
      <c r="B3689" s="4" t="s">
        <v>5</v>
      </c>
      <c r="C3689" s="4" t="s">
        <v>14</v>
      </c>
      <c r="D3689" s="4" t="s">
        <v>24</v>
      </c>
      <c r="E3689" s="4" t="s">
        <v>24</v>
      </c>
      <c r="F3689" s="4" t="s">
        <v>24</v>
      </c>
    </row>
    <row r="3690" spans="1:7">
      <c r="A3690" t="n">
        <v>33663</v>
      </c>
      <c r="B3690" s="33" t="n">
        <v>45</v>
      </c>
      <c r="C3690" s="7" t="n">
        <v>9</v>
      </c>
      <c r="D3690" s="7" t="n">
        <v>0.0199999995529652</v>
      </c>
      <c r="E3690" s="7" t="n">
        <v>0.0199999995529652</v>
      </c>
      <c r="F3690" s="7" t="n">
        <v>0.5</v>
      </c>
    </row>
    <row r="3691" spans="1:7">
      <c r="A3691" t="s">
        <v>4</v>
      </c>
      <c r="B3691" s="4" t="s">
        <v>5</v>
      </c>
      <c r="C3691" s="4" t="s">
        <v>14</v>
      </c>
      <c r="D3691" s="4" t="s">
        <v>10</v>
      </c>
      <c r="E3691" s="4" t="s">
        <v>6</v>
      </c>
    </row>
    <row r="3692" spans="1:7">
      <c r="A3692" t="n">
        <v>33677</v>
      </c>
      <c r="B3692" s="26" t="n">
        <v>51</v>
      </c>
      <c r="C3692" s="7" t="n">
        <v>4</v>
      </c>
      <c r="D3692" s="7" t="n">
        <v>0</v>
      </c>
      <c r="E3692" s="7" t="s">
        <v>328</v>
      </c>
    </row>
    <row r="3693" spans="1:7">
      <c r="A3693" t="s">
        <v>4</v>
      </c>
      <c r="B3693" s="4" t="s">
        <v>5</v>
      </c>
      <c r="C3693" s="4" t="s">
        <v>10</v>
      </c>
    </row>
    <row r="3694" spans="1:7">
      <c r="A3694" t="n">
        <v>33692</v>
      </c>
      <c r="B3694" s="27" t="n">
        <v>16</v>
      </c>
      <c r="C3694" s="7" t="n">
        <v>0</v>
      </c>
    </row>
    <row r="3695" spans="1:7">
      <c r="A3695" t="s">
        <v>4</v>
      </c>
      <c r="B3695" s="4" t="s">
        <v>5</v>
      </c>
      <c r="C3695" s="4" t="s">
        <v>10</v>
      </c>
      <c r="D3695" s="4" t="s">
        <v>14</v>
      </c>
      <c r="E3695" s="4" t="s">
        <v>9</v>
      </c>
      <c r="F3695" s="4" t="s">
        <v>45</v>
      </c>
      <c r="G3695" s="4" t="s">
        <v>14</v>
      </c>
      <c r="H3695" s="4" t="s">
        <v>14</v>
      </c>
    </row>
    <row r="3696" spans="1:7">
      <c r="A3696" t="n">
        <v>33695</v>
      </c>
      <c r="B3696" s="28" t="n">
        <v>26</v>
      </c>
      <c r="C3696" s="7" t="n">
        <v>0</v>
      </c>
      <c r="D3696" s="7" t="n">
        <v>17</v>
      </c>
      <c r="E3696" s="7" t="n">
        <v>52567</v>
      </c>
      <c r="F3696" s="7" t="s">
        <v>329</v>
      </c>
      <c r="G3696" s="7" t="n">
        <v>2</v>
      </c>
      <c r="H3696" s="7" t="n">
        <v>0</v>
      </c>
    </row>
    <row r="3697" spans="1:8">
      <c r="A3697" t="s">
        <v>4</v>
      </c>
      <c r="B3697" s="4" t="s">
        <v>5</v>
      </c>
    </row>
    <row r="3698" spans="1:8">
      <c r="A3698" t="n">
        <v>33717</v>
      </c>
      <c r="B3698" s="29" t="n">
        <v>28</v>
      </c>
    </row>
    <row r="3699" spans="1:8">
      <c r="A3699" t="s">
        <v>4</v>
      </c>
      <c r="B3699" s="4" t="s">
        <v>5</v>
      </c>
      <c r="C3699" s="4" t="s">
        <v>10</v>
      </c>
      <c r="D3699" s="4" t="s">
        <v>14</v>
      </c>
    </row>
    <row r="3700" spans="1:8">
      <c r="A3700" t="n">
        <v>33718</v>
      </c>
      <c r="B3700" s="31" t="n">
        <v>89</v>
      </c>
      <c r="C3700" s="7" t="n">
        <v>65533</v>
      </c>
      <c r="D3700" s="7" t="n">
        <v>1</v>
      </c>
    </row>
    <row r="3701" spans="1:8">
      <c r="A3701" t="s">
        <v>4</v>
      </c>
      <c r="B3701" s="4" t="s">
        <v>5</v>
      </c>
      <c r="C3701" s="4" t="s">
        <v>14</v>
      </c>
      <c r="D3701" s="4" t="s">
        <v>24</v>
      </c>
      <c r="E3701" s="4" t="s">
        <v>10</v>
      </c>
      <c r="F3701" s="4" t="s">
        <v>14</v>
      </c>
    </row>
    <row r="3702" spans="1:8">
      <c r="A3702" t="n">
        <v>33722</v>
      </c>
      <c r="B3702" s="15" t="n">
        <v>49</v>
      </c>
      <c r="C3702" s="7" t="n">
        <v>3</v>
      </c>
      <c r="D3702" s="7" t="n">
        <v>0.699999988079071</v>
      </c>
      <c r="E3702" s="7" t="n">
        <v>500</v>
      </c>
      <c r="F3702" s="7" t="n">
        <v>0</v>
      </c>
    </row>
    <row r="3703" spans="1:8">
      <c r="A3703" t="s">
        <v>4</v>
      </c>
      <c r="B3703" s="4" t="s">
        <v>5</v>
      </c>
      <c r="C3703" s="4" t="s">
        <v>14</v>
      </c>
      <c r="D3703" s="4" t="s">
        <v>10</v>
      </c>
      <c r="E3703" s="4" t="s">
        <v>24</v>
      </c>
    </row>
    <row r="3704" spans="1:8">
      <c r="A3704" t="n">
        <v>33731</v>
      </c>
      <c r="B3704" s="23" t="n">
        <v>58</v>
      </c>
      <c r="C3704" s="7" t="n">
        <v>101</v>
      </c>
      <c r="D3704" s="7" t="n">
        <v>300</v>
      </c>
      <c r="E3704" s="7" t="n">
        <v>1</v>
      </c>
    </row>
    <row r="3705" spans="1:8">
      <c r="A3705" t="s">
        <v>4</v>
      </c>
      <c r="B3705" s="4" t="s">
        <v>5</v>
      </c>
      <c r="C3705" s="4" t="s">
        <v>14</v>
      </c>
      <c r="D3705" s="4" t="s">
        <v>10</v>
      </c>
    </row>
    <row r="3706" spans="1:8">
      <c r="A3706" t="n">
        <v>33739</v>
      </c>
      <c r="B3706" s="23" t="n">
        <v>58</v>
      </c>
      <c r="C3706" s="7" t="n">
        <v>254</v>
      </c>
      <c r="D3706" s="7" t="n">
        <v>0</v>
      </c>
    </row>
    <row r="3707" spans="1:8">
      <c r="A3707" t="s">
        <v>4</v>
      </c>
      <c r="B3707" s="4" t="s">
        <v>5</v>
      </c>
      <c r="C3707" s="4" t="s">
        <v>14</v>
      </c>
      <c r="D3707" s="4" t="s">
        <v>14</v>
      </c>
      <c r="E3707" s="4" t="s">
        <v>24</v>
      </c>
      <c r="F3707" s="4" t="s">
        <v>24</v>
      </c>
      <c r="G3707" s="4" t="s">
        <v>24</v>
      </c>
      <c r="H3707" s="4" t="s">
        <v>10</v>
      </c>
    </row>
    <row r="3708" spans="1:8">
      <c r="A3708" t="n">
        <v>33743</v>
      </c>
      <c r="B3708" s="33" t="n">
        <v>45</v>
      </c>
      <c r="C3708" s="7" t="n">
        <v>2</v>
      </c>
      <c r="D3708" s="7" t="n">
        <v>3</v>
      </c>
      <c r="E3708" s="7" t="n">
        <v>-87.7300033569336</v>
      </c>
      <c r="F3708" s="7" t="n">
        <v>174.690002441406</v>
      </c>
      <c r="G3708" s="7" t="n">
        <v>30.4599990844727</v>
      </c>
      <c r="H3708" s="7" t="n">
        <v>0</v>
      </c>
    </row>
    <row r="3709" spans="1:8">
      <c r="A3709" t="s">
        <v>4</v>
      </c>
      <c r="B3709" s="4" t="s">
        <v>5</v>
      </c>
      <c r="C3709" s="4" t="s">
        <v>14</v>
      </c>
      <c r="D3709" s="4" t="s">
        <v>14</v>
      </c>
      <c r="E3709" s="4" t="s">
        <v>24</v>
      </c>
      <c r="F3709" s="4" t="s">
        <v>24</v>
      </c>
      <c r="G3709" s="4" t="s">
        <v>24</v>
      </c>
      <c r="H3709" s="4" t="s">
        <v>10</v>
      </c>
      <c r="I3709" s="4" t="s">
        <v>14</v>
      </c>
    </row>
    <row r="3710" spans="1:8">
      <c r="A3710" t="n">
        <v>33760</v>
      </c>
      <c r="B3710" s="33" t="n">
        <v>45</v>
      </c>
      <c r="C3710" s="7" t="n">
        <v>4</v>
      </c>
      <c r="D3710" s="7" t="n">
        <v>3</v>
      </c>
      <c r="E3710" s="7" t="n">
        <v>7.15999984741211</v>
      </c>
      <c r="F3710" s="7" t="n">
        <v>61.5999984741211</v>
      </c>
      <c r="G3710" s="7" t="n">
        <v>0</v>
      </c>
      <c r="H3710" s="7" t="n">
        <v>0</v>
      </c>
      <c r="I3710" s="7" t="n">
        <v>0</v>
      </c>
    </row>
    <row r="3711" spans="1:8">
      <c r="A3711" t="s">
        <v>4</v>
      </c>
      <c r="B3711" s="4" t="s">
        <v>5</v>
      </c>
      <c r="C3711" s="4" t="s">
        <v>14</v>
      </c>
      <c r="D3711" s="4" t="s">
        <v>14</v>
      </c>
      <c r="E3711" s="4" t="s">
        <v>24</v>
      </c>
      <c r="F3711" s="4" t="s">
        <v>10</v>
      </c>
    </row>
    <row r="3712" spans="1:8">
      <c r="A3712" t="n">
        <v>33778</v>
      </c>
      <c r="B3712" s="33" t="n">
        <v>45</v>
      </c>
      <c r="C3712" s="7" t="n">
        <v>5</v>
      </c>
      <c r="D3712" s="7" t="n">
        <v>3</v>
      </c>
      <c r="E3712" s="7" t="n">
        <v>2.5</v>
      </c>
      <c r="F3712" s="7" t="n">
        <v>0</v>
      </c>
    </row>
    <row r="3713" spans="1:9">
      <c r="A3713" t="s">
        <v>4</v>
      </c>
      <c r="B3713" s="4" t="s">
        <v>5</v>
      </c>
      <c r="C3713" s="4" t="s">
        <v>14</v>
      </c>
      <c r="D3713" s="4" t="s">
        <v>14</v>
      </c>
      <c r="E3713" s="4" t="s">
        <v>24</v>
      </c>
      <c r="F3713" s="4" t="s">
        <v>10</v>
      </c>
    </row>
    <row r="3714" spans="1:9">
      <c r="A3714" t="n">
        <v>33787</v>
      </c>
      <c r="B3714" s="33" t="n">
        <v>45</v>
      </c>
      <c r="C3714" s="7" t="n">
        <v>11</v>
      </c>
      <c r="D3714" s="7" t="n">
        <v>3</v>
      </c>
      <c r="E3714" s="7" t="n">
        <v>38</v>
      </c>
      <c r="F3714" s="7" t="n">
        <v>0</v>
      </c>
    </row>
    <row r="3715" spans="1:9">
      <c r="A3715" t="s">
        <v>4</v>
      </c>
      <c r="B3715" s="4" t="s">
        <v>5</v>
      </c>
      <c r="C3715" s="4" t="s">
        <v>14</v>
      </c>
      <c r="D3715" s="4" t="s">
        <v>14</v>
      </c>
      <c r="E3715" s="4" t="s">
        <v>24</v>
      </c>
      <c r="F3715" s="4" t="s">
        <v>10</v>
      </c>
    </row>
    <row r="3716" spans="1:9">
      <c r="A3716" t="n">
        <v>33796</v>
      </c>
      <c r="B3716" s="33" t="n">
        <v>45</v>
      </c>
      <c r="C3716" s="7" t="n">
        <v>5</v>
      </c>
      <c r="D3716" s="7" t="n">
        <v>3</v>
      </c>
      <c r="E3716" s="7" t="n">
        <v>2.29999995231628</v>
      </c>
      <c r="F3716" s="7" t="n">
        <v>3000</v>
      </c>
    </row>
    <row r="3717" spans="1:9">
      <c r="A3717" t="s">
        <v>4</v>
      </c>
      <c r="B3717" s="4" t="s">
        <v>5</v>
      </c>
      <c r="C3717" s="4" t="s">
        <v>14</v>
      </c>
    </row>
    <row r="3718" spans="1:9">
      <c r="A3718" t="n">
        <v>33805</v>
      </c>
      <c r="B3718" s="62" t="n">
        <v>116</v>
      </c>
      <c r="C3718" s="7" t="n">
        <v>1</v>
      </c>
    </row>
    <row r="3719" spans="1:9">
      <c r="A3719" t="s">
        <v>4</v>
      </c>
      <c r="B3719" s="4" t="s">
        <v>5</v>
      </c>
      <c r="C3719" s="4" t="s">
        <v>14</v>
      </c>
      <c r="D3719" s="4" t="s">
        <v>10</v>
      </c>
    </row>
    <row r="3720" spans="1:9">
      <c r="A3720" t="n">
        <v>33807</v>
      </c>
      <c r="B3720" s="23" t="n">
        <v>58</v>
      </c>
      <c r="C3720" s="7" t="n">
        <v>255</v>
      </c>
      <c r="D3720" s="7" t="n">
        <v>0</v>
      </c>
    </row>
    <row r="3721" spans="1:9">
      <c r="A3721" t="s">
        <v>4</v>
      </c>
      <c r="B3721" s="4" t="s">
        <v>5</v>
      </c>
      <c r="C3721" s="4" t="s">
        <v>14</v>
      </c>
      <c r="D3721" s="53" t="s">
        <v>129</v>
      </c>
      <c r="E3721" s="4" t="s">
        <v>5</v>
      </c>
      <c r="F3721" s="4" t="s">
        <v>14</v>
      </c>
      <c r="G3721" s="4" t="s">
        <v>10</v>
      </c>
      <c r="H3721" s="53" t="s">
        <v>130</v>
      </c>
      <c r="I3721" s="4" t="s">
        <v>14</v>
      </c>
      <c r="J3721" s="4" t="s">
        <v>26</v>
      </c>
    </row>
    <row r="3722" spans="1:9">
      <c r="A3722" t="n">
        <v>33811</v>
      </c>
      <c r="B3722" s="12" t="n">
        <v>5</v>
      </c>
      <c r="C3722" s="7" t="n">
        <v>28</v>
      </c>
      <c r="D3722" s="53" t="s">
        <v>3</v>
      </c>
      <c r="E3722" s="54" t="n">
        <v>64</v>
      </c>
      <c r="F3722" s="7" t="n">
        <v>5</v>
      </c>
      <c r="G3722" s="7" t="n">
        <v>16</v>
      </c>
      <c r="H3722" s="53" t="s">
        <v>3</v>
      </c>
      <c r="I3722" s="7" t="n">
        <v>1</v>
      </c>
      <c r="J3722" s="13" t="n">
        <f t="normal" ca="1">A3734</f>
        <v>0</v>
      </c>
    </row>
    <row r="3723" spans="1:9">
      <c r="A3723" t="s">
        <v>4</v>
      </c>
      <c r="B3723" s="4" t="s">
        <v>5</v>
      </c>
      <c r="C3723" s="4" t="s">
        <v>14</v>
      </c>
      <c r="D3723" s="4" t="s">
        <v>10</v>
      </c>
      <c r="E3723" s="4" t="s">
        <v>6</v>
      </c>
    </row>
    <row r="3724" spans="1:9">
      <c r="A3724" t="n">
        <v>33822</v>
      </c>
      <c r="B3724" s="26" t="n">
        <v>51</v>
      </c>
      <c r="C3724" s="7" t="n">
        <v>4</v>
      </c>
      <c r="D3724" s="7" t="n">
        <v>16</v>
      </c>
      <c r="E3724" s="7" t="s">
        <v>165</v>
      </c>
    </row>
    <row r="3725" spans="1:9">
      <c r="A3725" t="s">
        <v>4</v>
      </c>
      <c r="B3725" s="4" t="s">
        <v>5</v>
      </c>
      <c r="C3725" s="4" t="s">
        <v>10</v>
      </c>
    </row>
    <row r="3726" spans="1:9">
      <c r="A3726" t="n">
        <v>33835</v>
      </c>
      <c r="B3726" s="27" t="n">
        <v>16</v>
      </c>
      <c r="C3726" s="7" t="n">
        <v>0</v>
      </c>
    </row>
    <row r="3727" spans="1:9">
      <c r="A3727" t="s">
        <v>4</v>
      </c>
      <c r="B3727" s="4" t="s">
        <v>5</v>
      </c>
      <c r="C3727" s="4" t="s">
        <v>10</v>
      </c>
      <c r="D3727" s="4" t="s">
        <v>14</v>
      </c>
      <c r="E3727" s="4" t="s">
        <v>9</v>
      </c>
      <c r="F3727" s="4" t="s">
        <v>45</v>
      </c>
      <c r="G3727" s="4" t="s">
        <v>14</v>
      </c>
      <c r="H3727" s="4" t="s">
        <v>14</v>
      </c>
    </row>
    <row r="3728" spans="1:9">
      <c r="A3728" t="n">
        <v>33838</v>
      </c>
      <c r="B3728" s="28" t="n">
        <v>26</v>
      </c>
      <c r="C3728" s="7" t="n">
        <v>16</v>
      </c>
      <c r="D3728" s="7" t="n">
        <v>17</v>
      </c>
      <c r="E3728" s="7" t="n">
        <v>14359</v>
      </c>
      <c r="F3728" s="7" t="s">
        <v>330</v>
      </c>
      <c r="G3728" s="7" t="n">
        <v>2</v>
      </c>
      <c r="H3728" s="7" t="n">
        <v>0</v>
      </c>
    </row>
    <row r="3729" spans="1:10">
      <c r="A3729" t="s">
        <v>4</v>
      </c>
      <c r="B3729" s="4" t="s">
        <v>5</v>
      </c>
    </row>
    <row r="3730" spans="1:10">
      <c r="A3730" t="n">
        <v>33881</v>
      </c>
      <c r="B3730" s="29" t="n">
        <v>28</v>
      </c>
    </row>
    <row r="3731" spans="1:10">
      <c r="A3731" t="s">
        <v>4</v>
      </c>
      <c r="B3731" s="4" t="s">
        <v>5</v>
      </c>
      <c r="C3731" s="4" t="s">
        <v>26</v>
      </c>
    </row>
    <row r="3732" spans="1:10">
      <c r="A3732" t="n">
        <v>33882</v>
      </c>
      <c r="B3732" s="16" t="n">
        <v>3</v>
      </c>
      <c r="C3732" s="13" t="n">
        <f t="normal" ca="1">A3744</f>
        <v>0</v>
      </c>
    </row>
    <row r="3733" spans="1:10">
      <c r="A3733" t="s">
        <v>4</v>
      </c>
      <c r="B3733" s="4" t="s">
        <v>5</v>
      </c>
      <c r="C3733" s="4" t="s">
        <v>14</v>
      </c>
      <c r="D3733" s="53" t="s">
        <v>129</v>
      </c>
      <c r="E3733" s="4" t="s">
        <v>5</v>
      </c>
      <c r="F3733" s="4" t="s">
        <v>14</v>
      </c>
      <c r="G3733" s="4" t="s">
        <v>10</v>
      </c>
      <c r="H3733" s="53" t="s">
        <v>130</v>
      </c>
      <c r="I3733" s="4" t="s">
        <v>14</v>
      </c>
      <c r="J3733" s="4" t="s">
        <v>26</v>
      </c>
    </row>
    <row r="3734" spans="1:10">
      <c r="A3734" t="n">
        <v>33887</v>
      </c>
      <c r="B3734" s="12" t="n">
        <v>5</v>
      </c>
      <c r="C3734" s="7" t="n">
        <v>28</v>
      </c>
      <c r="D3734" s="53" t="s">
        <v>3</v>
      </c>
      <c r="E3734" s="54" t="n">
        <v>64</v>
      </c>
      <c r="F3734" s="7" t="n">
        <v>5</v>
      </c>
      <c r="G3734" s="7" t="n">
        <v>15</v>
      </c>
      <c r="H3734" s="53" t="s">
        <v>3</v>
      </c>
      <c r="I3734" s="7" t="n">
        <v>1</v>
      </c>
      <c r="J3734" s="13" t="n">
        <f t="normal" ca="1">A3744</f>
        <v>0</v>
      </c>
    </row>
    <row r="3735" spans="1:10">
      <c r="A3735" t="s">
        <v>4</v>
      </c>
      <c r="B3735" s="4" t="s">
        <v>5</v>
      </c>
      <c r="C3735" s="4" t="s">
        <v>14</v>
      </c>
      <c r="D3735" s="4" t="s">
        <v>10</v>
      </c>
      <c r="E3735" s="4" t="s">
        <v>6</v>
      </c>
    </row>
    <row r="3736" spans="1:10">
      <c r="A3736" t="n">
        <v>33898</v>
      </c>
      <c r="B3736" s="26" t="n">
        <v>51</v>
      </c>
      <c r="C3736" s="7" t="n">
        <v>4</v>
      </c>
      <c r="D3736" s="7" t="n">
        <v>15</v>
      </c>
      <c r="E3736" s="7" t="s">
        <v>162</v>
      </c>
    </row>
    <row r="3737" spans="1:10">
      <c r="A3737" t="s">
        <v>4</v>
      </c>
      <c r="B3737" s="4" t="s">
        <v>5</v>
      </c>
      <c r="C3737" s="4" t="s">
        <v>10</v>
      </c>
    </row>
    <row r="3738" spans="1:10">
      <c r="A3738" t="n">
        <v>33911</v>
      </c>
      <c r="B3738" s="27" t="n">
        <v>16</v>
      </c>
      <c r="C3738" s="7" t="n">
        <v>0</v>
      </c>
    </row>
    <row r="3739" spans="1:10">
      <c r="A3739" t="s">
        <v>4</v>
      </c>
      <c r="B3739" s="4" t="s">
        <v>5</v>
      </c>
      <c r="C3739" s="4" t="s">
        <v>10</v>
      </c>
      <c r="D3739" s="4" t="s">
        <v>14</v>
      </c>
      <c r="E3739" s="4" t="s">
        <v>9</v>
      </c>
      <c r="F3739" s="4" t="s">
        <v>45</v>
      </c>
      <c r="G3739" s="4" t="s">
        <v>14</v>
      </c>
      <c r="H3739" s="4" t="s">
        <v>14</v>
      </c>
    </row>
    <row r="3740" spans="1:10">
      <c r="A3740" t="n">
        <v>33914</v>
      </c>
      <c r="B3740" s="28" t="n">
        <v>26</v>
      </c>
      <c r="C3740" s="7" t="n">
        <v>15</v>
      </c>
      <c r="D3740" s="7" t="n">
        <v>17</v>
      </c>
      <c r="E3740" s="7" t="n">
        <v>15325</v>
      </c>
      <c r="F3740" s="7" t="s">
        <v>331</v>
      </c>
      <c r="G3740" s="7" t="n">
        <v>2</v>
      </c>
      <c r="H3740" s="7" t="n">
        <v>0</v>
      </c>
    </row>
    <row r="3741" spans="1:10">
      <c r="A3741" t="s">
        <v>4</v>
      </c>
      <c r="B3741" s="4" t="s">
        <v>5</v>
      </c>
    </row>
    <row r="3742" spans="1:10">
      <c r="A3742" t="n">
        <v>33949</v>
      </c>
      <c r="B3742" s="29" t="n">
        <v>28</v>
      </c>
    </row>
    <row r="3743" spans="1:10">
      <c r="A3743" t="s">
        <v>4</v>
      </c>
      <c r="B3743" s="4" t="s">
        <v>5</v>
      </c>
      <c r="C3743" s="4" t="s">
        <v>14</v>
      </c>
      <c r="D3743" s="4" t="s">
        <v>10</v>
      </c>
      <c r="E3743" s="4" t="s">
        <v>6</v>
      </c>
    </row>
    <row r="3744" spans="1:10">
      <c r="A3744" t="n">
        <v>33950</v>
      </c>
      <c r="B3744" s="26" t="n">
        <v>51</v>
      </c>
      <c r="C3744" s="7" t="n">
        <v>4</v>
      </c>
      <c r="D3744" s="7" t="n">
        <v>9</v>
      </c>
      <c r="E3744" s="7" t="s">
        <v>332</v>
      </c>
    </row>
    <row r="3745" spans="1:10">
      <c r="A3745" t="s">
        <v>4</v>
      </c>
      <c r="B3745" s="4" t="s">
        <v>5</v>
      </c>
      <c r="C3745" s="4" t="s">
        <v>10</v>
      </c>
    </row>
    <row r="3746" spans="1:10">
      <c r="A3746" t="n">
        <v>33965</v>
      </c>
      <c r="B3746" s="27" t="n">
        <v>16</v>
      </c>
      <c r="C3746" s="7" t="n">
        <v>0</v>
      </c>
    </row>
    <row r="3747" spans="1:10">
      <c r="A3747" t="s">
        <v>4</v>
      </c>
      <c r="B3747" s="4" t="s">
        <v>5</v>
      </c>
      <c r="C3747" s="4" t="s">
        <v>10</v>
      </c>
      <c r="D3747" s="4" t="s">
        <v>14</v>
      </c>
      <c r="E3747" s="4" t="s">
        <v>9</v>
      </c>
      <c r="F3747" s="4" t="s">
        <v>45</v>
      </c>
      <c r="G3747" s="4" t="s">
        <v>14</v>
      </c>
      <c r="H3747" s="4" t="s">
        <v>14</v>
      </c>
    </row>
    <row r="3748" spans="1:10">
      <c r="A3748" t="n">
        <v>33968</v>
      </c>
      <c r="B3748" s="28" t="n">
        <v>26</v>
      </c>
      <c r="C3748" s="7" t="n">
        <v>9</v>
      </c>
      <c r="D3748" s="7" t="n">
        <v>17</v>
      </c>
      <c r="E3748" s="7" t="n">
        <v>5321</v>
      </c>
      <c r="F3748" s="7" t="s">
        <v>333</v>
      </c>
      <c r="G3748" s="7" t="n">
        <v>2</v>
      </c>
      <c r="H3748" s="7" t="n">
        <v>0</v>
      </c>
    </row>
    <row r="3749" spans="1:10">
      <c r="A3749" t="s">
        <v>4</v>
      </c>
      <c r="B3749" s="4" t="s">
        <v>5</v>
      </c>
    </row>
    <row r="3750" spans="1:10">
      <c r="A3750" t="n">
        <v>33988</v>
      </c>
      <c r="B3750" s="29" t="n">
        <v>28</v>
      </c>
    </row>
    <row r="3751" spans="1:10">
      <c r="A3751" t="s">
        <v>4</v>
      </c>
      <c r="B3751" s="4" t="s">
        <v>5</v>
      </c>
      <c r="C3751" s="4" t="s">
        <v>10</v>
      </c>
      <c r="D3751" s="4" t="s">
        <v>14</v>
      </c>
    </row>
    <row r="3752" spans="1:10">
      <c r="A3752" t="n">
        <v>33989</v>
      </c>
      <c r="B3752" s="31" t="n">
        <v>89</v>
      </c>
      <c r="C3752" s="7" t="n">
        <v>65533</v>
      </c>
      <c r="D3752" s="7" t="n">
        <v>1</v>
      </c>
    </row>
    <row r="3753" spans="1:10">
      <c r="A3753" t="s">
        <v>4</v>
      </c>
      <c r="B3753" s="4" t="s">
        <v>5</v>
      </c>
      <c r="C3753" s="4" t="s">
        <v>14</v>
      </c>
      <c r="D3753" s="4" t="s">
        <v>10</v>
      </c>
      <c r="E3753" s="4" t="s">
        <v>24</v>
      </c>
    </row>
    <row r="3754" spans="1:10">
      <c r="A3754" t="n">
        <v>33993</v>
      </c>
      <c r="B3754" s="23" t="n">
        <v>58</v>
      </c>
      <c r="C3754" s="7" t="n">
        <v>101</v>
      </c>
      <c r="D3754" s="7" t="n">
        <v>300</v>
      </c>
      <c r="E3754" s="7" t="n">
        <v>1</v>
      </c>
    </row>
    <row r="3755" spans="1:10">
      <c r="A3755" t="s">
        <v>4</v>
      </c>
      <c r="B3755" s="4" t="s">
        <v>5</v>
      </c>
      <c r="C3755" s="4" t="s">
        <v>14</v>
      </c>
      <c r="D3755" s="4" t="s">
        <v>10</v>
      </c>
    </row>
    <row r="3756" spans="1:10">
      <c r="A3756" t="n">
        <v>34001</v>
      </c>
      <c r="B3756" s="23" t="n">
        <v>58</v>
      </c>
      <c r="C3756" s="7" t="n">
        <v>254</v>
      </c>
      <c r="D3756" s="7" t="n">
        <v>0</v>
      </c>
    </row>
    <row r="3757" spans="1:10">
      <c r="A3757" t="s">
        <v>4</v>
      </c>
      <c r="B3757" s="4" t="s">
        <v>5</v>
      </c>
      <c r="C3757" s="4" t="s">
        <v>14</v>
      </c>
      <c r="D3757" s="4" t="s">
        <v>14</v>
      </c>
      <c r="E3757" s="4" t="s">
        <v>24</v>
      </c>
      <c r="F3757" s="4" t="s">
        <v>24</v>
      </c>
      <c r="G3757" s="4" t="s">
        <v>24</v>
      </c>
      <c r="H3757" s="4" t="s">
        <v>10</v>
      </c>
    </row>
    <row r="3758" spans="1:10">
      <c r="A3758" t="n">
        <v>34005</v>
      </c>
      <c r="B3758" s="33" t="n">
        <v>45</v>
      </c>
      <c r="C3758" s="7" t="n">
        <v>2</v>
      </c>
      <c r="D3758" s="7" t="n">
        <v>3</v>
      </c>
      <c r="E3758" s="7" t="n">
        <v>-80.9100036621094</v>
      </c>
      <c r="F3758" s="7" t="n">
        <v>178.720001220703</v>
      </c>
      <c r="G3758" s="7" t="n">
        <v>31.2600002288818</v>
      </c>
      <c r="H3758" s="7" t="n">
        <v>0</v>
      </c>
    </row>
    <row r="3759" spans="1:10">
      <c r="A3759" t="s">
        <v>4</v>
      </c>
      <c r="B3759" s="4" t="s">
        <v>5</v>
      </c>
      <c r="C3759" s="4" t="s">
        <v>14</v>
      </c>
      <c r="D3759" s="4" t="s">
        <v>14</v>
      </c>
      <c r="E3759" s="4" t="s">
        <v>24</v>
      </c>
      <c r="F3759" s="4" t="s">
        <v>24</v>
      </c>
      <c r="G3759" s="4" t="s">
        <v>24</v>
      </c>
      <c r="H3759" s="4" t="s">
        <v>10</v>
      </c>
      <c r="I3759" s="4" t="s">
        <v>14</v>
      </c>
    </row>
    <row r="3760" spans="1:10">
      <c r="A3760" t="n">
        <v>34022</v>
      </c>
      <c r="B3760" s="33" t="n">
        <v>45</v>
      </c>
      <c r="C3760" s="7" t="n">
        <v>4</v>
      </c>
      <c r="D3760" s="7" t="n">
        <v>3</v>
      </c>
      <c r="E3760" s="7" t="n">
        <v>354.670013427734</v>
      </c>
      <c r="F3760" s="7" t="n">
        <v>319.980010986328</v>
      </c>
      <c r="G3760" s="7" t="n">
        <v>0</v>
      </c>
      <c r="H3760" s="7" t="n">
        <v>0</v>
      </c>
      <c r="I3760" s="7" t="n">
        <v>0</v>
      </c>
    </row>
    <row r="3761" spans="1:9">
      <c r="A3761" t="s">
        <v>4</v>
      </c>
      <c r="B3761" s="4" t="s">
        <v>5</v>
      </c>
      <c r="C3761" s="4" t="s">
        <v>14</v>
      </c>
      <c r="D3761" s="4" t="s">
        <v>14</v>
      </c>
      <c r="E3761" s="4" t="s">
        <v>24</v>
      </c>
      <c r="F3761" s="4" t="s">
        <v>10</v>
      </c>
    </row>
    <row r="3762" spans="1:9">
      <c r="A3762" t="n">
        <v>34040</v>
      </c>
      <c r="B3762" s="33" t="n">
        <v>45</v>
      </c>
      <c r="C3762" s="7" t="n">
        <v>5</v>
      </c>
      <c r="D3762" s="7" t="n">
        <v>3</v>
      </c>
      <c r="E3762" s="7" t="n">
        <v>2.29999995231628</v>
      </c>
      <c r="F3762" s="7" t="n">
        <v>0</v>
      </c>
    </row>
    <row r="3763" spans="1:9">
      <c r="A3763" t="s">
        <v>4</v>
      </c>
      <c r="B3763" s="4" t="s">
        <v>5</v>
      </c>
      <c r="C3763" s="4" t="s">
        <v>14</v>
      </c>
      <c r="D3763" s="4" t="s">
        <v>14</v>
      </c>
      <c r="E3763" s="4" t="s">
        <v>24</v>
      </c>
      <c r="F3763" s="4" t="s">
        <v>10</v>
      </c>
    </row>
    <row r="3764" spans="1:9">
      <c r="A3764" t="n">
        <v>34049</v>
      </c>
      <c r="B3764" s="33" t="n">
        <v>45</v>
      </c>
      <c r="C3764" s="7" t="n">
        <v>11</v>
      </c>
      <c r="D3764" s="7" t="n">
        <v>3</v>
      </c>
      <c r="E3764" s="7" t="n">
        <v>40.7999992370605</v>
      </c>
      <c r="F3764" s="7" t="n">
        <v>0</v>
      </c>
    </row>
    <row r="3765" spans="1:9">
      <c r="A3765" t="s">
        <v>4</v>
      </c>
      <c r="B3765" s="4" t="s">
        <v>5</v>
      </c>
      <c r="C3765" s="4" t="s">
        <v>10</v>
      </c>
      <c r="D3765" s="4" t="s">
        <v>24</v>
      </c>
      <c r="E3765" s="4" t="s">
        <v>24</v>
      </c>
      <c r="F3765" s="4" t="s">
        <v>14</v>
      </c>
    </row>
    <row r="3766" spans="1:9">
      <c r="A3766" t="n">
        <v>34058</v>
      </c>
      <c r="B3766" s="50" t="n">
        <v>52</v>
      </c>
      <c r="C3766" s="7" t="n">
        <v>7031</v>
      </c>
      <c r="D3766" s="7" t="n">
        <v>276.200012207031</v>
      </c>
      <c r="E3766" s="7" t="n">
        <v>0</v>
      </c>
      <c r="F3766" s="7" t="n">
        <v>0</v>
      </c>
    </row>
    <row r="3767" spans="1:9">
      <c r="A3767" t="s">
        <v>4</v>
      </c>
      <c r="B3767" s="4" t="s">
        <v>5</v>
      </c>
      <c r="C3767" s="4" t="s">
        <v>14</v>
      </c>
    </row>
    <row r="3768" spans="1:9">
      <c r="A3768" t="n">
        <v>34070</v>
      </c>
      <c r="B3768" s="62" t="n">
        <v>116</v>
      </c>
      <c r="C3768" s="7" t="n">
        <v>1</v>
      </c>
    </row>
    <row r="3769" spans="1:9">
      <c r="A3769" t="s">
        <v>4</v>
      </c>
      <c r="B3769" s="4" t="s">
        <v>5</v>
      </c>
      <c r="C3769" s="4" t="s">
        <v>14</v>
      </c>
      <c r="D3769" s="4" t="s">
        <v>10</v>
      </c>
    </row>
    <row r="3770" spans="1:9">
      <c r="A3770" t="n">
        <v>34072</v>
      </c>
      <c r="B3770" s="23" t="n">
        <v>58</v>
      </c>
      <c r="C3770" s="7" t="n">
        <v>255</v>
      </c>
      <c r="D3770" s="7" t="n">
        <v>0</v>
      </c>
    </row>
    <row r="3771" spans="1:9">
      <c r="A3771" t="s">
        <v>4</v>
      </c>
      <c r="B3771" s="4" t="s">
        <v>5</v>
      </c>
      <c r="C3771" s="4" t="s">
        <v>10</v>
      </c>
      <c r="D3771" s="4" t="s">
        <v>10</v>
      </c>
      <c r="E3771" s="4" t="s">
        <v>10</v>
      </c>
    </row>
    <row r="3772" spans="1:9">
      <c r="A3772" t="n">
        <v>34076</v>
      </c>
      <c r="B3772" s="64" t="n">
        <v>61</v>
      </c>
      <c r="C3772" s="7" t="n">
        <v>22</v>
      </c>
      <c r="D3772" s="7" t="n">
        <v>0</v>
      </c>
      <c r="E3772" s="7" t="n">
        <v>1000</v>
      </c>
    </row>
    <row r="3773" spans="1:9">
      <c r="A3773" t="s">
        <v>4</v>
      </c>
      <c r="B3773" s="4" t="s">
        <v>5</v>
      </c>
      <c r="C3773" s="4" t="s">
        <v>10</v>
      </c>
    </row>
    <row r="3774" spans="1:9">
      <c r="A3774" t="n">
        <v>34083</v>
      </c>
      <c r="B3774" s="27" t="n">
        <v>16</v>
      </c>
      <c r="C3774" s="7" t="n">
        <v>500</v>
      </c>
    </row>
    <row r="3775" spans="1:9">
      <c r="A3775" t="s">
        <v>4</v>
      </c>
      <c r="B3775" s="4" t="s">
        <v>5</v>
      </c>
      <c r="C3775" s="4" t="s">
        <v>6</v>
      </c>
      <c r="D3775" s="4" t="s">
        <v>10</v>
      </c>
    </row>
    <row r="3776" spans="1:9">
      <c r="A3776" t="n">
        <v>34086</v>
      </c>
      <c r="B3776" s="65" t="n">
        <v>29</v>
      </c>
      <c r="C3776" s="7" t="s">
        <v>238</v>
      </c>
      <c r="D3776" s="7" t="n">
        <v>65533</v>
      </c>
    </row>
    <row r="3777" spans="1:6">
      <c r="A3777" t="s">
        <v>4</v>
      </c>
      <c r="B3777" s="4" t="s">
        <v>5</v>
      </c>
      <c r="C3777" s="4" t="s">
        <v>14</v>
      </c>
      <c r="D3777" s="4" t="s">
        <v>10</v>
      </c>
      <c r="E3777" s="4" t="s">
        <v>6</v>
      </c>
    </row>
    <row r="3778" spans="1:6">
      <c r="A3778" t="n">
        <v>34105</v>
      </c>
      <c r="B3778" s="26" t="n">
        <v>51</v>
      </c>
      <c r="C3778" s="7" t="n">
        <v>4</v>
      </c>
      <c r="D3778" s="7" t="n">
        <v>22</v>
      </c>
      <c r="E3778" s="7" t="s">
        <v>286</v>
      </c>
    </row>
    <row r="3779" spans="1:6">
      <c r="A3779" t="s">
        <v>4</v>
      </c>
      <c r="B3779" s="4" t="s">
        <v>5</v>
      </c>
      <c r="C3779" s="4" t="s">
        <v>10</v>
      </c>
    </row>
    <row r="3780" spans="1:6">
      <c r="A3780" t="n">
        <v>34119</v>
      </c>
      <c r="B3780" s="27" t="n">
        <v>16</v>
      </c>
      <c r="C3780" s="7" t="n">
        <v>0</v>
      </c>
    </row>
    <row r="3781" spans="1:6">
      <c r="A3781" t="s">
        <v>4</v>
      </c>
      <c r="B3781" s="4" t="s">
        <v>5</v>
      </c>
      <c r="C3781" s="4" t="s">
        <v>10</v>
      </c>
      <c r="D3781" s="4" t="s">
        <v>14</v>
      </c>
      <c r="E3781" s="4" t="s">
        <v>9</v>
      </c>
      <c r="F3781" s="4" t="s">
        <v>45</v>
      </c>
      <c r="G3781" s="4" t="s">
        <v>14</v>
      </c>
      <c r="H3781" s="4" t="s">
        <v>14</v>
      </c>
      <c r="I3781" s="4" t="s">
        <v>14</v>
      </c>
      <c r="J3781" s="4" t="s">
        <v>9</v>
      </c>
      <c r="K3781" s="4" t="s">
        <v>45</v>
      </c>
      <c r="L3781" s="4" t="s">
        <v>14</v>
      </c>
      <c r="M3781" s="4" t="s">
        <v>14</v>
      </c>
    </row>
    <row r="3782" spans="1:6">
      <c r="A3782" t="n">
        <v>34122</v>
      </c>
      <c r="B3782" s="28" t="n">
        <v>26</v>
      </c>
      <c r="C3782" s="7" t="n">
        <v>22</v>
      </c>
      <c r="D3782" s="7" t="n">
        <v>17</v>
      </c>
      <c r="E3782" s="7" t="n">
        <v>30307</v>
      </c>
      <c r="F3782" s="7" t="s">
        <v>334</v>
      </c>
      <c r="G3782" s="7" t="n">
        <v>2</v>
      </c>
      <c r="H3782" s="7" t="n">
        <v>3</v>
      </c>
      <c r="I3782" s="7" t="n">
        <v>17</v>
      </c>
      <c r="J3782" s="7" t="n">
        <v>30308</v>
      </c>
      <c r="K3782" s="7" t="s">
        <v>335</v>
      </c>
      <c r="L3782" s="7" t="n">
        <v>2</v>
      </c>
      <c r="M3782" s="7" t="n">
        <v>0</v>
      </c>
    </row>
    <row r="3783" spans="1:6">
      <c r="A3783" t="s">
        <v>4</v>
      </c>
      <c r="B3783" s="4" t="s">
        <v>5</v>
      </c>
    </row>
    <row r="3784" spans="1:6">
      <c r="A3784" t="n">
        <v>34334</v>
      </c>
      <c r="B3784" s="29" t="n">
        <v>28</v>
      </c>
    </row>
    <row r="3785" spans="1:6">
      <c r="A3785" t="s">
        <v>4</v>
      </c>
      <c r="B3785" s="4" t="s">
        <v>5</v>
      </c>
      <c r="C3785" s="4" t="s">
        <v>6</v>
      </c>
      <c r="D3785" s="4" t="s">
        <v>10</v>
      </c>
    </row>
    <row r="3786" spans="1:6">
      <c r="A3786" t="n">
        <v>34335</v>
      </c>
      <c r="B3786" s="65" t="n">
        <v>29</v>
      </c>
      <c r="C3786" s="7" t="s">
        <v>13</v>
      </c>
      <c r="D3786" s="7" t="n">
        <v>65533</v>
      </c>
    </row>
    <row r="3787" spans="1:6">
      <c r="A3787" t="s">
        <v>4</v>
      </c>
      <c r="B3787" s="4" t="s">
        <v>5</v>
      </c>
      <c r="C3787" s="4" t="s">
        <v>10</v>
      </c>
      <c r="D3787" s="4" t="s">
        <v>10</v>
      </c>
      <c r="E3787" s="4" t="s">
        <v>10</v>
      </c>
    </row>
    <row r="3788" spans="1:6">
      <c r="A3788" t="n">
        <v>34339</v>
      </c>
      <c r="B3788" s="64" t="n">
        <v>61</v>
      </c>
      <c r="C3788" s="7" t="n">
        <v>28</v>
      </c>
      <c r="D3788" s="7" t="n">
        <v>22</v>
      </c>
      <c r="E3788" s="7" t="n">
        <v>1000</v>
      </c>
    </row>
    <row r="3789" spans="1:6">
      <c r="A3789" t="s">
        <v>4</v>
      </c>
      <c r="B3789" s="4" t="s">
        <v>5</v>
      </c>
      <c r="C3789" s="4" t="s">
        <v>10</v>
      </c>
    </row>
    <row r="3790" spans="1:6">
      <c r="A3790" t="n">
        <v>34346</v>
      </c>
      <c r="B3790" s="27" t="n">
        <v>16</v>
      </c>
      <c r="C3790" s="7" t="n">
        <v>300</v>
      </c>
    </row>
    <row r="3791" spans="1:6">
      <c r="A3791" t="s">
        <v>4</v>
      </c>
      <c r="B3791" s="4" t="s">
        <v>5</v>
      </c>
      <c r="C3791" s="4" t="s">
        <v>14</v>
      </c>
      <c r="D3791" s="4" t="s">
        <v>10</v>
      </c>
      <c r="E3791" s="4" t="s">
        <v>6</v>
      </c>
    </row>
    <row r="3792" spans="1:6">
      <c r="A3792" t="n">
        <v>34349</v>
      </c>
      <c r="B3792" s="26" t="n">
        <v>51</v>
      </c>
      <c r="C3792" s="7" t="n">
        <v>4</v>
      </c>
      <c r="D3792" s="7" t="n">
        <v>28</v>
      </c>
      <c r="E3792" s="7" t="s">
        <v>44</v>
      </c>
    </row>
    <row r="3793" spans="1:13">
      <c r="A3793" t="s">
        <v>4</v>
      </c>
      <c r="B3793" s="4" t="s">
        <v>5</v>
      </c>
      <c r="C3793" s="4" t="s">
        <v>10</v>
      </c>
    </row>
    <row r="3794" spans="1:13">
      <c r="A3794" t="n">
        <v>34362</v>
      </c>
      <c r="B3794" s="27" t="n">
        <v>16</v>
      </c>
      <c r="C3794" s="7" t="n">
        <v>0</v>
      </c>
    </row>
    <row r="3795" spans="1:13">
      <c r="A3795" t="s">
        <v>4</v>
      </c>
      <c r="B3795" s="4" t="s">
        <v>5</v>
      </c>
      <c r="C3795" s="4" t="s">
        <v>10</v>
      </c>
      <c r="D3795" s="4" t="s">
        <v>14</v>
      </c>
      <c r="E3795" s="4" t="s">
        <v>9</v>
      </c>
      <c r="F3795" s="4" t="s">
        <v>45</v>
      </c>
      <c r="G3795" s="4" t="s">
        <v>14</v>
      </c>
      <c r="H3795" s="4" t="s">
        <v>14</v>
      </c>
      <c r="I3795" s="4" t="s">
        <v>14</v>
      </c>
      <c r="J3795" s="4" t="s">
        <v>9</v>
      </c>
      <c r="K3795" s="4" t="s">
        <v>45</v>
      </c>
      <c r="L3795" s="4" t="s">
        <v>14</v>
      </c>
      <c r="M3795" s="4" t="s">
        <v>14</v>
      </c>
      <c r="N3795" s="4" t="s">
        <v>14</v>
      </c>
      <c r="O3795" s="4" t="s">
        <v>9</v>
      </c>
      <c r="P3795" s="4" t="s">
        <v>45</v>
      </c>
      <c r="Q3795" s="4" t="s">
        <v>14</v>
      </c>
      <c r="R3795" s="4" t="s">
        <v>14</v>
      </c>
    </row>
    <row r="3796" spans="1:13">
      <c r="A3796" t="n">
        <v>34365</v>
      </c>
      <c r="B3796" s="28" t="n">
        <v>26</v>
      </c>
      <c r="C3796" s="7" t="n">
        <v>28</v>
      </c>
      <c r="D3796" s="7" t="n">
        <v>17</v>
      </c>
      <c r="E3796" s="7" t="n">
        <v>33320</v>
      </c>
      <c r="F3796" s="7" t="s">
        <v>336</v>
      </c>
      <c r="G3796" s="7" t="n">
        <v>2</v>
      </c>
      <c r="H3796" s="7" t="n">
        <v>3</v>
      </c>
      <c r="I3796" s="7" t="n">
        <v>17</v>
      </c>
      <c r="J3796" s="7" t="n">
        <v>33321</v>
      </c>
      <c r="K3796" s="7" t="s">
        <v>337</v>
      </c>
      <c r="L3796" s="7" t="n">
        <v>2</v>
      </c>
      <c r="M3796" s="7" t="n">
        <v>3</v>
      </c>
      <c r="N3796" s="7" t="n">
        <v>17</v>
      </c>
      <c r="O3796" s="7" t="n">
        <v>33322</v>
      </c>
      <c r="P3796" s="7" t="s">
        <v>338</v>
      </c>
      <c r="Q3796" s="7" t="n">
        <v>2</v>
      </c>
      <c r="R3796" s="7" t="n">
        <v>0</v>
      </c>
    </row>
    <row r="3797" spans="1:13">
      <c r="A3797" t="s">
        <v>4</v>
      </c>
      <c r="B3797" s="4" t="s">
        <v>5</v>
      </c>
    </row>
    <row r="3798" spans="1:13">
      <c r="A3798" t="n">
        <v>34640</v>
      </c>
      <c r="B3798" s="29" t="n">
        <v>28</v>
      </c>
    </row>
    <row r="3799" spans="1:13">
      <c r="A3799" t="s">
        <v>4</v>
      </c>
      <c r="B3799" s="4" t="s">
        <v>5</v>
      </c>
      <c r="C3799" s="4" t="s">
        <v>14</v>
      </c>
      <c r="D3799" s="4" t="s">
        <v>10</v>
      </c>
      <c r="E3799" s="4" t="s">
        <v>6</v>
      </c>
    </row>
    <row r="3800" spans="1:13">
      <c r="A3800" t="n">
        <v>34641</v>
      </c>
      <c r="B3800" s="26" t="n">
        <v>51</v>
      </c>
      <c r="C3800" s="7" t="n">
        <v>4</v>
      </c>
      <c r="D3800" s="7" t="n">
        <v>22</v>
      </c>
      <c r="E3800" s="7" t="s">
        <v>286</v>
      </c>
    </row>
    <row r="3801" spans="1:13">
      <c r="A3801" t="s">
        <v>4</v>
      </c>
      <c r="B3801" s="4" t="s">
        <v>5</v>
      </c>
      <c r="C3801" s="4" t="s">
        <v>10</v>
      </c>
    </row>
    <row r="3802" spans="1:13">
      <c r="A3802" t="n">
        <v>34655</v>
      </c>
      <c r="B3802" s="27" t="n">
        <v>16</v>
      </c>
      <c r="C3802" s="7" t="n">
        <v>0</v>
      </c>
    </row>
    <row r="3803" spans="1:13">
      <c r="A3803" t="s">
        <v>4</v>
      </c>
      <c r="B3803" s="4" t="s">
        <v>5</v>
      </c>
      <c r="C3803" s="4" t="s">
        <v>10</v>
      </c>
      <c r="D3803" s="4" t="s">
        <v>14</v>
      </c>
      <c r="E3803" s="4" t="s">
        <v>9</v>
      </c>
      <c r="F3803" s="4" t="s">
        <v>45</v>
      </c>
      <c r="G3803" s="4" t="s">
        <v>14</v>
      </c>
      <c r="H3803" s="4" t="s">
        <v>14</v>
      </c>
    </row>
    <row r="3804" spans="1:13">
      <c r="A3804" t="n">
        <v>34658</v>
      </c>
      <c r="B3804" s="28" t="n">
        <v>26</v>
      </c>
      <c r="C3804" s="7" t="n">
        <v>22</v>
      </c>
      <c r="D3804" s="7" t="n">
        <v>17</v>
      </c>
      <c r="E3804" s="7" t="n">
        <v>30309</v>
      </c>
      <c r="F3804" s="7" t="s">
        <v>339</v>
      </c>
      <c r="G3804" s="7" t="n">
        <v>2</v>
      </c>
      <c r="H3804" s="7" t="n">
        <v>0</v>
      </c>
    </row>
    <row r="3805" spans="1:13">
      <c r="A3805" t="s">
        <v>4</v>
      </c>
      <c r="B3805" s="4" t="s">
        <v>5</v>
      </c>
    </row>
    <row r="3806" spans="1:13">
      <c r="A3806" t="n">
        <v>34680</v>
      </c>
      <c r="B3806" s="29" t="n">
        <v>28</v>
      </c>
    </row>
    <row r="3807" spans="1:13">
      <c r="A3807" t="s">
        <v>4</v>
      </c>
      <c r="B3807" s="4" t="s">
        <v>5</v>
      </c>
      <c r="C3807" s="4" t="s">
        <v>10</v>
      </c>
      <c r="D3807" s="4" t="s">
        <v>14</v>
      </c>
    </row>
    <row r="3808" spans="1:13">
      <c r="A3808" t="n">
        <v>34681</v>
      </c>
      <c r="B3808" s="31" t="n">
        <v>89</v>
      </c>
      <c r="C3808" s="7" t="n">
        <v>65533</v>
      </c>
      <c r="D3808" s="7" t="n">
        <v>1</v>
      </c>
    </row>
    <row r="3809" spans="1:18">
      <c r="A3809" t="s">
        <v>4</v>
      </c>
      <c r="B3809" s="4" t="s">
        <v>5</v>
      </c>
      <c r="C3809" s="4" t="s">
        <v>14</v>
      </c>
      <c r="D3809" s="4" t="s">
        <v>10</v>
      </c>
      <c r="E3809" s="4" t="s">
        <v>24</v>
      </c>
    </row>
    <row r="3810" spans="1:18">
      <c r="A3810" t="n">
        <v>34685</v>
      </c>
      <c r="B3810" s="23" t="n">
        <v>58</v>
      </c>
      <c r="C3810" s="7" t="n">
        <v>101</v>
      </c>
      <c r="D3810" s="7" t="n">
        <v>300</v>
      </c>
      <c r="E3810" s="7" t="n">
        <v>1</v>
      </c>
    </row>
    <row r="3811" spans="1:18">
      <c r="A3811" t="s">
        <v>4</v>
      </c>
      <c r="B3811" s="4" t="s">
        <v>5</v>
      </c>
      <c r="C3811" s="4" t="s">
        <v>14</v>
      </c>
      <c r="D3811" s="4" t="s">
        <v>10</v>
      </c>
    </row>
    <row r="3812" spans="1:18">
      <c r="A3812" t="n">
        <v>34693</v>
      </c>
      <c r="B3812" s="23" t="n">
        <v>58</v>
      </c>
      <c r="C3812" s="7" t="n">
        <v>254</v>
      </c>
      <c r="D3812" s="7" t="n">
        <v>0</v>
      </c>
    </row>
    <row r="3813" spans="1:18">
      <c r="A3813" t="s">
        <v>4</v>
      </c>
      <c r="B3813" s="4" t="s">
        <v>5</v>
      </c>
      <c r="C3813" s="4" t="s">
        <v>14</v>
      </c>
      <c r="D3813" s="4" t="s">
        <v>14</v>
      </c>
      <c r="E3813" s="4" t="s">
        <v>24</v>
      </c>
      <c r="F3813" s="4" t="s">
        <v>24</v>
      </c>
      <c r="G3813" s="4" t="s">
        <v>24</v>
      </c>
      <c r="H3813" s="4" t="s">
        <v>10</v>
      </c>
    </row>
    <row r="3814" spans="1:18">
      <c r="A3814" t="n">
        <v>34697</v>
      </c>
      <c r="B3814" s="33" t="n">
        <v>45</v>
      </c>
      <c r="C3814" s="7" t="n">
        <v>2</v>
      </c>
      <c r="D3814" s="7" t="n">
        <v>3</v>
      </c>
      <c r="E3814" s="7" t="n">
        <v>-86.3000030517578</v>
      </c>
      <c r="F3814" s="7" t="n">
        <v>175.839996337891</v>
      </c>
      <c r="G3814" s="7" t="n">
        <v>29.5799999237061</v>
      </c>
      <c r="H3814" s="7" t="n">
        <v>0</v>
      </c>
    </row>
    <row r="3815" spans="1:18">
      <c r="A3815" t="s">
        <v>4</v>
      </c>
      <c r="B3815" s="4" t="s">
        <v>5</v>
      </c>
      <c r="C3815" s="4" t="s">
        <v>14</v>
      </c>
      <c r="D3815" s="4" t="s">
        <v>14</v>
      </c>
      <c r="E3815" s="4" t="s">
        <v>24</v>
      </c>
      <c r="F3815" s="4" t="s">
        <v>24</v>
      </c>
      <c r="G3815" s="4" t="s">
        <v>24</v>
      </c>
      <c r="H3815" s="4" t="s">
        <v>10</v>
      </c>
      <c r="I3815" s="4" t="s">
        <v>14</v>
      </c>
    </row>
    <row r="3816" spans="1:18">
      <c r="A3816" t="n">
        <v>34714</v>
      </c>
      <c r="B3816" s="33" t="n">
        <v>45</v>
      </c>
      <c r="C3816" s="7" t="n">
        <v>4</v>
      </c>
      <c r="D3816" s="7" t="n">
        <v>3</v>
      </c>
      <c r="E3816" s="7" t="n">
        <v>340.690002441406</v>
      </c>
      <c r="F3816" s="7" t="n">
        <v>283.760009765625</v>
      </c>
      <c r="G3816" s="7" t="n">
        <v>356</v>
      </c>
      <c r="H3816" s="7" t="n">
        <v>0</v>
      </c>
      <c r="I3816" s="7" t="n">
        <v>0</v>
      </c>
    </row>
    <row r="3817" spans="1:18">
      <c r="A3817" t="s">
        <v>4</v>
      </c>
      <c r="B3817" s="4" t="s">
        <v>5</v>
      </c>
      <c r="C3817" s="4" t="s">
        <v>14</v>
      </c>
      <c r="D3817" s="4" t="s">
        <v>14</v>
      </c>
      <c r="E3817" s="4" t="s">
        <v>24</v>
      </c>
      <c r="F3817" s="4" t="s">
        <v>10</v>
      </c>
    </row>
    <row r="3818" spans="1:18">
      <c r="A3818" t="n">
        <v>34732</v>
      </c>
      <c r="B3818" s="33" t="n">
        <v>45</v>
      </c>
      <c r="C3818" s="7" t="n">
        <v>5</v>
      </c>
      <c r="D3818" s="7" t="n">
        <v>3</v>
      </c>
      <c r="E3818" s="7" t="n">
        <v>4.40000009536743</v>
      </c>
      <c r="F3818" s="7" t="n">
        <v>0</v>
      </c>
    </row>
    <row r="3819" spans="1:18">
      <c r="A3819" t="s">
        <v>4</v>
      </c>
      <c r="B3819" s="4" t="s">
        <v>5</v>
      </c>
      <c r="C3819" s="4" t="s">
        <v>14</v>
      </c>
      <c r="D3819" s="4" t="s">
        <v>14</v>
      </c>
      <c r="E3819" s="4" t="s">
        <v>24</v>
      </c>
      <c r="F3819" s="4" t="s">
        <v>10</v>
      </c>
    </row>
    <row r="3820" spans="1:18">
      <c r="A3820" t="n">
        <v>34741</v>
      </c>
      <c r="B3820" s="33" t="n">
        <v>45</v>
      </c>
      <c r="C3820" s="7" t="n">
        <v>11</v>
      </c>
      <c r="D3820" s="7" t="n">
        <v>3</v>
      </c>
      <c r="E3820" s="7" t="n">
        <v>38</v>
      </c>
      <c r="F3820" s="7" t="n">
        <v>0</v>
      </c>
    </row>
    <row r="3821" spans="1:18">
      <c r="A3821" t="s">
        <v>4</v>
      </c>
      <c r="B3821" s="4" t="s">
        <v>5</v>
      </c>
      <c r="C3821" s="4" t="s">
        <v>14</v>
      </c>
      <c r="D3821" s="4" t="s">
        <v>14</v>
      </c>
      <c r="E3821" s="4" t="s">
        <v>24</v>
      </c>
      <c r="F3821" s="4" t="s">
        <v>24</v>
      </c>
      <c r="G3821" s="4" t="s">
        <v>24</v>
      </c>
      <c r="H3821" s="4" t="s">
        <v>10</v>
      </c>
      <c r="I3821" s="4" t="s">
        <v>14</v>
      </c>
    </row>
    <row r="3822" spans="1:18">
      <c r="A3822" t="n">
        <v>34750</v>
      </c>
      <c r="B3822" s="33" t="n">
        <v>45</v>
      </c>
      <c r="C3822" s="7" t="n">
        <v>4</v>
      </c>
      <c r="D3822" s="7" t="n">
        <v>3</v>
      </c>
      <c r="E3822" s="7" t="n">
        <v>340.690002441406</v>
      </c>
      <c r="F3822" s="7" t="n">
        <v>278.510009765625</v>
      </c>
      <c r="G3822" s="7" t="n">
        <v>356</v>
      </c>
      <c r="H3822" s="7" t="n">
        <v>30000</v>
      </c>
      <c r="I3822" s="7" t="n">
        <v>0</v>
      </c>
    </row>
    <row r="3823" spans="1:18">
      <c r="A3823" t="s">
        <v>4</v>
      </c>
      <c r="B3823" s="4" t="s">
        <v>5</v>
      </c>
      <c r="C3823" s="4" t="s">
        <v>14</v>
      </c>
    </row>
    <row r="3824" spans="1:18">
      <c r="A3824" t="n">
        <v>34768</v>
      </c>
      <c r="B3824" s="62" t="n">
        <v>116</v>
      </c>
      <c r="C3824" s="7" t="n">
        <v>1</v>
      </c>
    </row>
    <row r="3825" spans="1:9">
      <c r="A3825" t="s">
        <v>4</v>
      </c>
      <c r="B3825" s="4" t="s">
        <v>5</v>
      </c>
      <c r="C3825" s="4" t="s">
        <v>10</v>
      </c>
      <c r="D3825" s="4" t="s">
        <v>24</v>
      </c>
      <c r="E3825" s="4" t="s">
        <v>24</v>
      </c>
      <c r="F3825" s="4" t="s">
        <v>14</v>
      </c>
    </row>
    <row r="3826" spans="1:9">
      <c r="A3826" t="n">
        <v>34770</v>
      </c>
      <c r="B3826" s="50" t="n">
        <v>52</v>
      </c>
      <c r="C3826" s="7" t="n">
        <v>7031</v>
      </c>
      <c r="D3826" s="7" t="n">
        <v>262.700012207031</v>
      </c>
      <c r="E3826" s="7" t="n">
        <v>0</v>
      </c>
      <c r="F3826" s="7" t="n">
        <v>0</v>
      </c>
    </row>
    <row r="3827" spans="1:9">
      <c r="A3827" t="s">
        <v>4</v>
      </c>
      <c r="B3827" s="4" t="s">
        <v>5</v>
      </c>
      <c r="C3827" s="4" t="s">
        <v>14</v>
      </c>
      <c r="D3827" s="4" t="s">
        <v>10</v>
      </c>
      <c r="E3827" s="4" t="s">
        <v>6</v>
      </c>
      <c r="F3827" s="4" t="s">
        <v>6</v>
      </c>
      <c r="G3827" s="4" t="s">
        <v>6</v>
      </c>
      <c r="H3827" s="4" t="s">
        <v>6</v>
      </c>
    </row>
    <row r="3828" spans="1:9">
      <c r="A3828" t="n">
        <v>34782</v>
      </c>
      <c r="B3828" s="26" t="n">
        <v>51</v>
      </c>
      <c r="C3828" s="7" t="n">
        <v>3</v>
      </c>
      <c r="D3828" s="7" t="n">
        <v>0</v>
      </c>
      <c r="E3828" s="7" t="s">
        <v>156</v>
      </c>
      <c r="F3828" s="7" t="s">
        <v>157</v>
      </c>
      <c r="G3828" s="7" t="s">
        <v>158</v>
      </c>
      <c r="H3828" s="7" t="s">
        <v>159</v>
      </c>
    </row>
    <row r="3829" spans="1:9">
      <c r="A3829" t="s">
        <v>4</v>
      </c>
      <c r="B3829" s="4" t="s">
        <v>5</v>
      </c>
      <c r="C3829" s="4" t="s">
        <v>14</v>
      </c>
      <c r="D3829" s="4" t="s">
        <v>10</v>
      </c>
      <c r="E3829" s="4" t="s">
        <v>6</v>
      </c>
      <c r="F3829" s="4" t="s">
        <v>6</v>
      </c>
      <c r="G3829" s="4" t="s">
        <v>6</v>
      </c>
      <c r="H3829" s="4" t="s">
        <v>6</v>
      </c>
    </row>
    <row r="3830" spans="1:9">
      <c r="A3830" t="n">
        <v>34811</v>
      </c>
      <c r="B3830" s="26" t="n">
        <v>51</v>
      </c>
      <c r="C3830" s="7" t="n">
        <v>3</v>
      </c>
      <c r="D3830" s="7" t="n">
        <v>61489</v>
      </c>
      <c r="E3830" s="7" t="s">
        <v>156</v>
      </c>
      <c r="F3830" s="7" t="s">
        <v>157</v>
      </c>
      <c r="G3830" s="7" t="s">
        <v>158</v>
      </c>
      <c r="H3830" s="7" t="s">
        <v>159</v>
      </c>
    </row>
    <row r="3831" spans="1:9">
      <c r="A3831" t="s">
        <v>4</v>
      </c>
      <c r="B3831" s="4" t="s">
        <v>5</v>
      </c>
      <c r="C3831" s="4" t="s">
        <v>14</v>
      </c>
      <c r="D3831" s="4" t="s">
        <v>10</v>
      </c>
      <c r="E3831" s="4" t="s">
        <v>6</v>
      </c>
      <c r="F3831" s="4" t="s">
        <v>6</v>
      </c>
      <c r="G3831" s="4" t="s">
        <v>6</v>
      </c>
      <c r="H3831" s="4" t="s">
        <v>6</v>
      </c>
    </row>
    <row r="3832" spans="1:9">
      <c r="A3832" t="n">
        <v>34840</v>
      </c>
      <c r="B3832" s="26" t="n">
        <v>51</v>
      </c>
      <c r="C3832" s="7" t="n">
        <v>3</v>
      </c>
      <c r="D3832" s="7" t="n">
        <v>61490</v>
      </c>
      <c r="E3832" s="7" t="s">
        <v>156</v>
      </c>
      <c r="F3832" s="7" t="s">
        <v>157</v>
      </c>
      <c r="G3832" s="7" t="s">
        <v>158</v>
      </c>
      <c r="H3832" s="7" t="s">
        <v>159</v>
      </c>
    </row>
    <row r="3833" spans="1:9">
      <c r="A3833" t="s">
        <v>4</v>
      </c>
      <c r="B3833" s="4" t="s">
        <v>5</v>
      </c>
      <c r="C3833" s="4" t="s">
        <v>14</v>
      </c>
      <c r="D3833" s="4" t="s">
        <v>10</v>
      </c>
      <c r="E3833" s="4" t="s">
        <v>6</v>
      </c>
      <c r="F3833" s="4" t="s">
        <v>6</v>
      </c>
      <c r="G3833" s="4" t="s">
        <v>6</v>
      </c>
      <c r="H3833" s="4" t="s">
        <v>6</v>
      </c>
    </row>
    <row r="3834" spans="1:9">
      <c r="A3834" t="n">
        <v>34869</v>
      </c>
      <c r="B3834" s="26" t="n">
        <v>51</v>
      </c>
      <c r="C3834" s="7" t="n">
        <v>3</v>
      </c>
      <c r="D3834" s="7" t="n">
        <v>61488</v>
      </c>
      <c r="E3834" s="7" t="s">
        <v>156</v>
      </c>
      <c r="F3834" s="7" t="s">
        <v>157</v>
      </c>
      <c r="G3834" s="7" t="s">
        <v>158</v>
      </c>
      <c r="H3834" s="7" t="s">
        <v>159</v>
      </c>
    </row>
    <row r="3835" spans="1:9">
      <c r="A3835" t="s">
        <v>4</v>
      </c>
      <c r="B3835" s="4" t="s">
        <v>5</v>
      </c>
      <c r="C3835" s="4" t="s">
        <v>14</v>
      </c>
      <c r="D3835" s="4" t="s">
        <v>10</v>
      </c>
      <c r="E3835" s="4" t="s">
        <v>6</v>
      </c>
      <c r="F3835" s="4" t="s">
        <v>6</v>
      </c>
      <c r="G3835" s="4" t="s">
        <v>6</v>
      </c>
      <c r="H3835" s="4" t="s">
        <v>6</v>
      </c>
    </row>
    <row r="3836" spans="1:9">
      <c r="A3836" t="n">
        <v>34898</v>
      </c>
      <c r="B3836" s="26" t="n">
        <v>51</v>
      </c>
      <c r="C3836" s="7" t="n">
        <v>3</v>
      </c>
      <c r="D3836" s="7" t="n">
        <v>1</v>
      </c>
      <c r="E3836" s="7" t="s">
        <v>156</v>
      </c>
      <c r="F3836" s="7" t="s">
        <v>157</v>
      </c>
      <c r="G3836" s="7" t="s">
        <v>158</v>
      </c>
      <c r="H3836" s="7" t="s">
        <v>159</v>
      </c>
    </row>
    <row r="3837" spans="1:9">
      <c r="A3837" t="s">
        <v>4</v>
      </c>
      <c r="B3837" s="4" t="s">
        <v>5</v>
      </c>
      <c r="C3837" s="4" t="s">
        <v>14</v>
      </c>
      <c r="D3837" s="4" t="s">
        <v>10</v>
      </c>
      <c r="E3837" s="4" t="s">
        <v>6</v>
      </c>
      <c r="F3837" s="4" t="s">
        <v>6</v>
      </c>
      <c r="G3837" s="4" t="s">
        <v>6</v>
      </c>
      <c r="H3837" s="4" t="s">
        <v>6</v>
      </c>
    </row>
    <row r="3838" spans="1:9">
      <c r="A3838" t="n">
        <v>34927</v>
      </c>
      <c r="B3838" s="26" t="n">
        <v>51</v>
      </c>
      <c r="C3838" s="7" t="n">
        <v>3</v>
      </c>
      <c r="D3838" s="7" t="n">
        <v>8</v>
      </c>
      <c r="E3838" s="7" t="s">
        <v>156</v>
      </c>
      <c r="F3838" s="7" t="s">
        <v>157</v>
      </c>
      <c r="G3838" s="7" t="s">
        <v>158</v>
      </c>
      <c r="H3838" s="7" t="s">
        <v>159</v>
      </c>
    </row>
    <row r="3839" spans="1:9">
      <c r="A3839" t="s">
        <v>4</v>
      </c>
      <c r="B3839" s="4" t="s">
        <v>5</v>
      </c>
      <c r="C3839" s="4" t="s">
        <v>14</v>
      </c>
      <c r="D3839" s="4" t="s">
        <v>10</v>
      </c>
      <c r="E3839" s="4" t="s">
        <v>6</v>
      </c>
      <c r="F3839" s="4" t="s">
        <v>6</v>
      </c>
      <c r="G3839" s="4" t="s">
        <v>6</v>
      </c>
      <c r="H3839" s="4" t="s">
        <v>6</v>
      </c>
    </row>
    <row r="3840" spans="1:9">
      <c r="A3840" t="n">
        <v>34956</v>
      </c>
      <c r="B3840" s="26" t="n">
        <v>51</v>
      </c>
      <c r="C3840" s="7" t="n">
        <v>3</v>
      </c>
      <c r="D3840" s="7" t="n">
        <v>7032</v>
      </c>
      <c r="E3840" s="7" t="s">
        <v>156</v>
      </c>
      <c r="F3840" s="7" t="s">
        <v>157</v>
      </c>
      <c r="G3840" s="7" t="s">
        <v>158</v>
      </c>
      <c r="H3840" s="7" t="s">
        <v>159</v>
      </c>
    </row>
    <row r="3841" spans="1:8">
      <c r="A3841" t="s">
        <v>4</v>
      </c>
      <c r="B3841" s="4" t="s">
        <v>5</v>
      </c>
      <c r="C3841" s="4" t="s">
        <v>14</v>
      </c>
      <c r="D3841" s="4" t="s">
        <v>10</v>
      </c>
    </row>
    <row r="3842" spans="1:8">
      <c r="A3842" t="n">
        <v>34985</v>
      </c>
      <c r="B3842" s="23" t="n">
        <v>58</v>
      </c>
      <c r="C3842" s="7" t="n">
        <v>255</v>
      </c>
      <c r="D3842" s="7" t="n">
        <v>0</v>
      </c>
    </row>
    <row r="3843" spans="1:8">
      <c r="A3843" t="s">
        <v>4</v>
      </c>
      <c r="B3843" s="4" t="s">
        <v>5</v>
      </c>
      <c r="C3843" s="4" t="s">
        <v>14</v>
      </c>
      <c r="D3843" s="4" t="s">
        <v>10</v>
      </c>
      <c r="E3843" s="4" t="s">
        <v>6</v>
      </c>
    </row>
    <row r="3844" spans="1:8">
      <c r="A3844" t="n">
        <v>34989</v>
      </c>
      <c r="B3844" s="26" t="n">
        <v>51</v>
      </c>
      <c r="C3844" s="7" t="n">
        <v>4</v>
      </c>
      <c r="D3844" s="7" t="n">
        <v>8</v>
      </c>
      <c r="E3844" s="7" t="s">
        <v>175</v>
      </c>
    </row>
    <row r="3845" spans="1:8">
      <c r="A3845" t="s">
        <v>4</v>
      </c>
      <c r="B3845" s="4" t="s">
        <v>5</v>
      </c>
      <c r="C3845" s="4" t="s">
        <v>10</v>
      </c>
    </row>
    <row r="3846" spans="1:8">
      <c r="A3846" t="n">
        <v>35002</v>
      </c>
      <c r="B3846" s="27" t="n">
        <v>16</v>
      </c>
      <c r="C3846" s="7" t="n">
        <v>0</v>
      </c>
    </row>
    <row r="3847" spans="1:8">
      <c r="A3847" t="s">
        <v>4</v>
      </c>
      <c r="B3847" s="4" t="s">
        <v>5</v>
      </c>
      <c r="C3847" s="4" t="s">
        <v>10</v>
      </c>
      <c r="D3847" s="4" t="s">
        <v>14</v>
      </c>
      <c r="E3847" s="4" t="s">
        <v>9</v>
      </c>
      <c r="F3847" s="4" t="s">
        <v>45</v>
      </c>
      <c r="G3847" s="4" t="s">
        <v>14</v>
      </c>
      <c r="H3847" s="4" t="s">
        <v>14</v>
      </c>
    </row>
    <row r="3848" spans="1:8">
      <c r="A3848" t="n">
        <v>35005</v>
      </c>
      <c r="B3848" s="28" t="n">
        <v>26</v>
      </c>
      <c r="C3848" s="7" t="n">
        <v>8</v>
      </c>
      <c r="D3848" s="7" t="n">
        <v>17</v>
      </c>
      <c r="E3848" s="7" t="n">
        <v>9333</v>
      </c>
      <c r="F3848" s="7" t="s">
        <v>340</v>
      </c>
      <c r="G3848" s="7" t="n">
        <v>2</v>
      </c>
      <c r="H3848" s="7" t="n">
        <v>0</v>
      </c>
    </row>
    <row r="3849" spans="1:8">
      <c r="A3849" t="s">
        <v>4</v>
      </c>
      <c r="B3849" s="4" t="s">
        <v>5</v>
      </c>
    </row>
    <row r="3850" spans="1:8">
      <c r="A3850" t="n">
        <v>35029</v>
      </c>
      <c r="B3850" s="29" t="n">
        <v>28</v>
      </c>
    </row>
    <row r="3851" spans="1:8">
      <c r="A3851" t="s">
        <v>4</v>
      </c>
      <c r="B3851" s="4" t="s">
        <v>5</v>
      </c>
      <c r="C3851" s="4" t="s">
        <v>14</v>
      </c>
      <c r="D3851" s="4" t="s">
        <v>10</v>
      </c>
      <c r="E3851" s="4" t="s">
        <v>6</v>
      </c>
    </row>
    <row r="3852" spans="1:8">
      <c r="A3852" t="n">
        <v>35030</v>
      </c>
      <c r="B3852" s="26" t="n">
        <v>51</v>
      </c>
      <c r="C3852" s="7" t="n">
        <v>4</v>
      </c>
      <c r="D3852" s="7" t="n">
        <v>0</v>
      </c>
      <c r="E3852" s="7" t="s">
        <v>183</v>
      </c>
    </row>
    <row r="3853" spans="1:8">
      <c r="A3853" t="s">
        <v>4</v>
      </c>
      <c r="B3853" s="4" t="s">
        <v>5</v>
      </c>
      <c r="C3853" s="4" t="s">
        <v>10</v>
      </c>
    </row>
    <row r="3854" spans="1:8">
      <c r="A3854" t="n">
        <v>35044</v>
      </c>
      <c r="B3854" s="27" t="n">
        <v>16</v>
      </c>
      <c r="C3854" s="7" t="n">
        <v>0</v>
      </c>
    </row>
    <row r="3855" spans="1:8">
      <c r="A3855" t="s">
        <v>4</v>
      </c>
      <c r="B3855" s="4" t="s">
        <v>5</v>
      </c>
      <c r="C3855" s="4" t="s">
        <v>10</v>
      </c>
      <c r="D3855" s="4" t="s">
        <v>14</v>
      </c>
      <c r="E3855" s="4" t="s">
        <v>9</v>
      </c>
      <c r="F3855" s="4" t="s">
        <v>45</v>
      </c>
      <c r="G3855" s="4" t="s">
        <v>14</v>
      </c>
      <c r="H3855" s="4" t="s">
        <v>14</v>
      </c>
      <c r="I3855" s="4" t="s">
        <v>14</v>
      </c>
      <c r="J3855" s="4" t="s">
        <v>9</v>
      </c>
      <c r="K3855" s="4" t="s">
        <v>45</v>
      </c>
      <c r="L3855" s="4" t="s">
        <v>14</v>
      </c>
      <c r="M3855" s="4" t="s">
        <v>14</v>
      </c>
    </row>
    <row r="3856" spans="1:8">
      <c r="A3856" t="n">
        <v>35047</v>
      </c>
      <c r="B3856" s="28" t="n">
        <v>26</v>
      </c>
      <c r="C3856" s="7" t="n">
        <v>0</v>
      </c>
      <c r="D3856" s="7" t="n">
        <v>17</v>
      </c>
      <c r="E3856" s="7" t="n">
        <v>52568</v>
      </c>
      <c r="F3856" s="7" t="s">
        <v>341</v>
      </c>
      <c r="G3856" s="7" t="n">
        <v>2</v>
      </c>
      <c r="H3856" s="7" t="n">
        <v>3</v>
      </c>
      <c r="I3856" s="7" t="n">
        <v>17</v>
      </c>
      <c r="J3856" s="7" t="n">
        <v>52569</v>
      </c>
      <c r="K3856" s="7" t="s">
        <v>342</v>
      </c>
      <c r="L3856" s="7" t="n">
        <v>2</v>
      </c>
      <c r="M3856" s="7" t="n">
        <v>0</v>
      </c>
    </row>
    <row r="3857" spans="1:13">
      <c r="A3857" t="s">
        <v>4</v>
      </c>
      <c r="B3857" s="4" t="s">
        <v>5</v>
      </c>
    </row>
    <row r="3858" spans="1:13">
      <c r="A3858" t="n">
        <v>35232</v>
      </c>
      <c r="B3858" s="29" t="n">
        <v>28</v>
      </c>
    </row>
    <row r="3859" spans="1:13">
      <c r="A3859" t="s">
        <v>4</v>
      </c>
      <c r="B3859" s="4" t="s">
        <v>5</v>
      </c>
      <c r="C3859" s="4" t="s">
        <v>10</v>
      </c>
      <c r="D3859" s="4" t="s">
        <v>14</v>
      </c>
    </row>
    <row r="3860" spans="1:13">
      <c r="A3860" t="n">
        <v>35233</v>
      </c>
      <c r="B3860" s="31" t="n">
        <v>89</v>
      </c>
      <c r="C3860" s="7" t="n">
        <v>65533</v>
      </c>
      <c r="D3860" s="7" t="n">
        <v>1</v>
      </c>
    </row>
    <row r="3861" spans="1:13">
      <c r="A3861" t="s">
        <v>4</v>
      </c>
      <c r="B3861" s="4" t="s">
        <v>5</v>
      </c>
      <c r="C3861" s="4" t="s">
        <v>10</v>
      </c>
      <c r="D3861" s="4" t="s">
        <v>14</v>
      </c>
      <c r="E3861" s="4" t="s">
        <v>24</v>
      </c>
      <c r="F3861" s="4" t="s">
        <v>10</v>
      </c>
    </row>
    <row r="3862" spans="1:13">
      <c r="A3862" t="n">
        <v>35237</v>
      </c>
      <c r="B3862" s="72" t="n">
        <v>59</v>
      </c>
      <c r="C3862" s="7" t="n">
        <v>9</v>
      </c>
      <c r="D3862" s="7" t="n">
        <v>16</v>
      </c>
      <c r="E3862" s="7" t="n">
        <v>0.150000005960464</v>
      </c>
      <c r="F3862" s="7" t="n">
        <v>0</v>
      </c>
    </row>
    <row r="3863" spans="1:13">
      <c r="A3863" t="s">
        <v>4</v>
      </c>
      <c r="B3863" s="4" t="s">
        <v>5</v>
      </c>
      <c r="C3863" s="4" t="s">
        <v>10</v>
      </c>
      <c r="D3863" s="4" t="s">
        <v>14</v>
      </c>
      <c r="E3863" s="4" t="s">
        <v>24</v>
      </c>
      <c r="F3863" s="4" t="s">
        <v>10</v>
      </c>
    </row>
    <row r="3864" spans="1:13">
      <c r="A3864" t="n">
        <v>35247</v>
      </c>
      <c r="B3864" s="72" t="n">
        <v>59</v>
      </c>
      <c r="C3864" s="7" t="n">
        <v>1</v>
      </c>
      <c r="D3864" s="7" t="n">
        <v>16</v>
      </c>
      <c r="E3864" s="7" t="n">
        <v>0.150000005960464</v>
      </c>
      <c r="F3864" s="7" t="n">
        <v>0</v>
      </c>
    </row>
    <row r="3865" spans="1:13">
      <c r="A3865" t="s">
        <v>4</v>
      </c>
      <c r="B3865" s="4" t="s">
        <v>5</v>
      </c>
      <c r="C3865" s="4" t="s">
        <v>10</v>
      </c>
      <c r="D3865" s="4" t="s">
        <v>14</v>
      </c>
      <c r="E3865" s="4" t="s">
        <v>24</v>
      </c>
      <c r="F3865" s="4" t="s">
        <v>10</v>
      </c>
    </row>
    <row r="3866" spans="1:13">
      <c r="A3866" t="n">
        <v>35257</v>
      </c>
      <c r="B3866" s="72" t="n">
        <v>59</v>
      </c>
      <c r="C3866" s="7" t="n">
        <v>8</v>
      </c>
      <c r="D3866" s="7" t="n">
        <v>16</v>
      </c>
      <c r="E3866" s="7" t="n">
        <v>0.150000005960464</v>
      </c>
      <c r="F3866" s="7" t="n">
        <v>0</v>
      </c>
    </row>
    <row r="3867" spans="1:13">
      <c r="A3867" t="s">
        <v>4</v>
      </c>
      <c r="B3867" s="4" t="s">
        <v>5</v>
      </c>
      <c r="C3867" s="4" t="s">
        <v>10</v>
      </c>
    </row>
    <row r="3868" spans="1:13">
      <c r="A3868" t="n">
        <v>35267</v>
      </c>
      <c r="B3868" s="27" t="n">
        <v>16</v>
      </c>
      <c r="C3868" s="7" t="n">
        <v>50</v>
      </c>
    </row>
    <row r="3869" spans="1:13">
      <c r="A3869" t="s">
        <v>4</v>
      </c>
      <c r="B3869" s="4" t="s">
        <v>5</v>
      </c>
      <c r="C3869" s="4" t="s">
        <v>10</v>
      </c>
      <c r="D3869" s="4" t="s">
        <v>14</v>
      </c>
      <c r="E3869" s="4" t="s">
        <v>24</v>
      </c>
      <c r="F3869" s="4" t="s">
        <v>10</v>
      </c>
    </row>
    <row r="3870" spans="1:13">
      <c r="A3870" t="n">
        <v>35270</v>
      </c>
      <c r="B3870" s="72" t="n">
        <v>59</v>
      </c>
      <c r="C3870" s="7" t="n">
        <v>61489</v>
      </c>
      <c r="D3870" s="7" t="n">
        <v>16</v>
      </c>
      <c r="E3870" s="7" t="n">
        <v>0.150000005960464</v>
      </c>
      <c r="F3870" s="7" t="n">
        <v>0</v>
      </c>
    </row>
    <row r="3871" spans="1:13">
      <c r="A3871" t="s">
        <v>4</v>
      </c>
      <c r="B3871" s="4" t="s">
        <v>5</v>
      </c>
      <c r="C3871" s="4" t="s">
        <v>10</v>
      </c>
    </row>
    <row r="3872" spans="1:13">
      <c r="A3872" t="n">
        <v>35280</v>
      </c>
      <c r="B3872" s="27" t="n">
        <v>16</v>
      </c>
      <c r="C3872" s="7" t="n">
        <v>50</v>
      </c>
    </row>
    <row r="3873" spans="1:6">
      <c r="A3873" t="s">
        <v>4</v>
      </c>
      <c r="B3873" s="4" t="s">
        <v>5</v>
      </c>
      <c r="C3873" s="4" t="s">
        <v>10</v>
      </c>
      <c r="D3873" s="4" t="s">
        <v>14</v>
      </c>
      <c r="E3873" s="4" t="s">
        <v>24</v>
      </c>
      <c r="F3873" s="4" t="s">
        <v>10</v>
      </c>
    </row>
    <row r="3874" spans="1:6">
      <c r="A3874" t="n">
        <v>35283</v>
      </c>
      <c r="B3874" s="72" t="n">
        <v>59</v>
      </c>
      <c r="C3874" s="7" t="n">
        <v>61490</v>
      </c>
      <c r="D3874" s="7" t="n">
        <v>16</v>
      </c>
      <c r="E3874" s="7" t="n">
        <v>0.150000005960464</v>
      </c>
      <c r="F3874" s="7" t="n">
        <v>0</v>
      </c>
    </row>
    <row r="3875" spans="1:6">
      <c r="A3875" t="s">
        <v>4</v>
      </c>
      <c r="B3875" s="4" t="s">
        <v>5</v>
      </c>
      <c r="C3875" s="4" t="s">
        <v>10</v>
      </c>
    </row>
    <row r="3876" spans="1:6">
      <c r="A3876" t="n">
        <v>35293</v>
      </c>
      <c r="B3876" s="27" t="n">
        <v>16</v>
      </c>
      <c r="C3876" s="7" t="n">
        <v>50</v>
      </c>
    </row>
    <row r="3877" spans="1:6">
      <c r="A3877" t="s">
        <v>4</v>
      </c>
      <c r="B3877" s="4" t="s">
        <v>5</v>
      </c>
      <c r="C3877" s="4" t="s">
        <v>14</v>
      </c>
      <c r="D3877" s="53" t="s">
        <v>129</v>
      </c>
      <c r="E3877" s="4" t="s">
        <v>5</v>
      </c>
      <c r="F3877" s="4" t="s">
        <v>14</v>
      </c>
      <c r="G3877" s="4" t="s">
        <v>10</v>
      </c>
      <c r="H3877" s="53" t="s">
        <v>130</v>
      </c>
      <c r="I3877" s="4" t="s">
        <v>14</v>
      </c>
      <c r="J3877" s="4" t="s">
        <v>26</v>
      </c>
    </row>
    <row r="3878" spans="1:6">
      <c r="A3878" t="n">
        <v>35296</v>
      </c>
      <c r="B3878" s="12" t="n">
        <v>5</v>
      </c>
      <c r="C3878" s="7" t="n">
        <v>28</v>
      </c>
      <c r="D3878" s="53" t="s">
        <v>3</v>
      </c>
      <c r="E3878" s="54" t="n">
        <v>64</v>
      </c>
      <c r="F3878" s="7" t="n">
        <v>5</v>
      </c>
      <c r="G3878" s="7" t="n">
        <v>15</v>
      </c>
      <c r="H3878" s="53" t="s">
        <v>3</v>
      </c>
      <c r="I3878" s="7" t="n">
        <v>1</v>
      </c>
      <c r="J3878" s="13" t="n">
        <f t="normal" ca="1">A3884</f>
        <v>0</v>
      </c>
    </row>
    <row r="3879" spans="1:6">
      <c r="A3879" t="s">
        <v>4</v>
      </c>
      <c r="B3879" s="4" t="s">
        <v>5</v>
      </c>
      <c r="C3879" s="4" t="s">
        <v>10</v>
      </c>
      <c r="D3879" s="4" t="s">
        <v>14</v>
      </c>
      <c r="E3879" s="4" t="s">
        <v>24</v>
      </c>
      <c r="F3879" s="4" t="s">
        <v>10</v>
      </c>
    </row>
    <row r="3880" spans="1:6">
      <c r="A3880" t="n">
        <v>35307</v>
      </c>
      <c r="B3880" s="72" t="n">
        <v>59</v>
      </c>
      <c r="C3880" s="7" t="n">
        <v>15</v>
      </c>
      <c r="D3880" s="7" t="n">
        <v>16</v>
      </c>
      <c r="E3880" s="7" t="n">
        <v>0.150000005960464</v>
      </c>
      <c r="F3880" s="7" t="n">
        <v>0</v>
      </c>
    </row>
    <row r="3881" spans="1:6">
      <c r="A3881" t="s">
        <v>4</v>
      </c>
      <c r="B3881" s="4" t="s">
        <v>5</v>
      </c>
      <c r="C3881" s="4" t="s">
        <v>10</v>
      </c>
    </row>
    <row r="3882" spans="1:6">
      <c r="A3882" t="n">
        <v>35317</v>
      </c>
      <c r="B3882" s="27" t="n">
        <v>16</v>
      </c>
      <c r="C3882" s="7" t="n">
        <v>50</v>
      </c>
    </row>
    <row r="3883" spans="1:6">
      <c r="A3883" t="s">
        <v>4</v>
      </c>
      <c r="B3883" s="4" t="s">
        <v>5</v>
      </c>
      <c r="C3883" s="4" t="s">
        <v>10</v>
      </c>
    </row>
    <row r="3884" spans="1:6">
      <c r="A3884" t="n">
        <v>35320</v>
      </c>
      <c r="B3884" s="27" t="n">
        <v>16</v>
      </c>
      <c r="C3884" s="7" t="n">
        <v>1300</v>
      </c>
    </row>
    <row r="3885" spans="1:6">
      <c r="A3885" t="s">
        <v>4</v>
      </c>
      <c r="B3885" s="4" t="s">
        <v>5</v>
      </c>
      <c r="C3885" s="4" t="s">
        <v>14</v>
      </c>
      <c r="D3885" s="4" t="s">
        <v>10</v>
      </c>
      <c r="E3885" s="4" t="s">
        <v>6</v>
      </c>
    </row>
    <row r="3886" spans="1:6">
      <c r="A3886" t="n">
        <v>35323</v>
      </c>
      <c r="B3886" s="26" t="n">
        <v>51</v>
      </c>
      <c r="C3886" s="7" t="n">
        <v>4</v>
      </c>
      <c r="D3886" s="7" t="n">
        <v>1</v>
      </c>
      <c r="E3886" s="7" t="s">
        <v>283</v>
      </c>
    </row>
    <row r="3887" spans="1:6">
      <c r="A3887" t="s">
        <v>4</v>
      </c>
      <c r="B3887" s="4" t="s">
        <v>5</v>
      </c>
      <c r="C3887" s="4" t="s">
        <v>10</v>
      </c>
    </row>
    <row r="3888" spans="1:6">
      <c r="A3888" t="n">
        <v>35337</v>
      </c>
      <c r="B3888" s="27" t="n">
        <v>16</v>
      </c>
      <c r="C3888" s="7" t="n">
        <v>0</v>
      </c>
    </row>
    <row r="3889" spans="1:10">
      <c r="A3889" t="s">
        <v>4</v>
      </c>
      <c r="B3889" s="4" t="s">
        <v>5</v>
      </c>
      <c r="C3889" s="4" t="s">
        <v>10</v>
      </c>
      <c r="D3889" s="4" t="s">
        <v>14</v>
      </c>
      <c r="E3889" s="4" t="s">
        <v>9</v>
      </c>
      <c r="F3889" s="4" t="s">
        <v>45</v>
      </c>
      <c r="G3889" s="4" t="s">
        <v>14</v>
      </c>
      <c r="H3889" s="4" t="s">
        <v>14</v>
      </c>
      <c r="I3889" s="4" t="s">
        <v>14</v>
      </c>
      <c r="J3889" s="4" t="s">
        <v>9</v>
      </c>
      <c r="K3889" s="4" t="s">
        <v>45</v>
      </c>
      <c r="L3889" s="4" t="s">
        <v>14</v>
      </c>
      <c r="M3889" s="4" t="s">
        <v>14</v>
      </c>
    </row>
    <row r="3890" spans="1:10">
      <c r="A3890" t="n">
        <v>35340</v>
      </c>
      <c r="B3890" s="28" t="n">
        <v>26</v>
      </c>
      <c r="C3890" s="7" t="n">
        <v>1</v>
      </c>
      <c r="D3890" s="7" t="n">
        <v>17</v>
      </c>
      <c r="E3890" s="7" t="n">
        <v>1337</v>
      </c>
      <c r="F3890" s="7" t="s">
        <v>343</v>
      </c>
      <c r="G3890" s="7" t="n">
        <v>2</v>
      </c>
      <c r="H3890" s="7" t="n">
        <v>3</v>
      </c>
      <c r="I3890" s="7" t="n">
        <v>17</v>
      </c>
      <c r="J3890" s="7" t="n">
        <v>1338</v>
      </c>
      <c r="K3890" s="7" t="s">
        <v>344</v>
      </c>
      <c r="L3890" s="7" t="n">
        <v>2</v>
      </c>
      <c r="M3890" s="7" t="n">
        <v>0</v>
      </c>
    </row>
    <row r="3891" spans="1:10">
      <c r="A3891" t="s">
        <v>4</v>
      </c>
      <c r="B3891" s="4" t="s">
        <v>5</v>
      </c>
    </row>
    <row r="3892" spans="1:10">
      <c r="A3892" t="n">
        <v>35459</v>
      </c>
      <c r="B3892" s="29" t="n">
        <v>28</v>
      </c>
    </row>
    <row r="3893" spans="1:10">
      <c r="A3893" t="s">
        <v>4</v>
      </c>
      <c r="B3893" s="4" t="s">
        <v>5</v>
      </c>
      <c r="C3893" s="4" t="s">
        <v>14</v>
      </c>
      <c r="D3893" s="53" t="s">
        <v>129</v>
      </c>
      <c r="E3893" s="4" t="s">
        <v>5</v>
      </c>
      <c r="F3893" s="4" t="s">
        <v>14</v>
      </c>
      <c r="G3893" s="4" t="s">
        <v>10</v>
      </c>
      <c r="H3893" s="53" t="s">
        <v>130</v>
      </c>
      <c r="I3893" s="4" t="s">
        <v>14</v>
      </c>
      <c r="J3893" s="4" t="s">
        <v>26</v>
      </c>
    </row>
    <row r="3894" spans="1:10">
      <c r="A3894" t="n">
        <v>35460</v>
      </c>
      <c r="B3894" s="12" t="n">
        <v>5</v>
      </c>
      <c r="C3894" s="7" t="n">
        <v>28</v>
      </c>
      <c r="D3894" s="53" t="s">
        <v>3</v>
      </c>
      <c r="E3894" s="54" t="n">
        <v>64</v>
      </c>
      <c r="F3894" s="7" t="n">
        <v>5</v>
      </c>
      <c r="G3894" s="7" t="n">
        <v>2</v>
      </c>
      <c r="H3894" s="53" t="s">
        <v>3</v>
      </c>
      <c r="I3894" s="7" t="n">
        <v>1</v>
      </c>
      <c r="J3894" s="13" t="n">
        <f t="normal" ca="1">A3904</f>
        <v>0</v>
      </c>
    </row>
    <row r="3895" spans="1:10">
      <c r="A3895" t="s">
        <v>4</v>
      </c>
      <c r="B3895" s="4" t="s">
        <v>5</v>
      </c>
      <c r="C3895" s="4" t="s">
        <v>14</v>
      </c>
      <c r="D3895" s="4" t="s">
        <v>10</v>
      </c>
      <c r="E3895" s="4" t="s">
        <v>6</v>
      </c>
    </row>
    <row r="3896" spans="1:10">
      <c r="A3896" t="n">
        <v>35471</v>
      </c>
      <c r="B3896" s="26" t="n">
        <v>51</v>
      </c>
      <c r="C3896" s="7" t="n">
        <v>4</v>
      </c>
      <c r="D3896" s="7" t="n">
        <v>2</v>
      </c>
      <c r="E3896" s="7" t="s">
        <v>162</v>
      </c>
    </row>
    <row r="3897" spans="1:10">
      <c r="A3897" t="s">
        <v>4</v>
      </c>
      <c r="B3897" s="4" t="s">
        <v>5</v>
      </c>
      <c r="C3897" s="4" t="s">
        <v>10</v>
      </c>
    </row>
    <row r="3898" spans="1:10">
      <c r="A3898" t="n">
        <v>35484</v>
      </c>
      <c r="B3898" s="27" t="n">
        <v>16</v>
      </c>
      <c r="C3898" s="7" t="n">
        <v>0</v>
      </c>
    </row>
    <row r="3899" spans="1:10">
      <c r="A3899" t="s">
        <v>4</v>
      </c>
      <c r="B3899" s="4" t="s">
        <v>5</v>
      </c>
      <c r="C3899" s="4" t="s">
        <v>10</v>
      </c>
      <c r="D3899" s="4" t="s">
        <v>14</v>
      </c>
      <c r="E3899" s="4" t="s">
        <v>9</v>
      </c>
      <c r="F3899" s="4" t="s">
        <v>45</v>
      </c>
      <c r="G3899" s="4" t="s">
        <v>14</v>
      </c>
      <c r="H3899" s="4" t="s">
        <v>14</v>
      </c>
    </row>
    <row r="3900" spans="1:10">
      <c r="A3900" t="n">
        <v>35487</v>
      </c>
      <c r="B3900" s="28" t="n">
        <v>26</v>
      </c>
      <c r="C3900" s="7" t="n">
        <v>2</v>
      </c>
      <c r="D3900" s="7" t="n">
        <v>17</v>
      </c>
      <c r="E3900" s="7" t="n">
        <v>6521</v>
      </c>
      <c r="F3900" s="7" t="s">
        <v>345</v>
      </c>
      <c r="G3900" s="7" t="n">
        <v>2</v>
      </c>
      <c r="H3900" s="7" t="n">
        <v>0</v>
      </c>
    </row>
    <row r="3901" spans="1:10">
      <c r="A3901" t="s">
        <v>4</v>
      </c>
      <c r="B3901" s="4" t="s">
        <v>5</v>
      </c>
    </row>
    <row r="3902" spans="1:10">
      <c r="A3902" t="n">
        <v>35513</v>
      </c>
      <c r="B3902" s="29" t="n">
        <v>28</v>
      </c>
    </row>
    <row r="3903" spans="1:10">
      <c r="A3903" t="s">
        <v>4</v>
      </c>
      <c r="B3903" s="4" t="s">
        <v>5</v>
      </c>
      <c r="C3903" s="4" t="s">
        <v>14</v>
      </c>
      <c r="D3903" s="4" t="s">
        <v>10</v>
      </c>
      <c r="E3903" s="4" t="s">
        <v>6</v>
      </c>
    </row>
    <row r="3904" spans="1:10">
      <c r="A3904" t="n">
        <v>35514</v>
      </c>
      <c r="B3904" s="26" t="n">
        <v>51</v>
      </c>
      <c r="C3904" s="7" t="n">
        <v>4</v>
      </c>
      <c r="D3904" s="7" t="n">
        <v>9</v>
      </c>
      <c r="E3904" s="7" t="s">
        <v>346</v>
      </c>
    </row>
    <row r="3905" spans="1:13">
      <c r="A3905" t="s">
        <v>4</v>
      </c>
      <c r="B3905" s="4" t="s">
        <v>5</v>
      </c>
      <c r="C3905" s="4" t="s">
        <v>10</v>
      </c>
    </row>
    <row r="3906" spans="1:13">
      <c r="A3906" t="n">
        <v>35529</v>
      </c>
      <c r="B3906" s="27" t="n">
        <v>16</v>
      </c>
      <c r="C3906" s="7" t="n">
        <v>0</v>
      </c>
    </row>
    <row r="3907" spans="1:13">
      <c r="A3907" t="s">
        <v>4</v>
      </c>
      <c r="B3907" s="4" t="s">
        <v>5</v>
      </c>
      <c r="C3907" s="4" t="s">
        <v>10</v>
      </c>
      <c r="D3907" s="4" t="s">
        <v>14</v>
      </c>
      <c r="E3907" s="4" t="s">
        <v>9</v>
      </c>
      <c r="F3907" s="4" t="s">
        <v>45</v>
      </c>
      <c r="G3907" s="4" t="s">
        <v>14</v>
      </c>
      <c r="H3907" s="4" t="s">
        <v>14</v>
      </c>
    </row>
    <row r="3908" spans="1:13">
      <c r="A3908" t="n">
        <v>35532</v>
      </c>
      <c r="B3908" s="28" t="n">
        <v>26</v>
      </c>
      <c r="C3908" s="7" t="n">
        <v>9</v>
      </c>
      <c r="D3908" s="7" t="n">
        <v>17</v>
      </c>
      <c r="E3908" s="7" t="n">
        <v>5322</v>
      </c>
      <c r="F3908" s="7" t="s">
        <v>347</v>
      </c>
      <c r="G3908" s="7" t="n">
        <v>2</v>
      </c>
      <c r="H3908" s="7" t="n">
        <v>0</v>
      </c>
    </row>
    <row r="3909" spans="1:13">
      <c r="A3909" t="s">
        <v>4</v>
      </c>
      <c r="B3909" s="4" t="s">
        <v>5</v>
      </c>
    </row>
    <row r="3910" spans="1:13">
      <c r="A3910" t="n">
        <v>35553</v>
      </c>
      <c r="B3910" s="29" t="n">
        <v>28</v>
      </c>
    </row>
    <row r="3911" spans="1:13">
      <c r="A3911" t="s">
        <v>4</v>
      </c>
      <c r="B3911" s="4" t="s">
        <v>5</v>
      </c>
      <c r="C3911" s="4" t="s">
        <v>10</v>
      </c>
      <c r="D3911" s="4" t="s">
        <v>14</v>
      </c>
    </row>
    <row r="3912" spans="1:13">
      <c r="A3912" t="n">
        <v>35554</v>
      </c>
      <c r="B3912" s="31" t="n">
        <v>89</v>
      </c>
      <c r="C3912" s="7" t="n">
        <v>65533</v>
      </c>
      <c r="D3912" s="7" t="n">
        <v>1</v>
      </c>
    </row>
    <row r="3913" spans="1:13">
      <c r="A3913" t="s">
        <v>4</v>
      </c>
      <c r="B3913" s="4" t="s">
        <v>5</v>
      </c>
      <c r="C3913" s="4" t="s">
        <v>10</v>
      </c>
    </row>
    <row r="3914" spans="1:13">
      <c r="A3914" t="n">
        <v>35558</v>
      </c>
      <c r="B3914" s="27" t="n">
        <v>16</v>
      </c>
      <c r="C3914" s="7" t="n">
        <v>300</v>
      </c>
    </row>
    <row r="3915" spans="1:13">
      <c r="A3915" t="s">
        <v>4</v>
      </c>
      <c r="B3915" s="4" t="s">
        <v>5</v>
      </c>
      <c r="C3915" s="4" t="s">
        <v>14</v>
      </c>
      <c r="D3915" s="4" t="s">
        <v>10</v>
      </c>
      <c r="E3915" s="4" t="s">
        <v>24</v>
      </c>
    </row>
    <row r="3916" spans="1:13">
      <c r="A3916" t="n">
        <v>35561</v>
      </c>
      <c r="B3916" s="23" t="n">
        <v>58</v>
      </c>
      <c r="C3916" s="7" t="n">
        <v>101</v>
      </c>
      <c r="D3916" s="7" t="n">
        <v>300</v>
      </c>
      <c r="E3916" s="7" t="n">
        <v>1</v>
      </c>
    </row>
    <row r="3917" spans="1:13">
      <c r="A3917" t="s">
        <v>4</v>
      </c>
      <c r="B3917" s="4" t="s">
        <v>5</v>
      </c>
      <c r="C3917" s="4" t="s">
        <v>14</v>
      </c>
      <c r="D3917" s="4" t="s">
        <v>10</v>
      </c>
    </row>
    <row r="3918" spans="1:13">
      <c r="A3918" t="n">
        <v>35569</v>
      </c>
      <c r="B3918" s="23" t="n">
        <v>58</v>
      </c>
      <c r="C3918" s="7" t="n">
        <v>254</v>
      </c>
      <c r="D3918" s="7" t="n">
        <v>0</v>
      </c>
    </row>
    <row r="3919" spans="1:13">
      <c r="A3919" t="s">
        <v>4</v>
      </c>
      <c r="B3919" s="4" t="s">
        <v>5</v>
      </c>
      <c r="C3919" s="4" t="s">
        <v>14</v>
      </c>
    </row>
    <row r="3920" spans="1:13">
      <c r="A3920" t="n">
        <v>35573</v>
      </c>
      <c r="B3920" s="62" t="n">
        <v>116</v>
      </c>
      <c r="C3920" s="7" t="n">
        <v>0</v>
      </c>
    </row>
    <row r="3921" spans="1:8">
      <c r="A3921" t="s">
        <v>4</v>
      </c>
      <c r="B3921" s="4" t="s">
        <v>5</v>
      </c>
      <c r="C3921" s="4" t="s">
        <v>14</v>
      </c>
      <c r="D3921" s="4" t="s">
        <v>10</v>
      </c>
    </row>
    <row r="3922" spans="1:8">
      <c r="A3922" t="n">
        <v>35575</v>
      </c>
      <c r="B3922" s="62" t="n">
        <v>116</v>
      </c>
      <c r="C3922" s="7" t="n">
        <v>2</v>
      </c>
      <c r="D3922" s="7" t="n">
        <v>1</v>
      </c>
    </row>
    <row r="3923" spans="1:8">
      <c r="A3923" t="s">
        <v>4</v>
      </c>
      <c r="B3923" s="4" t="s">
        <v>5</v>
      </c>
      <c r="C3923" s="4" t="s">
        <v>14</v>
      </c>
      <c r="D3923" s="4" t="s">
        <v>9</v>
      </c>
    </row>
    <row r="3924" spans="1:8">
      <c r="A3924" t="n">
        <v>35579</v>
      </c>
      <c r="B3924" s="62" t="n">
        <v>116</v>
      </c>
      <c r="C3924" s="7" t="n">
        <v>5</v>
      </c>
      <c r="D3924" s="7" t="n">
        <v>1092616192</v>
      </c>
    </row>
    <row r="3925" spans="1:8">
      <c r="A3925" t="s">
        <v>4</v>
      </c>
      <c r="B3925" s="4" t="s">
        <v>5</v>
      </c>
      <c r="C3925" s="4" t="s">
        <v>14</v>
      </c>
      <c r="D3925" s="4" t="s">
        <v>10</v>
      </c>
    </row>
    <row r="3926" spans="1:8">
      <c r="A3926" t="n">
        <v>35585</v>
      </c>
      <c r="B3926" s="62" t="n">
        <v>116</v>
      </c>
      <c r="C3926" s="7" t="n">
        <v>6</v>
      </c>
      <c r="D3926" s="7" t="n">
        <v>1</v>
      </c>
    </row>
    <row r="3927" spans="1:8">
      <c r="A3927" t="s">
        <v>4</v>
      </c>
      <c r="B3927" s="4" t="s">
        <v>5</v>
      </c>
      <c r="C3927" s="4" t="s">
        <v>14</v>
      </c>
      <c r="D3927" s="4" t="s">
        <v>14</v>
      </c>
      <c r="E3927" s="4" t="s">
        <v>24</v>
      </c>
      <c r="F3927" s="4" t="s">
        <v>24</v>
      </c>
      <c r="G3927" s="4" t="s">
        <v>24</v>
      </c>
      <c r="H3927" s="4" t="s">
        <v>10</v>
      </c>
    </row>
    <row r="3928" spans="1:8">
      <c r="A3928" t="n">
        <v>35589</v>
      </c>
      <c r="B3928" s="33" t="n">
        <v>45</v>
      </c>
      <c r="C3928" s="7" t="n">
        <v>2</v>
      </c>
      <c r="D3928" s="7" t="n">
        <v>3</v>
      </c>
      <c r="E3928" s="7" t="n">
        <v>-87.4000015258789</v>
      </c>
      <c r="F3928" s="7" t="n">
        <v>174.949996948242</v>
      </c>
      <c r="G3928" s="7" t="n">
        <v>29.3299999237061</v>
      </c>
      <c r="H3928" s="7" t="n">
        <v>0</v>
      </c>
    </row>
    <row r="3929" spans="1:8">
      <c r="A3929" t="s">
        <v>4</v>
      </c>
      <c r="B3929" s="4" t="s">
        <v>5</v>
      </c>
      <c r="C3929" s="4" t="s">
        <v>14</v>
      </c>
      <c r="D3929" s="4" t="s">
        <v>14</v>
      </c>
      <c r="E3929" s="4" t="s">
        <v>24</v>
      </c>
      <c r="F3929" s="4" t="s">
        <v>24</v>
      </c>
      <c r="G3929" s="4" t="s">
        <v>24</v>
      </c>
      <c r="H3929" s="4" t="s">
        <v>10</v>
      </c>
      <c r="I3929" s="4" t="s">
        <v>14</v>
      </c>
    </row>
    <row r="3930" spans="1:8">
      <c r="A3930" t="n">
        <v>35606</v>
      </c>
      <c r="B3930" s="33" t="n">
        <v>45</v>
      </c>
      <c r="C3930" s="7" t="n">
        <v>4</v>
      </c>
      <c r="D3930" s="7" t="n">
        <v>3</v>
      </c>
      <c r="E3930" s="7" t="n">
        <v>23.9300003051758</v>
      </c>
      <c r="F3930" s="7" t="n">
        <v>61.4500007629395</v>
      </c>
      <c r="G3930" s="7" t="n">
        <v>358</v>
      </c>
      <c r="H3930" s="7" t="n">
        <v>0</v>
      </c>
      <c r="I3930" s="7" t="n">
        <v>0</v>
      </c>
    </row>
    <row r="3931" spans="1:8">
      <c r="A3931" t="s">
        <v>4</v>
      </c>
      <c r="B3931" s="4" t="s">
        <v>5</v>
      </c>
      <c r="C3931" s="4" t="s">
        <v>14</v>
      </c>
      <c r="D3931" s="4" t="s">
        <v>14</v>
      </c>
      <c r="E3931" s="4" t="s">
        <v>24</v>
      </c>
      <c r="F3931" s="4" t="s">
        <v>10</v>
      </c>
    </row>
    <row r="3932" spans="1:8">
      <c r="A3932" t="n">
        <v>35624</v>
      </c>
      <c r="B3932" s="33" t="n">
        <v>45</v>
      </c>
      <c r="C3932" s="7" t="n">
        <v>5</v>
      </c>
      <c r="D3932" s="7" t="n">
        <v>3</v>
      </c>
      <c r="E3932" s="7" t="n">
        <v>1.5</v>
      </c>
      <c r="F3932" s="7" t="n">
        <v>0</v>
      </c>
    </row>
    <row r="3933" spans="1:8">
      <c r="A3933" t="s">
        <v>4</v>
      </c>
      <c r="B3933" s="4" t="s">
        <v>5</v>
      </c>
      <c r="C3933" s="4" t="s">
        <v>14</v>
      </c>
      <c r="D3933" s="4" t="s">
        <v>14</v>
      </c>
      <c r="E3933" s="4" t="s">
        <v>24</v>
      </c>
      <c r="F3933" s="4" t="s">
        <v>10</v>
      </c>
    </row>
    <row r="3934" spans="1:8">
      <c r="A3934" t="n">
        <v>35633</v>
      </c>
      <c r="B3934" s="33" t="n">
        <v>45</v>
      </c>
      <c r="C3934" s="7" t="n">
        <v>11</v>
      </c>
      <c r="D3934" s="7" t="n">
        <v>3</v>
      </c>
      <c r="E3934" s="7" t="n">
        <v>38</v>
      </c>
      <c r="F3934" s="7" t="n">
        <v>0</v>
      </c>
    </row>
    <row r="3935" spans="1:8">
      <c r="A3935" t="s">
        <v>4</v>
      </c>
      <c r="B3935" s="4" t="s">
        <v>5</v>
      </c>
      <c r="C3935" s="4" t="s">
        <v>14</v>
      </c>
      <c r="D3935" s="4" t="s">
        <v>10</v>
      </c>
    </row>
    <row r="3936" spans="1:8">
      <c r="A3936" t="n">
        <v>35642</v>
      </c>
      <c r="B3936" s="23" t="n">
        <v>58</v>
      </c>
      <c r="C3936" s="7" t="n">
        <v>255</v>
      </c>
      <c r="D3936" s="7" t="n">
        <v>0</v>
      </c>
    </row>
    <row r="3937" spans="1:9">
      <c r="A3937" t="s">
        <v>4</v>
      </c>
      <c r="B3937" s="4" t="s">
        <v>5</v>
      </c>
      <c r="C3937" s="4" t="s">
        <v>14</v>
      </c>
      <c r="D3937" s="4" t="s">
        <v>10</v>
      </c>
      <c r="E3937" s="4" t="s">
        <v>6</v>
      </c>
    </row>
    <row r="3938" spans="1:9">
      <c r="A3938" t="n">
        <v>35646</v>
      </c>
      <c r="B3938" s="26" t="n">
        <v>51</v>
      </c>
      <c r="C3938" s="7" t="n">
        <v>4</v>
      </c>
      <c r="D3938" s="7" t="n">
        <v>0</v>
      </c>
      <c r="E3938" s="7" t="s">
        <v>190</v>
      </c>
    </row>
    <row r="3939" spans="1:9">
      <c r="A3939" t="s">
        <v>4</v>
      </c>
      <c r="B3939" s="4" t="s">
        <v>5</v>
      </c>
      <c r="C3939" s="4" t="s">
        <v>10</v>
      </c>
    </row>
    <row r="3940" spans="1:9">
      <c r="A3940" t="n">
        <v>35660</v>
      </c>
      <c r="B3940" s="27" t="n">
        <v>16</v>
      </c>
      <c r="C3940" s="7" t="n">
        <v>0</v>
      </c>
    </row>
    <row r="3941" spans="1:9">
      <c r="A3941" t="s">
        <v>4</v>
      </c>
      <c r="B3941" s="4" t="s">
        <v>5</v>
      </c>
      <c r="C3941" s="4" t="s">
        <v>10</v>
      </c>
      <c r="D3941" s="4" t="s">
        <v>14</v>
      </c>
      <c r="E3941" s="4" t="s">
        <v>9</v>
      </c>
      <c r="F3941" s="4" t="s">
        <v>45</v>
      </c>
      <c r="G3941" s="4" t="s">
        <v>14</v>
      </c>
      <c r="H3941" s="4" t="s">
        <v>14</v>
      </c>
      <c r="I3941" s="4" t="s">
        <v>14</v>
      </c>
      <c r="J3941" s="4" t="s">
        <v>9</v>
      </c>
      <c r="K3941" s="4" t="s">
        <v>45</v>
      </c>
      <c r="L3941" s="4" t="s">
        <v>14</v>
      </c>
      <c r="M3941" s="4" t="s">
        <v>14</v>
      </c>
    </row>
    <row r="3942" spans="1:9">
      <c r="A3942" t="n">
        <v>35663</v>
      </c>
      <c r="B3942" s="28" t="n">
        <v>26</v>
      </c>
      <c r="C3942" s="7" t="n">
        <v>0</v>
      </c>
      <c r="D3942" s="7" t="n">
        <v>17</v>
      </c>
      <c r="E3942" s="7" t="n">
        <v>52570</v>
      </c>
      <c r="F3942" s="7" t="s">
        <v>348</v>
      </c>
      <c r="G3942" s="7" t="n">
        <v>2</v>
      </c>
      <c r="H3942" s="7" t="n">
        <v>3</v>
      </c>
      <c r="I3942" s="7" t="n">
        <v>17</v>
      </c>
      <c r="J3942" s="7" t="n">
        <v>52571</v>
      </c>
      <c r="K3942" s="7" t="s">
        <v>349</v>
      </c>
      <c r="L3942" s="7" t="n">
        <v>2</v>
      </c>
      <c r="M3942" s="7" t="n">
        <v>0</v>
      </c>
    </row>
    <row r="3943" spans="1:9">
      <c r="A3943" t="s">
        <v>4</v>
      </c>
      <c r="B3943" s="4" t="s">
        <v>5</v>
      </c>
    </row>
    <row r="3944" spans="1:9">
      <c r="A3944" t="n">
        <v>35740</v>
      </c>
      <c r="B3944" s="29" t="n">
        <v>28</v>
      </c>
    </row>
    <row r="3945" spans="1:9">
      <c r="A3945" t="s">
        <v>4</v>
      </c>
      <c r="B3945" s="4" t="s">
        <v>5</v>
      </c>
      <c r="C3945" s="4" t="s">
        <v>10</v>
      </c>
      <c r="D3945" s="4" t="s">
        <v>14</v>
      </c>
    </row>
    <row r="3946" spans="1:9">
      <c r="A3946" t="n">
        <v>35741</v>
      </c>
      <c r="B3946" s="31" t="n">
        <v>89</v>
      </c>
      <c r="C3946" s="7" t="n">
        <v>65533</v>
      </c>
      <c r="D3946" s="7" t="n">
        <v>1</v>
      </c>
    </row>
    <row r="3947" spans="1:9">
      <c r="A3947" t="s">
        <v>4</v>
      </c>
      <c r="B3947" s="4" t="s">
        <v>5</v>
      </c>
      <c r="C3947" s="4" t="s">
        <v>14</v>
      </c>
      <c r="D3947" s="4" t="s">
        <v>10</v>
      </c>
      <c r="E3947" s="4" t="s">
        <v>6</v>
      </c>
      <c r="F3947" s="4" t="s">
        <v>6</v>
      </c>
      <c r="G3947" s="4" t="s">
        <v>6</v>
      </c>
      <c r="H3947" s="4" t="s">
        <v>6</v>
      </c>
    </row>
    <row r="3948" spans="1:9">
      <c r="A3948" t="n">
        <v>35745</v>
      </c>
      <c r="B3948" s="26" t="n">
        <v>51</v>
      </c>
      <c r="C3948" s="7" t="n">
        <v>3</v>
      </c>
      <c r="D3948" s="7" t="n">
        <v>0</v>
      </c>
      <c r="E3948" s="7" t="s">
        <v>350</v>
      </c>
      <c r="F3948" s="7" t="s">
        <v>159</v>
      </c>
      <c r="G3948" s="7" t="s">
        <v>158</v>
      </c>
      <c r="H3948" s="7" t="s">
        <v>159</v>
      </c>
    </row>
    <row r="3949" spans="1:9">
      <c r="A3949" t="s">
        <v>4</v>
      </c>
      <c r="B3949" s="4" t="s">
        <v>5</v>
      </c>
      <c r="C3949" s="4" t="s">
        <v>10</v>
      </c>
      <c r="D3949" s="4" t="s">
        <v>14</v>
      </c>
      <c r="E3949" s="4" t="s">
        <v>6</v>
      </c>
      <c r="F3949" s="4" t="s">
        <v>24</v>
      </c>
      <c r="G3949" s="4" t="s">
        <v>24</v>
      </c>
      <c r="H3949" s="4" t="s">
        <v>24</v>
      </c>
    </row>
    <row r="3950" spans="1:9">
      <c r="A3950" t="n">
        <v>35758</v>
      </c>
      <c r="B3950" s="44" t="n">
        <v>48</v>
      </c>
      <c r="C3950" s="7" t="n">
        <v>0</v>
      </c>
      <c r="D3950" s="7" t="n">
        <v>0</v>
      </c>
      <c r="E3950" s="7" t="s">
        <v>243</v>
      </c>
      <c r="F3950" s="7" t="n">
        <v>-1</v>
      </c>
      <c r="G3950" s="7" t="n">
        <v>1.5</v>
      </c>
      <c r="H3950" s="7" t="n">
        <v>0</v>
      </c>
    </row>
    <row r="3951" spans="1:9">
      <c r="A3951" t="s">
        <v>4</v>
      </c>
      <c r="B3951" s="4" t="s">
        <v>5</v>
      </c>
      <c r="C3951" s="4" t="s">
        <v>10</v>
      </c>
    </row>
    <row r="3952" spans="1:9">
      <c r="A3952" t="n">
        <v>35788</v>
      </c>
      <c r="B3952" s="27" t="n">
        <v>16</v>
      </c>
      <c r="C3952" s="7" t="n">
        <v>1000</v>
      </c>
    </row>
    <row r="3953" spans="1:13">
      <c r="A3953" t="s">
        <v>4</v>
      </c>
      <c r="B3953" s="4" t="s">
        <v>5</v>
      </c>
      <c r="C3953" s="4" t="s">
        <v>14</v>
      </c>
      <c r="D3953" s="4" t="s">
        <v>24</v>
      </c>
      <c r="E3953" s="4" t="s">
        <v>24</v>
      </c>
      <c r="F3953" s="4" t="s">
        <v>24</v>
      </c>
    </row>
    <row r="3954" spans="1:13">
      <c r="A3954" t="n">
        <v>35791</v>
      </c>
      <c r="B3954" s="33" t="n">
        <v>45</v>
      </c>
      <c r="C3954" s="7" t="n">
        <v>9</v>
      </c>
      <c r="D3954" s="7" t="n">
        <v>0.0500000007450581</v>
      </c>
      <c r="E3954" s="7" t="n">
        <v>0.0500000007450581</v>
      </c>
      <c r="F3954" s="7" t="n">
        <v>0.200000002980232</v>
      </c>
    </row>
    <row r="3955" spans="1:13">
      <c r="A3955" t="s">
        <v>4</v>
      </c>
      <c r="B3955" s="4" t="s">
        <v>5</v>
      </c>
      <c r="C3955" s="4" t="s">
        <v>14</v>
      </c>
      <c r="D3955" s="4" t="s">
        <v>10</v>
      </c>
      <c r="E3955" s="4" t="s">
        <v>6</v>
      </c>
    </row>
    <row r="3956" spans="1:13">
      <c r="A3956" t="n">
        <v>35805</v>
      </c>
      <c r="B3956" s="26" t="n">
        <v>51</v>
      </c>
      <c r="C3956" s="7" t="n">
        <v>4</v>
      </c>
      <c r="D3956" s="7" t="n">
        <v>0</v>
      </c>
      <c r="E3956" s="7" t="s">
        <v>323</v>
      </c>
    </row>
    <row r="3957" spans="1:13">
      <c r="A3957" t="s">
        <v>4</v>
      </c>
      <c r="B3957" s="4" t="s">
        <v>5</v>
      </c>
      <c r="C3957" s="4" t="s">
        <v>10</v>
      </c>
    </row>
    <row r="3958" spans="1:13">
      <c r="A3958" t="n">
        <v>35818</v>
      </c>
      <c r="B3958" s="27" t="n">
        <v>16</v>
      </c>
      <c r="C3958" s="7" t="n">
        <v>0</v>
      </c>
    </row>
    <row r="3959" spans="1:13">
      <c r="A3959" t="s">
        <v>4</v>
      </c>
      <c r="B3959" s="4" t="s">
        <v>5</v>
      </c>
      <c r="C3959" s="4" t="s">
        <v>10</v>
      </c>
      <c r="D3959" s="4" t="s">
        <v>14</v>
      </c>
      <c r="E3959" s="4" t="s">
        <v>9</v>
      </c>
      <c r="F3959" s="4" t="s">
        <v>45</v>
      </c>
      <c r="G3959" s="4" t="s">
        <v>14</v>
      </c>
      <c r="H3959" s="4" t="s">
        <v>14</v>
      </c>
    </row>
    <row r="3960" spans="1:13">
      <c r="A3960" t="n">
        <v>35821</v>
      </c>
      <c r="B3960" s="28" t="n">
        <v>26</v>
      </c>
      <c r="C3960" s="7" t="n">
        <v>0</v>
      </c>
      <c r="D3960" s="7" t="n">
        <v>17</v>
      </c>
      <c r="E3960" s="7" t="n">
        <v>52572</v>
      </c>
      <c r="F3960" s="7" t="s">
        <v>351</v>
      </c>
      <c r="G3960" s="7" t="n">
        <v>2</v>
      </c>
      <c r="H3960" s="7" t="n">
        <v>0</v>
      </c>
    </row>
    <row r="3961" spans="1:13">
      <c r="A3961" t="s">
        <v>4</v>
      </c>
      <c r="B3961" s="4" t="s">
        <v>5</v>
      </c>
    </row>
    <row r="3962" spans="1:13">
      <c r="A3962" t="n">
        <v>35886</v>
      </c>
      <c r="B3962" s="29" t="n">
        <v>28</v>
      </c>
    </row>
    <row r="3963" spans="1:13">
      <c r="A3963" t="s">
        <v>4</v>
      </c>
      <c r="B3963" s="4" t="s">
        <v>5</v>
      </c>
      <c r="C3963" s="4" t="s">
        <v>10</v>
      </c>
      <c r="D3963" s="4" t="s">
        <v>14</v>
      </c>
    </row>
    <row r="3964" spans="1:13">
      <c r="A3964" t="n">
        <v>35887</v>
      </c>
      <c r="B3964" s="31" t="n">
        <v>89</v>
      </c>
      <c r="C3964" s="7" t="n">
        <v>65533</v>
      </c>
      <c r="D3964" s="7" t="n">
        <v>1</v>
      </c>
    </row>
    <row r="3965" spans="1:13">
      <c r="A3965" t="s">
        <v>4</v>
      </c>
      <c r="B3965" s="4" t="s">
        <v>5</v>
      </c>
      <c r="C3965" s="4" t="s">
        <v>14</v>
      </c>
      <c r="D3965" s="4" t="s">
        <v>10</v>
      </c>
      <c r="E3965" s="4" t="s">
        <v>24</v>
      </c>
    </row>
    <row r="3966" spans="1:13">
      <c r="A3966" t="n">
        <v>35891</v>
      </c>
      <c r="B3966" s="23" t="n">
        <v>58</v>
      </c>
      <c r="C3966" s="7" t="n">
        <v>101</v>
      </c>
      <c r="D3966" s="7" t="n">
        <v>300</v>
      </c>
      <c r="E3966" s="7" t="n">
        <v>1</v>
      </c>
    </row>
    <row r="3967" spans="1:13">
      <c r="A3967" t="s">
        <v>4</v>
      </c>
      <c r="B3967" s="4" t="s">
        <v>5</v>
      </c>
      <c r="C3967" s="4" t="s">
        <v>14</v>
      </c>
      <c r="D3967" s="4" t="s">
        <v>10</v>
      </c>
    </row>
    <row r="3968" spans="1:13">
      <c r="A3968" t="n">
        <v>35899</v>
      </c>
      <c r="B3968" s="23" t="n">
        <v>58</v>
      </c>
      <c r="C3968" s="7" t="n">
        <v>254</v>
      </c>
      <c r="D3968" s="7" t="n">
        <v>0</v>
      </c>
    </row>
    <row r="3969" spans="1:8">
      <c r="A3969" t="s">
        <v>4</v>
      </c>
      <c r="B3969" s="4" t="s">
        <v>5</v>
      </c>
      <c r="C3969" s="4" t="s">
        <v>14</v>
      </c>
      <c r="D3969" s="4" t="s">
        <v>14</v>
      </c>
      <c r="E3969" s="4" t="s">
        <v>24</v>
      </c>
      <c r="F3969" s="4" t="s">
        <v>24</v>
      </c>
      <c r="G3969" s="4" t="s">
        <v>24</v>
      </c>
      <c r="H3969" s="4" t="s">
        <v>10</v>
      </c>
    </row>
    <row r="3970" spans="1:8">
      <c r="A3970" t="n">
        <v>35903</v>
      </c>
      <c r="B3970" s="33" t="n">
        <v>45</v>
      </c>
      <c r="C3970" s="7" t="n">
        <v>2</v>
      </c>
      <c r="D3970" s="7" t="n">
        <v>3</v>
      </c>
      <c r="E3970" s="7" t="n">
        <v>-80.9300003051758</v>
      </c>
      <c r="F3970" s="7" t="n">
        <v>178.679992675781</v>
      </c>
      <c r="G3970" s="7" t="n">
        <v>31.8899993896484</v>
      </c>
      <c r="H3970" s="7" t="n">
        <v>0</v>
      </c>
    </row>
    <row r="3971" spans="1:8">
      <c r="A3971" t="s">
        <v>4</v>
      </c>
      <c r="B3971" s="4" t="s">
        <v>5</v>
      </c>
      <c r="C3971" s="4" t="s">
        <v>14</v>
      </c>
      <c r="D3971" s="4" t="s">
        <v>14</v>
      </c>
      <c r="E3971" s="4" t="s">
        <v>24</v>
      </c>
      <c r="F3971" s="4" t="s">
        <v>24</v>
      </c>
      <c r="G3971" s="4" t="s">
        <v>24</v>
      </c>
      <c r="H3971" s="4" t="s">
        <v>10</v>
      </c>
      <c r="I3971" s="4" t="s">
        <v>14</v>
      </c>
    </row>
    <row r="3972" spans="1:8">
      <c r="A3972" t="n">
        <v>35920</v>
      </c>
      <c r="B3972" s="33" t="n">
        <v>45</v>
      </c>
      <c r="C3972" s="7" t="n">
        <v>4</v>
      </c>
      <c r="D3972" s="7" t="n">
        <v>3</v>
      </c>
      <c r="E3972" s="7" t="n">
        <v>341.130004882813</v>
      </c>
      <c r="F3972" s="7" t="n">
        <v>244.720001220703</v>
      </c>
      <c r="G3972" s="7" t="n">
        <v>358</v>
      </c>
      <c r="H3972" s="7" t="n">
        <v>0</v>
      </c>
      <c r="I3972" s="7" t="n">
        <v>0</v>
      </c>
    </row>
    <row r="3973" spans="1:8">
      <c r="A3973" t="s">
        <v>4</v>
      </c>
      <c r="B3973" s="4" t="s">
        <v>5</v>
      </c>
      <c r="C3973" s="4" t="s">
        <v>14</v>
      </c>
      <c r="D3973" s="4" t="s">
        <v>14</v>
      </c>
      <c r="E3973" s="4" t="s">
        <v>24</v>
      </c>
      <c r="F3973" s="4" t="s">
        <v>10</v>
      </c>
    </row>
    <row r="3974" spans="1:8">
      <c r="A3974" t="n">
        <v>35938</v>
      </c>
      <c r="B3974" s="33" t="n">
        <v>45</v>
      </c>
      <c r="C3974" s="7" t="n">
        <v>5</v>
      </c>
      <c r="D3974" s="7" t="n">
        <v>3</v>
      </c>
      <c r="E3974" s="7" t="n">
        <v>2.09999990463257</v>
      </c>
      <c r="F3974" s="7" t="n">
        <v>0</v>
      </c>
    </row>
    <row r="3975" spans="1:8">
      <c r="A3975" t="s">
        <v>4</v>
      </c>
      <c r="B3975" s="4" t="s">
        <v>5</v>
      </c>
      <c r="C3975" s="4" t="s">
        <v>14</v>
      </c>
      <c r="D3975" s="4" t="s">
        <v>14</v>
      </c>
      <c r="E3975" s="4" t="s">
        <v>24</v>
      </c>
      <c r="F3975" s="4" t="s">
        <v>10</v>
      </c>
    </row>
    <row r="3976" spans="1:8">
      <c r="A3976" t="n">
        <v>35947</v>
      </c>
      <c r="B3976" s="33" t="n">
        <v>45</v>
      </c>
      <c r="C3976" s="7" t="n">
        <v>11</v>
      </c>
      <c r="D3976" s="7" t="n">
        <v>3</v>
      </c>
      <c r="E3976" s="7" t="n">
        <v>40.7999992370605</v>
      </c>
      <c r="F3976" s="7" t="n">
        <v>0</v>
      </c>
    </row>
    <row r="3977" spans="1:8">
      <c r="A3977" t="s">
        <v>4</v>
      </c>
      <c r="B3977" s="4" t="s">
        <v>5</v>
      </c>
      <c r="C3977" s="4" t="s">
        <v>14</v>
      </c>
      <c r="D3977" s="4" t="s">
        <v>14</v>
      </c>
      <c r="E3977" s="4" t="s">
        <v>24</v>
      </c>
      <c r="F3977" s="4" t="s">
        <v>24</v>
      </c>
      <c r="G3977" s="4" t="s">
        <v>24</v>
      </c>
      <c r="H3977" s="4" t="s">
        <v>10</v>
      </c>
    </row>
    <row r="3978" spans="1:8">
      <c r="A3978" t="n">
        <v>35956</v>
      </c>
      <c r="B3978" s="33" t="n">
        <v>45</v>
      </c>
      <c r="C3978" s="7" t="n">
        <v>2</v>
      </c>
      <c r="D3978" s="7" t="n">
        <v>3</v>
      </c>
      <c r="E3978" s="7" t="n">
        <v>-80.9300003051758</v>
      </c>
      <c r="F3978" s="7" t="n">
        <v>178.679992675781</v>
      </c>
      <c r="G3978" s="7" t="n">
        <v>31.8899993896484</v>
      </c>
      <c r="H3978" s="7" t="n">
        <v>0</v>
      </c>
    </row>
    <row r="3979" spans="1:8">
      <c r="A3979" t="s">
        <v>4</v>
      </c>
      <c r="B3979" s="4" t="s">
        <v>5</v>
      </c>
      <c r="C3979" s="4" t="s">
        <v>14</v>
      </c>
      <c r="D3979" s="4" t="s">
        <v>14</v>
      </c>
      <c r="E3979" s="4" t="s">
        <v>24</v>
      </c>
      <c r="F3979" s="4" t="s">
        <v>24</v>
      </c>
      <c r="G3979" s="4" t="s">
        <v>24</v>
      </c>
      <c r="H3979" s="4" t="s">
        <v>10</v>
      </c>
      <c r="I3979" s="4" t="s">
        <v>14</v>
      </c>
    </row>
    <row r="3980" spans="1:8">
      <c r="A3980" t="n">
        <v>35973</v>
      </c>
      <c r="B3980" s="33" t="n">
        <v>45</v>
      </c>
      <c r="C3980" s="7" t="n">
        <v>4</v>
      </c>
      <c r="D3980" s="7" t="n">
        <v>3</v>
      </c>
      <c r="E3980" s="7" t="n">
        <v>341.130004882813</v>
      </c>
      <c r="F3980" s="7" t="n">
        <v>257</v>
      </c>
      <c r="G3980" s="7" t="n">
        <v>358</v>
      </c>
      <c r="H3980" s="7" t="n">
        <v>0</v>
      </c>
      <c r="I3980" s="7" t="n">
        <v>0</v>
      </c>
    </row>
    <row r="3981" spans="1:8">
      <c r="A3981" t="s">
        <v>4</v>
      </c>
      <c r="B3981" s="4" t="s">
        <v>5</v>
      </c>
      <c r="C3981" s="4" t="s">
        <v>14</v>
      </c>
      <c r="D3981" s="4" t="s">
        <v>14</v>
      </c>
      <c r="E3981" s="4" t="s">
        <v>24</v>
      </c>
      <c r="F3981" s="4" t="s">
        <v>10</v>
      </c>
    </row>
    <row r="3982" spans="1:8">
      <c r="A3982" t="n">
        <v>35991</v>
      </c>
      <c r="B3982" s="33" t="n">
        <v>45</v>
      </c>
      <c r="C3982" s="7" t="n">
        <v>5</v>
      </c>
      <c r="D3982" s="7" t="n">
        <v>3</v>
      </c>
      <c r="E3982" s="7" t="n">
        <v>2.09999990463257</v>
      </c>
      <c r="F3982" s="7" t="n">
        <v>0</v>
      </c>
    </row>
    <row r="3983" spans="1:8">
      <c r="A3983" t="s">
        <v>4</v>
      </c>
      <c r="B3983" s="4" t="s">
        <v>5</v>
      </c>
      <c r="C3983" s="4" t="s">
        <v>14</v>
      </c>
      <c r="D3983" s="4" t="s">
        <v>14</v>
      </c>
      <c r="E3983" s="4" t="s">
        <v>24</v>
      </c>
      <c r="F3983" s="4" t="s">
        <v>10</v>
      </c>
    </row>
    <row r="3984" spans="1:8">
      <c r="A3984" t="n">
        <v>36000</v>
      </c>
      <c r="B3984" s="33" t="n">
        <v>45</v>
      </c>
      <c r="C3984" s="7" t="n">
        <v>11</v>
      </c>
      <c r="D3984" s="7" t="n">
        <v>3</v>
      </c>
      <c r="E3984" s="7" t="n">
        <v>40.7999992370605</v>
      </c>
      <c r="F3984" s="7" t="n">
        <v>0</v>
      </c>
    </row>
    <row r="3985" spans="1:9">
      <c r="A3985" t="s">
        <v>4</v>
      </c>
      <c r="B3985" s="4" t="s">
        <v>5</v>
      </c>
      <c r="C3985" s="4" t="s">
        <v>14</v>
      </c>
      <c r="D3985" s="4" t="s">
        <v>10</v>
      </c>
      <c r="E3985" s="4" t="s">
        <v>6</v>
      </c>
      <c r="F3985" s="4" t="s">
        <v>6</v>
      </c>
      <c r="G3985" s="4" t="s">
        <v>6</v>
      </c>
      <c r="H3985" s="4" t="s">
        <v>6</v>
      </c>
    </row>
    <row r="3986" spans="1:9">
      <c r="A3986" t="n">
        <v>36009</v>
      </c>
      <c r="B3986" s="26" t="n">
        <v>51</v>
      </c>
      <c r="C3986" s="7" t="n">
        <v>3</v>
      </c>
      <c r="D3986" s="7" t="n">
        <v>22</v>
      </c>
      <c r="E3986" s="7" t="s">
        <v>187</v>
      </c>
      <c r="F3986" s="7" t="s">
        <v>159</v>
      </c>
      <c r="G3986" s="7" t="s">
        <v>158</v>
      </c>
      <c r="H3986" s="7" t="s">
        <v>159</v>
      </c>
    </row>
    <row r="3987" spans="1:9">
      <c r="A3987" t="s">
        <v>4</v>
      </c>
      <c r="B3987" s="4" t="s">
        <v>5</v>
      </c>
      <c r="C3987" s="4" t="s">
        <v>14</v>
      </c>
    </row>
    <row r="3988" spans="1:9">
      <c r="A3988" t="n">
        <v>36022</v>
      </c>
      <c r="B3988" s="62" t="n">
        <v>116</v>
      </c>
      <c r="C3988" s="7" t="n">
        <v>1</v>
      </c>
    </row>
    <row r="3989" spans="1:9">
      <c r="A3989" t="s">
        <v>4</v>
      </c>
      <c r="B3989" s="4" t="s">
        <v>5</v>
      </c>
      <c r="C3989" s="4" t="s">
        <v>14</v>
      </c>
      <c r="D3989" s="4" t="s">
        <v>10</v>
      </c>
      <c r="E3989" s="4" t="s">
        <v>10</v>
      </c>
      <c r="F3989" s="4" t="s">
        <v>9</v>
      </c>
    </row>
    <row r="3990" spans="1:9">
      <c r="A3990" t="n">
        <v>36024</v>
      </c>
      <c r="B3990" s="59" t="n">
        <v>84</v>
      </c>
      <c r="C3990" s="7" t="n">
        <v>0</v>
      </c>
      <c r="D3990" s="7" t="n">
        <v>0</v>
      </c>
      <c r="E3990" s="7" t="n">
        <v>0</v>
      </c>
      <c r="F3990" s="7" t="n">
        <v>1036831949</v>
      </c>
    </row>
    <row r="3991" spans="1:9">
      <c r="A3991" t="s">
        <v>4</v>
      </c>
      <c r="B3991" s="4" t="s">
        <v>5</v>
      </c>
      <c r="C3991" s="4" t="s">
        <v>14</v>
      </c>
      <c r="D3991" s="4" t="s">
        <v>10</v>
      </c>
    </row>
    <row r="3992" spans="1:9">
      <c r="A3992" t="n">
        <v>36034</v>
      </c>
      <c r="B3992" s="23" t="n">
        <v>58</v>
      </c>
      <c r="C3992" s="7" t="n">
        <v>255</v>
      </c>
      <c r="D3992" s="7" t="n">
        <v>0</v>
      </c>
    </row>
    <row r="3993" spans="1:9">
      <c r="A3993" t="s">
        <v>4</v>
      </c>
      <c r="B3993" s="4" t="s">
        <v>5</v>
      </c>
      <c r="C3993" s="4" t="s">
        <v>14</v>
      </c>
      <c r="D3993" s="4" t="s">
        <v>10</v>
      </c>
      <c r="E3993" s="4" t="s">
        <v>6</v>
      </c>
    </row>
    <row r="3994" spans="1:9">
      <c r="A3994" t="n">
        <v>36038</v>
      </c>
      <c r="B3994" s="26" t="n">
        <v>51</v>
      </c>
      <c r="C3994" s="7" t="n">
        <v>4</v>
      </c>
      <c r="D3994" s="7" t="n">
        <v>22</v>
      </c>
      <c r="E3994" s="7" t="s">
        <v>352</v>
      </c>
    </row>
    <row r="3995" spans="1:9">
      <c r="A3995" t="s">
        <v>4</v>
      </c>
      <c r="B3995" s="4" t="s">
        <v>5</v>
      </c>
      <c r="C3995" s="4" t="s">
        <v>10</v>
      </c>
    </row>
    <row r="3996" spans="1:9">
      <c r="A3996" t="n">
        <v>36051</v>
      </c>
      <c r="B3996" s="27" t="n">
        <v>16</v>
      </c>
      <c r="C3996" s="7" t="n">
        <v>0</v>
      </c>
    </row>
    <row r="3997" spans="1:9">
      <c r="A3997" t="s">
        <v>4</v>
      </c>
      <c r="B3997" s="4" t="s">
        <v>5</v>
      </c>
      <c r="C3997" s="4" t="s">
        <v>10</v>
      </c>
      <c r="D3997" s="4" t="s">
        <v>14</v>
      </c>
      <c r="E3997" s="4" t="s">
        <v>9</v>
      </c>
      <c r="F3997" s="4" t="s">
        <v>45</v>
      </c>
      <c r="G3997" s="4" t="s">
        <v>14</v>
      </c>
      <c r="H3997" s="4" t="s">
        <v>14</v>
      </c>
      <c r="I3997" s="4" t="s">
        <v>14</v>
      </c>
      <c r="J3997" s="4" t="s">
        <v>9</v>
      </c>
      <c r="K3997" s="4" t="s">
        <v>45</v>
      </c>
      <c r="L3997" s="4" t="s">
        <v>14</v>
      </c>
      <c r="M3997" s="4" t="s">
        <v>14</v>
      </c>
    </row>
    <row r="3998" spans="1:9">
      <c r="A3998" t="n">
        <v>36054</v>
      </c>
      <c r="B3998" s="28" t="n">
        <v>26</v>
      </c>
      <c r="C3998" s="7" t="n">
        <v>22</v>
      </c>
      <c r="D3998" s="7" t="n">
        <v>17</v>
      </c>
      <c r="E3998" s="7" t="n">
        <v>30310</v>
      </c>
      <c r="F3998" s="7" t="s">
        <v>353</v>
      </c>
      <c r="G3998" s="7" t="n">
        <v>2</v>
      </c>
      <c r="H3998" s="7" t="n">
        <v>3</v>
      </c>
      <c r="I3998" s="7" t="n">
        <v>17</v>
      </c>
      <c r="J3998" s="7" t="n">
        <v>30311</v>
      </c>
      <c r="K3998" s="7" t="s">
        <v>354</v>
      </c>
      <c r="L3998" s="7" t="n">
        <v>2</v>
      </c>
      <c r="M3998" s="7" t="n">
        <v>0</v>
      </c>
    </row>
    <row r="3999" spans="1:9">
      <c r="A3999" t="s">
        <v>4</v>
      </c>
      <c r="B3999" s="4" t="s">
        <v>5</v>
      </c>
    </row>
    <row r="4000" spans="1:9">
      <c r="A4000" t="n">
        <v>36186</v>
      </c>
      <c r="B4000" s="29" t="n">
        <v>28</v>
      </c>
    </row>
    <row r="4001" spans="1:13">
      <c r="A4001" t="s">
        <v>4</v>
      </c>
      <c r="B4001" s="4" t="s">
        <v>5</v>
      </c>
      <c r="C4001" s="4" t="s">
        <v>10</v>
      </c>
      <c r="D4001" s="4" t="s">
        <v>14</v>
      </c>
    </row>
    <row r="4002" spans="1:13">
      <c r="A4002" t="n">
        <v>36187</v>
      </c>
      <c r="B4002" s="31" t="n">
        <v>89</v>
      </c>
      <c r="C4002" s="7" t="n">
        <v>65533</v>
      </c>
      <c r="D4002" s="7" t="n">
        <v>1</v>
      </c>
    </row>
    <row r="4003" spans="1:13">
      <c r="A4003" t="s">
        <v>4</v>
      </c>
      <c r="B4003" s="4" t="s">
        <v>5</v>
      </c>
      <c r="C4003" s="4" t="s">
        <v>14</v>
      </c>
      <c r="D4003" s="4" t="s">
        <v>10</v>
      </c>
      <c r="E4003" s="4" t="s">
        <v>24</v>
      </c>
    </row>
    <row r="4004" spans="1:13">
      <c r="A4004" t="n">
        <v>36191</v>
      </c>
      <c r="B4004" s="23" t="n">
        <v>58</v>
      </c>
      <c r="C4004" s="7" t="n">
        <v>101</v>
      </c>
      <c r="D4004" s="7" t="n">
        <v>300</v>
      </c>
      <c r="E4004" s="7" t="n">
        <v>1</v>
      </c>
    </row>
    <row r="4005" spans="1:13">
      <c r="A4005" t="s">
        <v>4</v>
      </c>
      <c r="B4005" s="4" t="s">
        <v>5</v>
      </c>
      <c r="C4005" s="4" t="s">
        <v>14</v>
      </c>
      <c r="D4005" s="4" t="s">
        <v>10</v>
      </c>
    </row>
    <row r="4006" spans="1:13">
      <c r="A4006" t="n">
        <v>36199</v>
      </c>
      <c r="B4006" s="23" t="n">
        <v>58</v>
      </c>
      <c r="C4006" s="7" t="n">
        <v>254</v>
      </c>
      <c r="D4006" s="7" t="n">
        <v>0</v>
      </c>
    </row>
    <row r="4007" spans="1:13">
      <c r="A4007" t="s">
        <v>4</v>
      </c>
      <c r="B4007" s="4" t="s">
        <v>5</v>
      </c>
      <c r="C4007" s="4" t="s">
        <v>14</v>
      </c>
      <c r="D4007" s="4" t="s">
        <v>10</v>
      </c>
      <c r="E4007" s="4" t="s">
        <v>6</v>
      </c>
      <c r="F4007" s="4" t="s">
        <v>6</v>
      </c>
      <c r="G4007" s="4" t="s">
        <v>6</v>
      </c>
      <c r="H4007" s="4" t="s">
        <v>6</v>
      </c>
    </row>
    <row r="4008" spans="1:13">
      <c r="A4008" t="n">
        <v>36203</v>
      </c>
      <c r="B4008" s="26" t="n">
        <v>51</v>
      </c>
      <c r="C4008" s="7" t="n">
        <v>3</v>
      </c>
      <c r="D4008" s="7" t="n">
        <v>22</v>
      </c>
      <c r="E4008" s="7" t="s">
        <v>273</v>
      </c>
      <c r="F4008" s="7" t="s">
        <v>274</v>
      </c>
      <c r="G4008" s="7" t="s">
        <v>158</v>
      </c>
      <c r="H4008" s="7" t="s">
        <v>159</v>
      </c>
    </row>
    <row r="4009" spans="1:13">
      <c r="A4009" t="s">
        <v>4</v>
      </c>
      <c r="B4009" s="4" t="s">
        <v>5</v>
      </c>
      <c r="C4009" s="4" t="s">
        <v>14</v>
      </c>
      <c r="D4009" s="4" t="s">
        <v>14</v>
      </c>
      <c r="E4009" s="4" t="s">
        <v>24</v>
      </c>
      <c r="F4009" s="4" t="s">
        <v>24</v>
      </c>
      <c r="G4009" s="4" t="s">
        <v>24</v>
      </c>
      <c r="H4009" s="4" t="s">
        <v>10</v>
      </c>
    </row>
    <row r="4010" spans="1:13">
      <c r="A4010" t="n">
        <v>36232</v>
      </c>
      <c r="B4010" s="33" t="n">
        <v>45</v>
      </c>
      <c r="C4010" s="7" t="n">
        <v>2</v>
      </c>
      <c r="D4010" s="7" t="n">
        <v>3</v>
      </c>
      <c r="E4010" s="7" t="n">
        <v>-80.9400024414063</v>
      </c>
      <c r="F4010" s="7" t="n">
        <v>178.979995727539</v>
      </c>
      <c r="G4010" s="7" t="n">
        <v>30.5</v>
      </c>
      <c r="H4010" s="7" t="n">
        <v>0</v>
      </c>
    </row>
    <row r="4011" spans="1:13">
      <c r="A4011" t="s">
        <v>4</v>
      </c>
      <c r="B4011" s="4" t="s">
        <v>5</v>
      </c>
      <c r="C4011" s="4" t="s">
        <v>14</v>
      </c>
      <c r="D4011" s="4" t="s">
        <v>14</v>
      </c>
      <c r="E4011" s="4" t="s">
        <v>24</v>
      </c>
      <c r="F4011" s="4" t="s">
        <v>24</v>
      </c>
      <c r="G4011" s="4" t="s">
        <v>24</v>
      </c>
      <c r="H4011" s="4" t="s">
        <v>10</v>
      </c>
      <c r="I4011" s="4" t="s">
        <v>14</v>
      </c>
    </row>
    <row r="4012" spans="1:13">
      <c r="A4012" t="n">
        <v>36249</v>
      </c>
      <c r="B4012" s="33" t="n">
        <v>45</v>
      </c>
      <c r="C4012" s="7" t="n">
        <v>4</v>
      </c>
      <c r="D4012" s="7" t="n">
        <v>3</v>
      </c>
      <c r="E4012" s="7" t="n">
        <v>355.649993896484</v>
      </c>
      <c r="F4012" s="7" t="n">
        <v>340.950012207031</v>
      </c>
      <c r="G4012" s="7" t="n">
        <v>354</v>
      </c>
      <c r="H4012" s="7" t="n">
        <v>0</v>
      </c>
      <c r="I4012" s="7" t="n">
        <v>0</v>
      </c>
    </row>
    <row r="4013" spans="1:13">
      <c r="A4013" t="s">
        <v>4</v>
      </c>
      <c r="B4013" s="4" t="s">
        <v>5</v>
      </c>
      <c r="C4013" s="4" t="s">
        <v>14</v>
      </c>
      <c r="D4013" s="4" t="s">
        <v>14</v>
      </c>
      <c r="E4013" s="4" t="s">
        <v>24</v>
      </c>
      <c r="F4013" s="4" t="s">
        <v>10</v>
      </c>
    </row>
    <row r="4014" spans="1:13">
      <c r="A4014" t="n">
        <v>36267</v>
      </c>
      <c r="B4014" s="33" t="n">
        <v>45</v>
      </c>
      <c r="C4014" s="7" t="n">
        <v>5</v>
      </c>
      <c r="D4014" s="7" t="n">
        <v>3</v>
      </c>
      <c r="E4014" s="7" t="n">
        <v>8.39999961853027</v>
      </c>
      <c r="F4014" s="7" t="n">
        <v>0</v>
      </c>
    </row>
    <row r="4015" spans="1:13">
      <c r="A4015" t="s">
        <v>4</v>
      </c>
      <c r="B4015" s="4" t="s">
        <v>5</v>
      </c>
      <c r="C4015" s="4" t="s">
        <v>14</v>
      </c>
      <c r="D4015" s="4" t="s">
        <v>14</v>
      </c>
      <c r="E4015" s="4" t="s">
        <v>24</v>
      </c>
      <c r="F4015" s="4" t="s">
        <v>10</v>
      </c>
    </row>
    <row r="4016" spans="1:13">
      <c r="A4016" t="n">
        <v>36276</v>
      </c>
      <c r="B4016" s="33" t="n">
        <v>45</v>
      </c>
      <c r="C4016" s="7" t="n">
        <v>11</v>
      </c>
      <c r="D4016" s="7" t="n">
        <v>3</v>
      </c>
      <c r="E4016" s="7" t="n">
        <v>7.5</v>
      </c>
      <c r="F4016" s="7" t="n">
        <v>0</v>
      </c>
    </row>
    <row r="4017" spans="1:9">
      <c r="A4017" t="s">
        <v>4</v>
      </c>
      <c r="B4017" s="4" t="s">
        <v>5</v>
      </c>
      <c r="C4017" s="4" t="s">
        <v>10</v>
      </c>
      <c r="D4017" s="4" t="s">
        <v>14</v>
      </c>
      <c r="E4017" s="4" t="s">
        <v>14</v>
      </c>
      <c r="F4017" s="4" t="s">
        <v>6</v>
      </c>
    </row>
    <row r="4018" spans="1:9">
      <c r="A4018" t="n">
        <v>36285</v>
      </c>
      <c r="B4018" s="43" t="n">
        <v>47</v>
      </c>
      <c r="C4018" s="7" t="n">
        <v>0</v>
      </c>
      <c r="D4018" s="7" t="n">
        <v>0</v>
      </c>
      <c r="E4018" s="7" t="n">
        <v>0</v>
      </c>
      <c r="F4018" s="7" t="s">
        <v>132</v>
      </c>
    </row>
    <row r="4019" spans="1:9">
      <c r="A4019" t="s">
        <v>4</v>
      </c>
      <c r="B4019" s="4" t="s">
        <v>5</v>
      </c>
      <c r="C4019" s="4" t="s">
        <v>10</v>
      </c>
      <c r="D4019" s="4" t="s">
        <v>14</v>
      </c>
      <c r="E4019" s="4" t="s">
        <v>14</v>
      </c>
      <c r="F4019" s="4" t="s">
        <v>6</v>
      </c>
    </row>
    <row r="4020" spans="1:9">
      <c r="A4020" t="n">
        <v>36298</v>
      </c>
      <c r="B4020" s="43" t="n">
        <v>47</v>
      </c>
      <c r="C4020" s="7" t="n">
        <v>9</v>
      </c>
      <c r="D4020" s="7" t="n">
        <v>0</v>
      </c>
      <c r="E4020" s="7" t="n">
        <v>0</v>
      </c>
      <c r="F4020" s="7" t="s">
        <v>132</v>
      </c>
    </row>
    <row r="4021" spans="1:9">
      <c r="A4021" t="s">
        <v>4</v>
      </c>
      <c r="B4021" s="4" t="s">
        <v>5</v>
      </c>
      <c r="C4021" s="4" t="s">
        <v>14</v>
      </c>
      <c r="D4021" s="4" t="s">
        <v>10</v>
      </c>
    </row>
    <row r="4022" spans="1:9">
      <c r="A4022" t="n">
        <v>36311</v>
      </c>
      <c r="B4022" s="23" t="n">
        <v>58</v>
      </c>
      <c r="C4022" s="7" t="n">
        <v>255</v>
      </c>
      <c r="D4022" s="7" t="n">
        <v>0</v>
      </c>
    </row>
    <row r="4023" spans="1:9">
      <c r="A4023" t="s">
        <v>4</v>
      </c>
      <c r="B4023" s="4" t="s">
        <v>5</v>
      </c>
      <c r="C4023" s="4" t="s">
        <v>10</v>
      </c>
      <c r="D4023" s="4" t="s">
        <v>10</v>
      </c>
      <c r="E4023" s="4" t="s">
        <v>10</v>
      </c>
    </row>
    <row r="4024" spans="1:9">
      <c r="A4024" t="n">
        <v>36315</v>
      </c>
      <c r="B4024" s="64" t="n">
        <v>61</v>
      </c>
      <c r="C4024" s="7" t="n">
        <v>28</v>
      </c>
      <c r="D4024" s="7" t="n">
        <v>65533</v>
      </c>
      <c r="E4024" s="7" t="n">
        <v>1000</v>
      </c>
    </row>
    <row r="4025" spans="1:9">
      <c r="A4025" t="s">
        <v>4</v>
      </c>
      <c r="B4025" s="4" t="s">
        <v>5</v>
      </c>
      <c r="C4025" s="4" t="s">
        <v>10</v>
      </c>
    </row>
    <row r="4026" spans="1:9">
      <c r="A4026" t="n">
        <v>36322</v>
      </c>
      <c r="B4026" s="27" t="n">
        <v>16</v>
      </c>
      <c r="C4026" s="7" t="n">
        <v>400</v>
      </c>
    </row>
    <row r="4027" spans="1:9">
      <c r="A4027" t="s">
        <v>4</v>
      </c>
      <c r="B4027" s="4" t="s">
        <v>5</v>
      </c>
      <c r="C4027" s="4" t="s">
        <v>14</v>
      </c>
      <c r="D4027" s="4" t="s">
        <v>10</v>
      </c>
      <c r="E4027" s="4" t="s">
        <v>6</v>
      </c>
    </row>
    <row r="4028" spans="1:9">
      <c r="A4028" t="n">
        <v>36325</v>
      </c>
      <c r="B4028" s="26" t="n">
        <v>51</v>
      </c>
      <c r="C4028" s="7" t="n">
        <v>4</v>
      </c>
      <c r="D4028" s="7" t="n">
        <v>28</v>
      </c>
      <c r="E4028" s="7" t="s">
        <v>44</v>
      </c>
    </row>
    <row r="4029" spans="1:9">
      <c r="A4029" t="s">
        <v>4</v>
      </c>
      <c r="B4029" s="4" t="s">
        <v>5</v>
      </c>
      <c r="C4029" s="4" t="s">
        <v>10</v>
      </c>
    </row>
    <row r="4030" spans="1:9">
      <c r="A4030" t="n">
        <v>36338</v>
      </c>
      <c r="B4030" s="27" t="n">
        <v>16</v>
      </c>
      <c r="C4030" s="7" t="n">
        <v>0</v>
      </c>
    </row>
    <row r="4031" spans="1:9">
      <c r="A4031" t="s">
        <v>4</v>
      </c>
      <c r="B4031" s="4" t="s">
        <v>5</v>
      </c>
      <c r="C4031" s="4" t="s">
        <v>10</v>
      </c>
      <c r="D4031" s="4" t="s">
        <v>14</v>
      </c>
      <c r="E4031" s="4" t="s">
        <v>9</v>
      </c>
      <c r="F4031" s="4" t="s">
        <v>45</v>
      </c>
      <c r="G4031" s="4" t="s">
        <v>14</v>
      </c>
      <c r="H4031" s="4" t="s">
        <v>14</v>
      </c>
      <c r="I4031" s="4" t="s">
        <v>14</v>
      </c>
      <c r="J4031" s="4" t="s">
        <v>9</v>
      </c>
      <c r="K4031" s="4" t="s">
        <v>45</v>
      </c>
      <c r="L4031" s="4" t="s">
        <v>14</v>
      </c>
      <c r="M4031" s="4" t="s">
        <v>14</v>
      </c>
      <c r="N4031" s="4" t="s">
        <v>14</v>
      </c>
      <c r="O4031" s="4" t="s">
        <v>9</v>
      </c>
      <c r="P4031" s="4" t="s">
        <v>45</v>
      </c>
      <c r="Q4031" s="4" t="s">
        <v>14</v>
      </c>
      <c r="R4031" s="4" t="s">
        <v>14</v>
      </c>
    </row>
    <row r="4032" spans="1:9">
      <c r="A4032" t="n">
        <v>36341</v>
      </c>
      <c r="B4032" s="28" t="n">
        <v>26</v>
      </c>
      <c r="C4032" s="7" t="n">
        <v>28</v>
      </c>
      <c r="D4032" s="7" t="n">
        <v>17</v>
      </c>
      <c r="E4032" s="7" t="n">
        <v>33323</v>
      </c>
      <c r="F4032" s="7" t="s">
        <v>355</v>
      </c>
      <c r="G4032" s="7" t="n">
        <v>2</v>
      </c>
      <c r="H4032" s="7" t="n">
        <v>3</v>
      </c>
      <c r="I4032" s="7" t="n">
        <v>17</v>
      </c>
      <c r="J4032" s="7" t="n">
        <v>33324</v>
      </c>
      <c r="K4032" s="7" t="s">
        <v>356</v>
      </c>
      <c r="L4032" s="7" t="n">
        <v>2</v>
      </c>
      <c r="M4032" s="7" t="n">
        <v>3</v>
      </c>
      <c r="N4032" s="7" t="n">
        <v>17</v>
      </c>
      <c r="O4032" s="7" t="n">
        <v>33325</v>
      </c>
      <c r="P4032" s="7" t="s">
        <v>357</v>
      </c>
      <c r="Q4032" s="7" t="n">
        <v>2</v>
      </c>
      <c r="R4032" s="7" t="n">
        <v>0</v>
      </c>
    </row>
    <row r="4033" spans="1:18">
      <c r="A4033" t="s">
        <v>4</v>
      </c>
      <c r="B4033" s="4" t="s">
        <v>5</v>
      </c>
    </row>
    <row r="4034" spans="1:18">
      <c r="A4034" t="n">
        <v>36620</v>
      </c>
      <c r="B4034" s="29" t="n">
        <v>28</v>
      </c>
    </row>
    <row r="4035" spans="1:18">
      <c r="A4035" t="s">
        <v>4</v>
      </c>
      <c r="B4035" s="4" t="s">
        <v>5</v>
      </c>
      <c r="C4035" s="4" t="s">
        <v>10</v>
      </c>
      <c r="D4035" s="4" t="s">
        <v>14</v>
      </c>
    </row>
    <row r="4036" spans="1:18">
      <c r="A4036" t="n">
        <v>36621</v>
      </c>
      <c r="B4036" s="31" t="n">
        <v>89</v>
      </c>
      <c r="C4036" s="7" t="n">
        <v>65533</v>
      </c>
      <c r="D4036" s="7" t="n">
        <v>1</v>
      </c>
    </row>
    <row r="4037" spans="1:18">
      <c r="A4037" t="s">
        <v>4</v>
      </c>
      <c r="B4037" s="4" t="s">
        <v>5</v>
      </c>
      <c r="C4037" s="4" t="s">
        <v>14</v>
      </c>
      <c r="D4037" s="53" t="s">
        <v>129</v>
      </c>
      <c r="E4037" s="4" t="s">
        <v>5</v>
      </c>
      <c r="F4037" s="4" t="s">
        <v>14</v>
      </c>
      <c r="G4037" s="4" t="s">
        <v>10</v>
      </c>
      <c r="H4037" s="53" t="s">
        <v>130</v>
      </c>
      <c r="I4037" s="4" t="s">
        <v>14</v>
      </c>
      <c r="J4037" s="4" t="s">
        <v>26</v>
      </c>
    </row>
    <row r="4038" spans="1:18">
      <c r="A4038" t="n">
        <v>36625</v>
      </c>
      <c r="B4038" s="12" t="n">
        <v>5</v>
      </c>
      <c r="C4038" s="7" t="n">
        <v>28</v>
      </c>
      <c r="D4038" s="53" t="s">
        <v>3</v>
      </c>
      <c r="E4038" s="54" t="n">
        <v>64</v>
      </c>
      <c r="F4038" s="7" t="n">
        <v>5</v>
      </c>
      <c r="G4038" s="7" t="n">
        <v>7</v>
      </c>
      <c r="H4038" s="53" t="s">
        <v>3</v>
      </c>
      <c r="I4038" s="7" t="n">
        <v>1</v>
      </c>
      <c r="J4038" s="13" t="n">
        <f t="normal" ca="1">A4050</f>
        <v>0</v>
      </c>
    </row>
    <row r="4039" spans="1:18">
      <c r="A4039" t="s">
        <v>4</v>
      </c>
      <c r="B4039" s="4" t="s">
        <v>5</v>
      </c>
      <c r="C4039" s="4" t="s">
        <v>14</v>
      </c>
      <c r="D4039" s="4" t="s">
        <v>10</v>
      </c>
      <c r="E4039" s="4" t="s">
        <v>6</v>
      </c>
    </row>
    <row r="4040" spans="1:18">
      <c r="A4040" t="n">
        <v>36636</v>
      </c>
      <c r="B4040" s="26" t="n">
        <v>51</v>
      </c>
      <c r="C4040" s="7" t="n">
        <v>4</v>
      </c>
      <c r="D4040" s="7" t="n">
        <v>7</v>
      </c>
      <c r="E4040" s="7" t="s">
        <v>183</v>
      </c>
    </row>
    <row r="4041" spans="1:18">
      <c r="A4041" t="s">
        <v>4</v>
      </c>
      <c r="B4041" s="4" t="s">
        <v>5</v>
      </c>
      <c r="C4041" s="4" t="s">
        <v>10</v>
      </c>
    </row>
    <row r="4042" spans="1:18">
      <c r="A4042" t="n">
        <v>36650</v>
      </c>
      <c r="B4042" s="27" t="n">
        <v>16</v>
      </c>
      <c r="C4042" s="7" t="n">
        <v>0</v>
      </c>
    </row>
    <row r="4043" spans="1:18">
      <c r="A4043" t="s">
        <v>4</v>
      </c>
      <c r="B4043" s="4" t="s">
        <v>5</v>
      </c>
      <c r="C4043" s="4" t="s">
        <v>10</v>
      </c>
      <c r="D4043" s="4" t="s">
        <v>14</v>
      </c>
      <c r="E4043" s="4" t="s">
        <v>9</v>
      </c>
      <c r="F4043" s="4" t="s">
        <v>45</v>
      </c>
      <c r="G4043" s="4" t="s">
        <v>14</v>
      </c>
      <c r="H4043" s="4" t="s">
        <v>14</v>
      </c>
      <c r="I4043" s="4" t="s">
        <v>14</v>
      </c>
      <c r="J4043" s="4" t="s">
        <v>9</v>
      </c>
      <c r="K4043" s="4" t="s">
        <v>45</v>
      </c>
      <c r="L4043" s="4" t="s">
        <v>14</v>
      </c>
      <c r="M4043" s="4" t="s">
        <v>14</v>
      </c>
    </row>
    <row r="4044" spans="1:18">
      <c r="A4044" t="n">
        <v>36653</v>
      </c>
      <c r="B4044" s="28" t="n">
        <v>26</v>
      </c>
      <c r="C4044" s="7" t="n">
        <v>7</v>
      </c>
      <c r="D4044" s="7" t="n">
        <v>17</v>
      </c>
      <c r="E4044" s="7" t="n">
        <v>4358</v>
      </c>
      <c r="F4044" s="7" t="s">
        <v>358</v>
      </c>
      <c r="G4044" s="7" t="n">
        <v>2</v>
      </c>
      <c r="H4044" s="7" t="n">
        <v>3</v>
      </c>
      <c r="I4044" s="7" t="n">
        <v>17</v>
      </c>
      <c r="J4044" s="7" t="n">
        <v>4359</v>
      </c>
      <c r="K4044" s="7" t="s">
        <v>359</v>
      </c>
      <c r="L4044" s="7" t="n">
        <v>2</v>
      </c>
      <c r="M4044" s="7" t="n">
        <v>0</v>
      </c>
    </row>
    <row r="4045" spans="1:18">
      <c r="A4045" t="s">
        <v>4</v>
      </c>
      <c r="B4045" s="4" t="s">
        <v>5</v>
      </c>
    </row>
    <row r="4046" spans="1:18">
      <c r="A4046" t="n">
        <v>36712</v>
      </c>
      <c r="B4046" s="29" t="n">
        <v>28</v>
      </c>
    </row>
    <row r="4047" spans="1:18">
      <c r="A4047" t="s">
        <v>4</v>
      </c>
      <c r="B4047" s="4" t="s">
        <v>5</v>
      </c>
      <c r="C4047" s="4" t="s">
        <v>10</v>
      </c>
      <c r="D4047" s="4" t="s">
        <v>14</v>
      </c>
    </row>
    <row r="4048" spans="1:18">
      <c r="A4048" t="n">
        <v>36713</v>
      </c>
      <c r="B4048" s="31" t="n">
        <v>89</v>
      </c>
      <c r="C4048" s="7" t="n">
        <v>65533</v>
      </c>
      <c r="D4048" s="7" t="n">
        <v>1</v>
      </c>
    </row>
    <row r="4049" spans="1:13">
      <c r="A4049" t="s">
        <v>4</v>
      </c>
      <c r="B4049" s="4" t="s">
        <v>5</v>
      </c>
      <c r="C4049" s="4" t="s">
        <v>14</v>
      </c>
      <c r="D4049" s="53" t="s">
        <v>129</v>
      </c>
      <c r="E4049" s="4" t="s">
        <v>5</v>
      </c>
      <c r="F4049" s="4" t="s">
        <v>14</v>
      </c>
      <c r="G4049" s="4" t="s">
        <v>10</v>
      </c>
      <c r="H4049" s="53" t="s">
        <v>130</v>
      </c>
      <c r="I4049" s="4" t="s">
        <v>14</v>
      </c>
      <c r="J4049" s="4" t="s">
        <v>26</v>
      </c>
    </row>
    <row r="4050" spans="1:13">
      <c r="A4050" t="n">
        <v>36717</v>
      </c>
      <c r="B4050" s="12" t="n">
        <v>5</v>
      </c>
      <c r="C4050" s="7" t="n">
        <v>28</v>
      </c>
      <c r="D4050" s="53" t="s">
        <v>3</v>
      </c>
      <c r="E4050" s="54" t="n">
        <v>64</v>
      </c>
      <c r="F4050" s="7" t="n">
        <v>5</v>
      </c>
      <c r="G4050" s="7" t="n">
        <v>4</v>
      </c>
      <c r="H4050" s="53" t="s">
        <v>3</v>
      </c>
      <c r="I4050" s="7" t="n">
        <v>1</v>
      </c>
      <c r="J4050" s="13" t="n">
        <f t="normal" ca="1">A4062</f>
        <v>0</v>
      </c>
    </row>
    <row r="4051" spans="1:13">
      <c r="A4051" t="s">
        <v>4</v>
      </c>
      <c r="B4051" s="4" t="s">
        <v>5</v>
      </c>
      <c r="C4051" s="4" t="s">
        <v>14</v>
      </c>
      <c r="D4051" s="4" t="s">
        <v>10</v>
      </c>
      <c r="E4051" s="4" t="s">
        <v>6</v>
      </c>
    </row>
    <row r="4052" spans="1:13">
      <c r="A4052" t="n">
        <v>36728</v>
      </c>
      <c r="B4052" s="26" t="n">
        <v>51</v>
      </c>
      <c r="C4052" s="7" t="n">
        <v>4</v>
      </c>
      <c r="D4052" s="7" t="n">
        <v>4</v>
      </c>
      <c r="E4052" s="7" t="s">
        <v>175</v>
      </c>
    </row>
    <row r="4053" spans="1:13">
      <c r="A4053" t="s">
        <v>4</v>
      </c>
      <c r="B4053" s="4" t="s">
        <v>5</v>
      </c>
      <c r="C4053" s="4" t="s">
        <v>10</v>
      </c>
    </row>
    <row r="4054" spans="1:13">
      <c r="A4054" t="n">
        <v>36741</v>
      </c>
      <c r="B4054" s="27" t="n">
        <v>16</v>
      </c>
      <c r="C4054" s="7" t="n">
        <v>0</v>
      </c>
    </row>
    <row r="4055" spans="1:13">
      <c r="A4055" t="s">
        <v>4</v>
      </c>
      <c r="B4055" s="4" t="s">
        <v>5</v>
      </c>
      <c r="C4055" s="4" t="s">
        <v>10</v>
      </c>
      <c r="D4055" s="4" t="s">
        <v>14</v>
      </c>
      <c r="E4055" s="4" t="s">
        <v>9</v>
      </c>
      <c r="F4055" s="4" t="s">
        <v>45</v>
      </c>
      <c r="G4055" s="4" t="s">
        <v>14</v>
      </c>
      <c r="H4055" s="4" t="s">
        <v>14</v>
      </c>
    </row>
    <row r="4056" spans="1:13">
      <c r="A4056" t="n">
        <v>36744</v>
      </c>
      <c r="B4056" s="28" t="n">
        <v>26</v>
      </c>
      <c r="C4056" s="7" t="n">
        <v>4</v>
      </c>
      <c r="D4056" s="7" t="n">
        <v>17</v>
      </c>
      <c r="E4056" s="7" t="n">
        <v>7359</v>
      </c>
      <c r="F4056" s="7" t="s">
        <v>360</v>
      </c>
      <c r="G4056" s="7" t="n">
        <v>2</v>
      </c>
      <c r="H4056" s="7" t="n">
        <v>0</v>
      </c>
    </row>
    <row r="4057" spans="1:13">
      <c r="A4057" t="s">
        <v>4</v>
      </c>
      <c r="B4057" s="4" t="s">
        <v>5</v>
      </c>
    </row>
    <row r="4058" spans="1:13">
      <c r="A4058" t="n">
        <v>36801</v>
      </c>
      <c r="B4058" s="29" t="n">
        <v>28</v>
      </c>
    </row>
    <row r="4059" spans="1:13">
      <c r="A4059" t="s">
        <v>4</v>
      </c>
      <c r="B4059" s="4" t="s">
        <v>5</v>
      </c>
      <c r="C4059" s="4" t="s">
        <v>10</v>
      </c>
      <c r="D4059" s="4" t="s">
        <v>14</v>
      </c>
    </row>
    <row r="4060" spans="1:13">
      <c r="A4060" t="n">
        <v>36802</v>
      </c>
      <c r="B4060" s="31" t="n">
        <v>89</v>
      </c>
      <c r="C4060" s="7" t="n">
        <v>65533</v>
      </c>
      <c r="D4060" s="7" t="n">
        <v>1</v>
      </c>
    </row>
    <row r="4061" spans="1:13">
      <c r="A4061" t="s">
        <v>4</v>
      </c>
      <c r="B4061" s="4" t="s">
        <v>5</v>
      </c>
      <c r="C4061" s="4" t="s">
        <v>14</v>
      </c>
      <c r="D4061" s="4" t="s">
        <v>10</v>
      </c>
      <c r="E4061" s="4" t="s">
        <v>24</v>
      </c>
    </row>
    <row r="4062" spans="1:13">
      <c r="A4062" t="n">
        <v>36806</v>
      </c>
      <c r="B4062" s="23" t="n">
        <v>58</v>
      </c>
      <c r="C4062" s="7" t="n">
        <v>101</v>
      </c>
      <c r="D4062" s="7" t="n">
        <v>300</v>
      </c>
      <c r="E4062" s="7" t="n">
        <v>1</v>
      </c>
    </row>
    <row r="4063" spans="1:13">
      <c r="A4063" t="s">
        <v>4</v>
      </c>
      <c r="B4063" s="4" t="s">
        <v>5</v>
      </c>
      <c r="C4063" s="4" t="s">
        <v>14</v>
      </c>
      <c r="D4063" s="4" t="s">
        <v>10</v>
      </c>
    </row>
    <row r="4064" spans="1:13">
      <c r="A4064" t="n">
        <v>36814</v>
      </c>
      <c r="B4064" s="23" t="n">
        <v>58</v>
      </c>
      <c r="C4064" s="7" t="n">
        <v>254</v>
      </c>
      <c r="D4064" s="7" t="n">
        <v>0</v>
      </c>
    </row>
    <row r="4065" spans="1:10">
      <c r="A4065" t="s">
        <v>4</v>
      </c>
      <c r="B4065" s="4" t="s">
        <v>5</v>
      </c>
      <c r="C4065" s="4" t="s">
        <v>14</v>
      </c>
      <c r="D4065" s="4" t="s">
        <v>14</v>
      </c>
      <c r="E4065" s="4" t="s">
        <v>24</v>
      </c>
      <c r="F4065" s="4" t="s">
        <v>24</v>
      </c>
      <c r="G4065" s="4" t="s">
        <v>24</v>
      </c>
      <c r="H4065" s="4" t="s">
        <v>10</v>
      </c>
    </row>
    <row r="4066" spans="1:10">
      <c r="A4066" t="n">
        <v>36818</v>
      </c>
      <c r="B4066" s="33" t="n">
        <v>45</v>
      </c>
      <c r="C4066" s="7" t="n">
        <v>2</v>
      </c>
      <c r="D4066" s="7" t="n">
        <v>3</v>
      </c>
      <c r="E4066" s="7" t="n">
        <v>-81.8899993896484</v>
      </c>
      <c r="F4066" s="7" t="n">
        <v>178.619995117188</v>
      </c>
      <c r="G4066" s="7" t="n">
        <v>31.9699993133545</v>
      </c>
      <c r="H4066" s="7" t="n">
        <v>0</v>
      </c>
    </row>
    <row r="4067" spans="1:10">
      <c r="A4067" t="s">
        <v>4</v>
      </c>
      <c r="B4067" s="4" t="s">
        <v>5</v>
      </c>
      <c r="C4067" s="4" t="s">
        <v>14</v>
      </c>
      <c r="D4067" s="4" t="s">
        <v>14</v>
      </c>
      <c r="E4067" s="4" t="s">
        <v>24</v>
      </c>
      <c r="F4067" s="4" t="s">
        <v>24</v>
      </c>
      <c r="G4067" s="4" t="s">
        <v>24</v>
      </c>
      <c r="H4067" s="4" t="s">
        <v>10</v>
      </c>
      <c r="I4067" s="4" t="s">
        <v>14</v>
      </c>
    </row>
    <row r="4068" spans="1:10">
      <c r="A4068" t="n">
        <v>36835</v>
      </c>
      <c r="B4068" s="33" t="n">
        <v>45</v>
      </c>
      <c r="C4068" s="7" t="n">
        <v>4</v>
      </c>
      <c r="D4068" s="7" t="n">
        <v>3</v>
      </c>
      <c r="E4068" s="7" t="n">
        <v>0.449999988079071</v>
      </c>
      <c r="F4068" s="7" t="n">
        <v>310.589996337891</v>
      </c>
      <c r="G4068" s="7" t="n">
        <v>2</v>
      </c>
      <c r="H4068" s="7" t="n">
        <v>0</v>
      </c>
      <c r="I4068" s="7" t="n">
        <v>0</v>
      </c>
    </row>
    <row r="4069" spans="1:10">
      <c r="A4069" t="s">
        <v>4</v>
      </c>
      <c r="B4069" s="4" t="s">
        <v>5</v>
      </c>
      <c r="C4069" s="4" t="s">
        <v>14</v>
      </c>
      <c r="D4069" s="4" t="s">
        <v>14</v>
      </c>
      <c r="E4069" s="4" t="s">
        <v>24</v>
      </c>
      <c r="F4069" s="4" t="s">
        <v>10</v>
      </c>
    </row>
    <row r="4070" spans="1:10">
      <c r="A4070" t="n">
        <v>36853</v>
      </c>
      <c r="B4070" s="33" t="n">
        <v>45</v>
      </c>
      <c r="C4070" s="7" t="n">
        <v>5</v>
      </c>
      <c r="D4070" s="7" t="n">
        <v>3</v>
      </c>
      <c r="E4070" s="7" t="n">
        <v>1.79999995231628</v>
      </c>
      <c r="F4070" s="7" t="n">
        <v>0</v>
      </c>
    </row>
    <row r="4071" spans="1:10">
      <c r="A4071" t="s">
        <v>4</v>
      </c>
      <c r="B4071" s="4" t="s">
        <v>5</v>
      </c>
      <c r="C4071" s="4" t="s">
        <v>14</v>
      </c>
      <c r="D4071" s="4" t="s">
        <v>14</v>
      </c>
      <c r="E4071" s="4" t="s">
        <v>24</v>
      </c>
      <c r="F4071" s="4" t="s">
        <v>10</v>
      </c>
    </row>
    <row r="4072" spans="1:10">
      <c r="A4072" t="n">
        <v>36862</v>
      </c>
      <c r="B4072" s="33" t="n">
        <v>45</v>
      </c>
      <c r="C4072" s="7" t="n">
        <v>11</v>
      </c>
      <c r="D4072" s="7" t="n">
        <v>3</v>
      </c>
      <c r="E4072" s="7" t="n">
        <v>38</v>
      </c>
      <c r="F4072" s="7" t="n">
        <v>0</v>
      </c>
    </row>
    <row r="4073" spans="1:10">
      <c r="A4073" t="s">
        <v>4</v>
      </c>
      <c r="B4073" s="4" t="s">
        <v>5</v>
      </c>
      <c r="C4073" s="4" t="s">
        <v>14</v>
      </c>
    </row>
    <row r="4074" spans="1:10">
      <c r="A4074" t="n">
        <v>36871</v>
      </c>
      <c r="B4074" s="62" t="n">
        <v>116</v>
      </c>
      <c r="C4074" s="7" t="n">
        <v>1</v>
      </c>
    </row>
    <row r="4075" spans="1:10">
      <c r="A4075" t="s">
        <v>4</v>
      </c>
      <c r="B4075" s="4" t="s">
        <v>5</v>
      </c>
      <c r="C4075" s="4" t="s">
        <v>14</v>
      </c>
      <c r="D4075" s="4" t="s">
        <v>10</v>
      </c>
      <c r="E4075" s="4" t="s">
        <v>10</v>
      </c>
      <c r="F4075" s="4" t="s">
        <v>9</v>
      </c>
    </row>
    <row r="4076" spans="1:10">
      <c r="A4076" t="n">
        <v>36873</v>
      </c>
      <c r="B4076" s="59" t="n">
        <v>84</v>
      </c>
      <c r="C4076" s="7" t="n">
        <v>0</v>
      </c>
      <c r="D4076" s="7" t="n">
        <v>0</v>
      </c>
      <c r="E4076" s="7" t="n">
        <v>0</v>
      </c>
      <c r="F4076" s="7" t="n">
        <v>1036831949</v>
      </c>
    </row>
    <row r="4077" spans="1:10">
      <c r="A4077" t="s">
        <v>4</v>
      </c>
      <c r="B4077" s="4" t="s">
        <v>5</v>
      </c>
      <c r="C4077" s="4" t="s">
        <v>14</v>
      </c>
      <c r="D4077" s="4" t="s">
        <v>10</v>
      </c>
    </row>
    <row r="4078" spans="1:10">
      <c r="A4078" t="n">
        <v>36883</v>
      </c>
      <c r="B4078" s="23" t="n">
        <v>58</v>
      </c>
      <c r="C4078" s="7" t="n">
        <v>255</v>
      </c>
      <c r="D4078" s="7" t="n">
        <v>0</v>
      </c>
    </row>
    <row r="4079" spans="1:10">
      <c r="A4079" t="s">
        <v>4</v>
      </c>
      <c r="B4079" s="4" t="s">
        <v>5</v>
      </c>
      <c r="C4079" s="4" t="s">
        <v>10</v>
      </c>
    </row>
    <row r="4080" spans="1:10">
      <c r="A4080" t="n">
        <v>36887</v>
      </c>
      <c r="B4080" s="27" t="n">
        <v>16</v>
      </c>
      <c r="C4080" s="7" t="n">
        <v>500</v>
      </c>
    </row>
    <row r="4081" spans="1:9">
      <c r="A4081" t="s">
        <v>4</v>
      </c>
      <c r="B4081" s="4" t="s">
        <v>5</v>
      </c>
      <c r="C4081" s="4" t="s">
        <v>14</v>
      </c>
      <c r="D4081" s="4" t="s">
        <v>10</v>
      </c>
      <c r="E4081" s="4" t="s">
        <v>6</v>
      </c>
      <c r="F4081" s="4" t="s">
        <v>6</v>
      </c>
      <c r="G4081" s="4" t="s">
        <v>6</v>
      </c>
      <c r="H4081" s="4" t="s">
        <v>6</v>
      </c>
    </row>
    <row r="4082" spans="1:9">
      <c r="A4082" t="n">
        <v>36890</v>
      </c>
      <c r="B4082" s="26" t="n">
        <v>51</v>
      </c>
      <c r="C4082" s="7" t="n">
        <v>3</v>
      </c>
      <c r="D4082" s="7" t="n">
        <v>22</v>
      </c>
      <c r="E4082" s="7" t="s">
        <v>187</v>
      </c>
      <c r="F4082" s="7" t="s">
        <v>159</v>
      </c>
      <c r="G4082" s="7" t="s">
        <v>158</v>
      </c>
      <c r="H4082" s="7" t="s">
        <v>159</v>
      </c>
    </row>
    <row r="4083" spans="1:9">
      <c r="A4083" t="s">
        <v>4</v>
      </c>
      <c r="B4083" s="4" t="s">
        <v>5</v>
      </c>
      <c r="C4083" s="4" t="s">
        <v>10</v>
      </c>
      <c r="D4083" s="4" t="s">
        <v>14</v>
      </c>
      <c r="E4083" s="4" t="s">
        <v>24</v>
      </c>
      <c r="F4083" s="4" t="s">
        <v>10</v>
      </c>
    </row>
    <row r="4084" spans="1:9">
      <c r="A4084" t="n">
        <v>36903</v>
      </c>
      <c r="B4084" s="72" t="n">
        <v>59</v>
      </c>
      <c r="C4084" s="7" t="n">
        <v>22</v>
      </c>
      <c r="D4084" s="7" t="n">
        <v>8</v>
      </c>
      <c r="E4084" s="7" t="n">
        <v>0.150000005960464</v>
      </c>
      <c r="F4084" s="7" t="n">
        <v>0</v>
      </c>
    </row>
    <row r="4085" spans="1:9">
      <c r="A4085" t="s">
        <v>4</v>
      </c>
      <c r="B4085" s="4" t="s">
        <v>5</v>
      </c>
      <c r="C4085" s="4" t="s">
        <v>10</v>
      </c>
    </row>
    <row r="4086" spans="1:9">
      <c r="A4086" t="n">
        <v>36913</v>
      </c>
      <c r="B4086" s="27" t="n">
        <v>16</v>
      </c>
      <c r="C4086" s="7" t="n">
        <v>1500</v>
      </c>
    </row>
    <row r="4087" spans="1:9">
      <c r="A4087" t="s">
        <v>4</v>
      </c>
      <c r="B4087" s="4" t="s">
        <v>5</v>
      </c>
      <c r="C4087" s="4" t="s">
        <v>10</v>
      </c>
      <c r="D4087" s="4" t="s">
        <v>14</v>
      </c>
      <c r="E4087" s="4" t="s">
        <v>24</v>
      </c>
      <c r="F4087" s="4" t="s">
        <v>10</v>
      </c>
    </row>
    <row r="4088" spans="1:9">
      <c r="A4088" t="n">
        <v>36916</v>
      </c>
      <c r="B4088" s="72" t="n">
        <v>59</v>
      </c>
      <c r="C4088" s="7" t="n">
        <v>22</v>
      </c>
      <c r="D4088" s="7" t="n">
        <v>255</v>
      </c>
      <c r="E4088" s="7" t="n">
        <v>0</v>
      </c>
      <c r="F4088" s="7" t="n">
        <v>0</v>
      </c>
    </row>
    <row r="4089" spans="1:9">
      <c r="A4089" t="s">
        <v>4</v>
      </c>
      <c r="B4089" s="4" t="s">
        <v>5</v>
      </c>
      <c r="C4089" s="4" t="s">
        <v>14</v>
      </c>
      <c r="D4089" s="4" t="s">
        <v>10</v>
      </c>
      <c r="E4089" s="4" t="s">
        <v>6</v>
      </c>
    </row>
    <row r="4090" spans="1:9">
      <c r="A4090" t="n">
        <v>36926</v>
      </c>
      <c r="B4090" s="26" t="n">
        <v>51</v>
      </c>
      <c r="C4090" s="7" t="n">
        <v>4</v>
      </c>
      <c r="D4090" s="7" t="n">
        <v>22</v>
      </c>
      <c r="E4090" s="7" t="s">
        <v>271</v>
      </c>
    </row>
    <row r="4091" spans="1:9">
      <c r="A4091" t="s">
        <v>4</v>
      </c>
      <c r="B4091" s="4" t="s">
        <v>5</v>
      </c>
      <c r="C4091" s="4" t="s">
        <v>10</v>
      </c>
    </row>
    <row r="4092" spans="1:9">
      <c r="A4092" t="n">
        <v>36940</v>
      </c>
      <c r="B4092" s="27" t="n">
        <v>16</v>
      </c>
      <c r="C4092" s="7" t="n">
        <v>0</v>
      </c>
    </row>
    <row r="4093" spans="1:9">
      <c r="A4093" t="s">
        <v>4</v>
      </c>
      <c r="B4093" s="4" t="s">
        <v>5</v>
      </c>
      <c r="C4093" s="4" t="s">
        <v>10</v>
      </c>
      <c r="D4093" s="4" t="s">
        <v>14</v>
      </c>
      <c r="E4093" s="4" t="s">
        <v>9</v>
      </c>
      <c r="F4093" s="4" t="s">
        <v>45</v>
      </c>
      <c r="G4093" s="4" t="s">
        <v>14</v>
      </c>
      <c r="H4093" s="4" t="s">
        <v>14</v>
      </c>
      <c r="I4093" s="4" t="s">
        <v>14</v>
      </c>
      <c r="J4093" s="4" t="s">
        <v>9</v>
      </c>
      <c r="K4093" s="4" t="s">
        <v>45</v>
      </c>
      <c r="L4093" s="4" t="s">
        <v>14</v>
      </c>
      <c r="M4093" s="4" t="s">
        <v>14</v>
      </c>
    </row>
    <row r="4094" spans="1:9">
      <c r="A4094" t="n">
        <v>36943</v>
      </c>
      <c r="B4094" s="28" t="n">
        <v>26</v>
      </c>
      <c r="C4094" s="7" t="n">
        <v>22</v>
      </c>
      <c r="D4094" s="7" t="n">
        <v>17</v>
      </c>
      <c r="E4094" s="7" t="n">
        <v>30312</v>
      </c>
      <c r="F4094" s="7" t="s">
        <v>361</v>
      </c>
      <c r="G4094" s="7" t="n">
        <v>2</v>
      </c>
      <c r="H4094" s="7" t="n">
        <v>3</v>
      </c>
      <c r="I4094" s="7" t="n">
        <v>17</v>
      </c>
      <c r="J4094" s="7" t="n">
        <v>30313</v>
      </c>
      <c r="K4094" s="7" t="s">
        <v>362</v>
      </c>
      <c r="L4094" s="7" t="n">
        <v>2</v>
      </c>
      <c r="M4094" s="7" t="n">
        <v>0</v>
      </c>
    </row>
    <row r="4095" spans="1:9">
      <c r="A4095" t="s">
        <v>4</v>
      </c>
      <c r="B4095" s="4" t="s">
        <v>5</v>
      </c>
    </row>
    <row r="4096" spans="1:9">
      <c r="A4096" t="n">
        <v>37069</v>
      </c>
      <c r="B4096" s="29" t="n">
        <v>28</v>
      </c>
    </row>
    <row r="4097" spans="1:13">
      <c r="A4097" t="s">
        <v>4</v>
      </c>
      <c r="B4097" s="4" t="s">
        <v>5</v>
      </c>
      <c r="C4097" s="4" t="s">
        <v>14</v>
      </c>
      <c r="D4097" s="4" t="s">
        <v>14</v>
      </c>
      <c r="E4097" s="4" t="s">
        <v>24</v>
      </c>
      <c r="F4097" s="4" t="s">
        <v>24</v>
      </c>
      <c r="G4097" s="4" t="s">
        <v>24</v>
      </c>
      <c r="H4097" s="4" t="s">
        <v>10</v>
      </c>
    </row>
    <row r="4098" spans="1:13">
      <c r="A4098" t="n">
        <v>37070</v>
      </c>
      <c r="B4098" s="33" t="n">
        <v>45</v>
      </c>
      <c r="C4098" s="7" t="n">
        <v>2</v>
      </c>
      <c r="D4098" s="7" t="n">
        <v>3</v>
      </c>
      <c r="E4098" s="7" t="n">
        <v>-81.9700012207031</v>
      </c>
      <c r="F4098" s="7" t="n">
        <v>178.279998779297</v>
      </c>
      <c r="G4098" s="7" t="n">
        <v>31.8700008392334</v>
      </c>
      <c r="H4098" s="7" t="n">
        <v>1000</v>
      </c>
    </row>
    <row r="4099" spans="1:13">
      <c r="A4099" t="s">
        <v>4</v>
      </c>
      <c r="B4099" s="4" t="s">
        <v>5</v>
      </c>
      <c r="C4099" s="4" t="s">
        <v>14</v>
      </c>
      <c r="D4099" s="4" t="s">
        <v>14</v>
      </c>
      <c r="E4099" s="4" t="s">
        <v>24</v>
      </c>
      <c r="F4099" s="4" t="s">
        <v>24</v>
      </c>
      <c r="G4099" s="4" t="s">
        <v>24</v>
      </c>
      <c r="H4099" s="4" t="s">
        <v>10</v>
      </c>
      <c r="I4099" s="4" t="s">
        <v>14</v>
      </c>
    </row>
    <row r="4100" spans="1:13">
      <c r="A4100" t="n">
        <v>37087</v>
      </c>
      <c r="B4100" s="33" t="n">
        <v>45</v>
      </c>
      <c r="C4100" s="7" t="n">
        <v>4</v>
      </c>
      <c r="D4100" s="7" t="n">
        <v>3</v>
      </c>
      <c r="E4100" s="7" t="n">
        <v>0.449999988079071</v>
      </c>
      <c r="F4100" s="7" t="n">
        <v>295.75</v>
      </c>
      <c r="G4100" s="7" t="n">
        <v>2</v>
      </c>
      <c r="H4100" s="7" t="n">
        <v>1000</v>
      </c>
      <c r="I4100" s="7" t="n">
        <v>0</v>
      </c>
    </row>
    <row r="4101" spans="1:13">
      <c r="A4101" t="s">
        <v>4</v>
      </c>
      <c r="B4101" s="4" t="s">
        <v>5</v>
      </c>
      <c r="C4101" s="4" t="s">
        <v>10</v>
      </c>
      <c r="D4101" s="4" t="s">
        <v>10</v>
      </c>
      <c r="E4101" s="4" t="s">
        <v>24</v>
      </c>
      <c r="F4101" s="4" t="s">
        <v>24</v>
      </c>
      <c r="G4101" s="4" t="s">
        <v>24</v>
      </c>
      <c r="H4101" s="4" t="s">
        <v>24</v>
      </c>
      <c r="I4101" s="4" t="s">
        <v>14</v>
      </c>
      <c r="J4101" s="4" t="s">
        <v>10</v>
      </c>
    </row>
    <row r="4102" spans="1:13">
      <c r="A4102" t="n">
        <v>37105</v>
      </c>
      <c r="B4102" s="48" t="n">
        <v>55</v>
      </c>
      <c r="C4102" s="7" t="n">
        <v>7031</v>
      </c>
      <c r="D4102" s="7" t="n">
        <v>65533</v>
      </c>
      <c r="E4102" s="7" t="n">
        <v>-82.1699981689453</v>
      </c>
      <c r="F4102" s="7" t="n">
        <v>174.059997558594</v>
      </c>
      <c r="G4102" s="7" t="n">
        <v>31.6399993896484</v>
      </c>
      <c r="H4102" s="7" t="n">
        <v>1.20000004768372</v>
      </c>
      <c r="I4102" s="7" t="n">
        <v>0</v>
      </c>
      <c r="J4102" s="7" t="n">
        <v>0</v>
      </c>
    </row>
    <row r="4103" spans="1:13">
      <c r="A4103" t="s">
        <v>4</v>
      </c>
      <c r="B4103" s="4" t="s">
        <v>5</v>
      </c>
      <c r="C4103" s="4" t="s">
        <v>14</v>
      </c>
      <c r="D4103" s="4" t="s">
        <v>10</v>
      </c>
      <c r="E4103" s="4" t="s">
        <v>24</v>
      </c>
      <c r="F4103" s="4" t="s">
        <v>10</v>
      </c>
      <c r="G4103" s="4" t="s">
        <v>9</v>
      </c>
      <c r="H4103" s="4" t="s">
        <v>9</v>
      </c>
      <c r="I4103" s="4" t="s">
        <v>10</v>
      </c>
      <c r="J4103" s="4" t="s">
        <v>10</v>
      </c>
      <c r="K4103" s="4" t="s">
        <v>9</v>
      </c>
      <c r="L4103" s="4" t="s">
        <v>9</v>
      </c>
      <c r="M4103" s="4" t="s">
        <v>9</v>
      </c>
      <c r="N4103" s="4" t="s">
        <v>9</v>
      </c>
      <c r="O4103" s="4" t="s">
        <v>6</v>
      </c>
    </row>
    <row r="4104" spans="1:13">
      <c r="A4104" t="n">
        <v>37129</v>
      </c>
      <c r="B4104" s="11" t="n">
        <v>50</v>
      </c>
      <c r="C4104" s="7" t="n">
        <v>0</v>
      </c>
      <c r="D4104" s="7" t="n">
        <v>5314</v>
      </c>
      <c r="E4104" s="7" t="n">
        <v>1</v>
      </c>
      <c r="F4104" s="7" t="n">
        <v>200</v>
      </c>
      <c r="G4104" s="7" t="n">
        <v>0</v>
      </c>
      <c r="H4104" s="7" t="n">
        <v>0</v>
      </c>
      <c r="I4104" s="7" t="n">
        <v>0</v>
      </c>
      <c r="J4104" s="7" t="n">
        <v>65533</v>
      </c>
      <c r="K4104" s="7" t="n">
        <v>0</v>
      </c>
      <c r="L4104" s="7" t="n">
        <v>0</v>
      </c>
      <c r="M4104" s="7" t="n">
        <v>0</v>
      </c>
      <c r="N4104" s="7" t="n">
        <v>0</v>
      </c>
      <c r="O4104" s="7" t="s">
        <v>13</v>
      </c>
    </row>
    <row r="4105" spans="1:13">
      <c r="A4105" t="s">
        <v>4</v>
      </c>
      <c r="B4105" s="4" t="s">
        <v>5</v>
      </c>
      <c r="C4105" s="4" t="s">
        <v>10</v>
      </c>
    </row>
    <row r="4106" spans="1:13">
      <c r="A4106" t="n">
        <v>37168</v>
      </c>
      <c r="B4106" s="27" t="n">
        <v>16</v>
      </c>
      <c r="C4106" s="7" t="n">
        <v>900</v>
      </c>
    </row>
    <row r="4107" spans="1:13">
      <c r="A4107" t="s">
        <v>4</v>
      </c>
      <c r="B4107" s="4" t="s">
        <v>5</v>
      </c>
      <c r="C4107" s="4" t="s">
        <v>14</v>
      </c>
      <c r="D4107" s="4" t="s">
        <v>10</v>
      </c>
      <c r="E4107" s="4" t="s">
        <v>24</v>
      </c>
    </row>
    <row r="4108" spans="1:13">
      <c r="A4108" t="n">
        <v>37171</v>
      </c>
      <c r="B4108" s="23" t="n">
        <v>58</v>
      </c>
      <c r="C4108" s="7" t="n">
        <v>101</v>
      </c>
      <c r="D4108" s="7" t="n">
        <v>300</v>
      </c>
      <c r="E4108" s="7" t="n">
        <v>1</v>
      </c>
    </row>
    <row r="4109" spans="1:13">
      <c r="A4109" t="s">
        <v>4</v>
      </c>
      <c r="B4109" s="4" t="s">
        <v>5</v>
      </c>
      <c r="C4109" s="4" t="s">
        <v>14</v>
      </c>
      <c r="D4109" s="4" t="s">
        <v>10</v>
      </c>
    </row>
    <row r="4110" spans="1:13">
      <c r="A4110" t="n">
        <v>37179</v>
      </c>
      <c r="B4110" s="23" t="n">
        <v>58</v>
      </c>
      <c r="C4110" s="7" t="n">
        <v>254</v>
      </c>
      <c r="D4110" s="7" t="n">
        <v>0</v>
      </c>
    </row>
    <row r="4111" spans="1:13">
      <c r="A4111" t="s">
        <v>4</v>
      </c>
      <c r="B4111" s="4" t="s">
        <v>5</v>
      </c>
      <c r="C4111" s="4" t="s">
        <v>14</v>
      </c>
      <c r="D4111" s="4" t="s">
        <v>14</v>
      </c>
      <c r="E4111" s="4" t="s">
        <v>24</v>
      </c>
      <c r="F4111" s="4" t="s">
        <v>24</v>
      </c>
      <c r="G4111" s="4" t="s">
        <v>24</v>
      </c>
      <c r="H4111" s="4" t="s">
        <v>10</v>
      </c>
    </row>
    <row r="4112" spans="1:13">
      <c r="A4112" t="n">
        <v>37183</v>
      </c>
      <c r="B4112" s="33" t="n">
        <v>45</v>
      </c>
      <c r="C4112" s="7" t="n">
        <v>2</v>
      </c>
      <c r="D4112" s="7" t="n">
        <v>3</v>
      </c>
      <c r="E4112" s="7" t="n">
        <v>-80.870002746582</v>
      </c>
      <c r="F4112" s="7" t="n">
        <v>176.580001831055</v>
      </c>
      <c r="G4112" s="7" t="n">
        <v>30.75</v>
      </c>
      <c r="H4112" s="7" t="n">
        <v>0</v>
      </c>
    </row>
    <row r="4113" spans="1:15">
      <c r="A4113" t="s">
        <v>4</v>
      </c>
      <c r="B4113" s="4" t="s">
        <v>5</v>
      </c>
      <c r="C4113" s="4" t="s">
        <v>14</v>
      </c>
      <c r="D4113" s="4" t="s">
        <v>14</v>
      </c>
      <c r="E4113" s="4" t="s">
        <v>24</v>
      </c>
      <c r="F4113" s="4" t="s">
        <v>24</v>
      </c>
      <c r="G4113" s="4" t="s">
        <v>24</v>
      </c>
      <c r="H4113" s="4" t="s">
        <v>10</v>
      </c>
      <c r="I4113" s="4" t="s">
        <v>14</v>
      </c>
    </row>
    <row r="4114" spans="1:15">
      <c r="A4114" t="n">
        <v>37200</v>
      </c>
      <c r="B4114" s="33" t="n">
        <v>45</v>
      </c>
      <c r="C4114" s="7" t="n">
        <v>4</v>
      </c>
      <c r="D4114" s="7" t="n">
        <v>3</v>
      </c>
      <c r="E4114" s="7" t="n">
        <v>9.39999961853027</v>
      </c>
      <c r="F4114" s="7" t="n">
        <v>46.5200004577637</v>
      </c>
      <c r="G4114" s="7" t="n">
        <v>6</v>
      </c>
      <c r="H4114" s="7" t="n">
        <v>0</v>
      </c>
      <c r="I4114" s="7" t="n">
        <v>0</v>
      </c>
    </row>
    <row r="4115" spans="1:15">
      <c r="A4115" t="s">
        <v>4</v>
      </c>
      <c r="B4115" s="4" t="s">
        <v>5</v>
      </c>
      <c r="C4115" s="4" t="s">
        <v>14</v>
      </c>
      <c r="D4115" s="4" t="s">
        <v>14</v>
      </c>
      <c r="E4115" s="4" t="s">
        <v>24</v>
      </c>
      <c r="F4115" s="4" t="s">
        <v>10</v>
      </c>
    </row>
    <row r="4116" spans="1:15">
      <c r="A4116" t="n">
        <v>37218</v>
      </c>
      <c r="B4116" s="33" t="n">
        <v>45</v>
      </c>
      <c r="C4116" s="7" t="n">
        <v>5</v>
      </c>
      <c r="D4116" s="7" t="n">
        <v>3</v>
      </c>
      <c r="E4116" s="7" t="n">
        <v>3.29999995231628</v>
      </c>
      <c r="F4116" s="7" t="n">
        <v>0</v>
      </c>
    </row>
    <row r="4117" spans="1:15">
      <c r="A4117" t="s">
        <v>4</v>
      </c>
      <c r="B4117" s="4" t="s">
        <v>5</v>
      </c>
      <c r="C4117" s="4" t="s">
        <v>14</v>
      </c>
      <c r="D4117" s="4" t="s">
        <v>14</v>
      </c>
      <c r="E4117" s="4" t="s">
        <v>24</v>
      </c>
      <c r="F4117" s="4" t="s">
        <v>10</v>
      </c>
    </row>
    <row r="4118" spans="1:15">
      <c r="A4118" t="n">
        <v>37227</v>
      </c>
      <c r="B4118" s="33" t="n">
        <v>45</v>
      </c>
      <c r="C4118" s="7" t="n">
        <v>11</v>
      </c>
      <c r="D4118" s="7" t="n">
        <v>3</v>
      </c>
      <c r="E4118" s="7" t="n">
        <v>37.9000015258789</v>
      </c>
      <c r="F4118" s="7" t="n">
        <v>0</v>
      </c>
    </row>
    <row r="4119" spans="1:15">
      <c r="A4119" t="s">
        <v>4</v>
      </c>
      <c r="B4119" s="4" t="s">
        <v>5</v>
      </c>
      <c r="C4119" s="4" t="s">
        <v>14</v>
      </c>
      <c r="D4119" s="4" t="s">
        <v>14</v>
      </c>
      <c r="E4119" s="4" t="s">
        <v>24</v>
      </c>
      <c r="F4119" s="4" t="s">
        <v>24</v>
      </c>
      <c r="G4119" s="4" t="s">
        <v>24</v>
      </c>
      <c r="H4119" s="4" t="s">
        <v>10</v>
      </c>
    </row>
    <row r="4120" spans="1:15">
      <c r="A4120" t="n">
        <v>37236</v>
      </c>
      <c r="B4120" s="33" t="n">
        <v>45</v>
      </c>
      <c r="C4120" s="7" t="n">
        <v>2</v>
      </c>
      <c r="D4120" s="7" t="n">
        <v>3</v>
      </c>
      <c r="E4120" s="7" t="n">
        <v>-81.1399993896484</v>
      </c>
      <c r="F4120" s="7" t="n">
        <v>174.5</v>
      </c>
      <c r="G4120" s="7" t="n">
        <v>31.0699996948242</v>
      </c>
      <c r="H4120" s="7" t="n">
        <v>2000</v>
      </c>
    </row>
    <row r="4121" spans="1:15">
      <c r="A4121" t="s">
        <v>4</v>
      </c>
      <c r="B4121" s="4" t="s">
        <v>5</v>
      </c>
      <c r="C4121" s="4" t="s">
        <v>14</v>
      </c>
      <c r="D4121" s="4" t="s">
        <v>14</v>
      </c>
      <c r="E4121" s="4" t="s">
        <v>24</v>
      </c>
      <c r="F4121" s="4" t="s">
        <v>24</v>
      </c>
      <c r="G4121" s="4" t="s">
        <v>24</v>
      </c>
      <c r="H4121" s="4" t="s">
        <v>10</v>
      </c>
      <c r="I4121" s="4" t="s">
        <v>14</v>
      </c>
    </row>
    <row r="4122" spans="1:15">
      <c r="A4122" t="n">
        <v>37253</v>
      </c>
      <c r="B4122" s="33" t="n">
        <v>45</v>
      </c>
      <c r="C4122" s="7" t="n">
        <v>4</v>
      </c>
      <c r="D4122" s="7" t="n">
        <v>3</v>
      </c>
      <c r="E4122" s="7" t="n">
        <v>23.2000007629395</v>
      </c>
      <c r="F4122" s="7" t="n">
        <v>28.7600002288818</v>
      </c>
      <c r="G4122" s="7" t="n">
        <v>6</v>
      </c>
      <c r="H4122" s="7" t="n">
        <v>2000</v>
      </c>
      <c r="I4122" s="7" t="n">
        <v>1</v>
      </c>
    </row>
    <row r="4123" spans="1:15">
      <c r="A4123" t="s">
        <v>4</v>
      </c>
      <c r="B4123" s="4" t="s">
        <v>5</v>
      </c>
      <c r="C4123" s="4" t="s">
        <v>14</v>
      </c>
      <c r="D4123" s="4" t="s">
        <v>14</v>
      </c>
      <c r="E4123" s="4" t="s">
        <v>24</v>
      </c>
      <c r="F4123" s="4" t="s">
        <v>10</v>
      </c>
    </row>
    <row r="4124" spans="1:15">
      <c r="A4124" t="n">
        <v>37271</v>
      </c>
      <c r="B4124" s="33" t="n">
        <v>45</v>
      </c>
      <c r="C4124" s="7" t="n">
        <v>5</v>
      </c>
      <c r="D4124" s="7" t="n">
        <v>3</v>
      </c>
      <c r="E4124" s="7" t="n">
        <v>3.29999995231628</v>
      </c>
      <c r="F4124" s="7" t="n">
        <v>2000</v>
      </c>
    </row>
    <row r="4125" spans="1:15">
      <c r="A4125" t="s">
        <v>4</v>
      </c>
      <c r="B4125" s="4" t="s">
        <v>5</v>
      </c>
      <c r="C4125" s="4" t="s">
        <v>14</v>
      </c>
      <c r="D4125" s="4" t="s">
        <v>14</v>
      </c>
      <c r="E4125" s="4" t="s">
        <v>24</v>
      </c>
      <c r="F4125" s="4" t="s">
        <v>10</v>
      </c>
    </row>
    <row r="4126" spans="1:15">
      <c r="A4126" t="n">
        <v>37280</v>
      </c>
      <c r="B4126" s="33" t="n">
        <v>45</v>
      </c>
      <c r="C4126" s="7" t="n">
        <v>11</v>
      </c>
      <c r="D4126" s="7" t="n">
        <v>3</v>
      </c>
      <c r="E4126" s="7" t="n">
        <v>37.9000015258789</v>
      </c>
      <c r="F4126" s="7" t="n">
        <v>2000</v>
      </c>
    </row>
    <row r="4127" spans="1:15">
      <c r="A4127" t="s">
        <v>4</v>
      </c>
      <c r="B4127" s="4" t="s">
        <v>5</v>
      </c>
      <c r="C4127" s="4" t="s">
        <v>14</v>
      </c>
    </row>
    <row r="4128" spans="1:15">
      <c r="A4128" t="n">
        <v>37289</v>
      </c>
      <c r="B4128" s="62" t="n">
        <v>116</v>
      </c>
      <c r="C4128" s="7" t="n">
        <v>0</v>
      </c>
    </row>
    <row r="4129" spans="1:9">
      <c r="A4129" t="s">
        <v>4</v>
      </c>
      <c r="B4129" s="4" t="s">
        <v>5</v>
      </c>
      <c r="C4129" s="4" t="s">
        <v>14</v>
      </c>
      <c r="D4129" s="4" t="s">
        <v>10</v>
      </c>
    </row>
    <row r="4130" spans="1:9">
      <c r="A4130" t="n">
        <v>37291</v>
      </c>
      <c r="B4130" s="62" t="n">
        <v>116</v>
      </c>
      <c r="C4130" s="7" t="n">
        <v>2</v>
      </c>
      <c r="D4130" s="7" t="n">
        <v>1</v>
      </c>
    </row>
    <row r="4131" spans="1:9">
      <c r="A4131" t="s">
        <v>4</v>
      </c>
      <c r="B4131" s="4" t="s">
        <v>5</v>
      </c>
      <c r="C4131" s="4" t="s">
        <v>14</v>
      </c>
      <c r="D4131" s="4" t="s">
        <v>9</v>
      </c>
    </row>
    <row r="4132" spans="1:9">
      <c r="A4132" t="n">
        <v>37295</v>
      </c>
      <c r="B4132" s="62" t="n">
        <v>116</v>
      </c>
      <c r="C4132" s="7" t="n">
        <v>5</v>
      </c>
      <c r="D4132" s="7" t="n">
        <v>1092616192</v>
      </c>
    </row>
    <row r="4133" spans="1:9">
      <c r="A4133" t="s">
        <v>4</v>
      </c>
      <c r="B4133" s="4" t="s">
        <v>5</v>
      </c>
      <c r="C4133" s="4" t="s">
        <v>14</v>
      </c>
      <c r="D4133" s="4" t="s">
        <v>10</v>
      </c>
    </row>
    <row r="4134" spans="1:9">
      <c r="A4134" t="n">
        <v>37301</v>
      </c>
      <c r="B4134" s="62" t="n">
        <v>116</v>
      </c>
      <c r="C4134" s="7" t="n">
        <v>6</v>
      </c>
      <c r="D4134" s="7" t="n">
        <v>1</v>
      </c>
    </row>
    <row r="4135" spans="1:9">
      <c r="A4135" t="s">
        <v>4</v>
      </c>
      <c r="B4135" s="4" t="s">
        <v>5</v>
      </c>
      <c r="C4135" s="4" t="s">
        <v>10</v>
      </c>
      <c r="D4135" s="4" t="s">
        <v>24</v>
      </c>
      <c r="E4135" s="4" t="s">
        <v>24</v>
      </c>
      <c r="F4135" s="4" t="s">
        <v>24</v>
      </c>
      <c r="G4135" s="4" t="s">
        <v>24</v>
      </c>
    </row>
    <row r="4136" spans="1:9">
      <c r="A4136" t="n">
        <v>37305</v>
      </c>
      <c r="B4136" s="40" t="n">
        <v>46</v>
      </c>
      <c r="C4136" s="7" t="n">
        <v>9</v>
      </c>
      <c r="D4136" s="7" t="n">
        <v>-87</v>
      </c>
      <c r="E4136" s="7" t="n">
        <v>173.550003051758</v>
      </c>
      <c r="F4136" s="7" t="n">
        <v>30.5</v>
      </c>
      <c r="G4136" s="7" t="n">
        <v>90</v>
      </c>
    </row>
    <row r="4137" spans="1:9">
      <c r="A4137" t="s">
        <v>4</v>
      </c>
      <c r="B4137" s="4" t="s">
        <v>5</v>
      </c>
      <c r="C4137" s="4" t="s">
        <v>10</v>
      </c>
      <c r="D4137" s="4" t="s">
        <v>14</v>
      </c>
    </row>
    <row r="4138" spans="1:9">
      <c r="A4138" t="n">
        <v>37324</v>
      </c>
      <c r="B4138" s="49" t="n">
        <v>56</v>
      </c>
      <c r="C4138" s="7" t="n">
        <v>7031</v>
      </c>
      <c r="D4138" s="7" t="n">
        <v>1</v>
      </c>
    </row>
    <row r="4139" spans="1:9">
      <c r="A4139" t="s">
        <v>4</v>
      </c>
      <c r="B4139" s="4" t="s">
        <v>5</v>
      </c>
      <c r="C4139" s="4" t="s">
        <v>10</v>
      </c>
      <c r="D4139" s="4" t="s">
        <v>24</v>
      </c>
      <c r="E4139" s="4" t="s">
        <v>24</v>
      </c>
      <c r="F4139" s="4" t="s">
        <v>24</v>
      </c>
      <c r="G4139" s="4" t="s">
        <v>24</v>
      </c>
    </row>
    <row r="4140" spans="1:9">
      <c r="A4140" t="n">
        <v>37328</v>
      </c>
      <c r="B4140" s="40" t="n">
        <v>46</v>
      </c>
      <c r="C4140" s="7" t="n">
        <v>22</v>
      </c>
      <c r="D4140" s="7" t="n">
        <v>-80.4000015258789</v>
      </c>
      <c r="E4140" s="7" t="n">
        <v>175.550003051758</v>
      </c>
      <c r="F4140" s="7" t="n">
        <v>30.5</v>
      </c>
      <c r="G4140" s="7" t="n">
        <v>270</v>
      </c>
    </row>
    <row r="4141" spans="1:9">
      <c r="A4141" t="s">
        <v>4</v>
      </c>
      <c r="B4141" s="4" t="s">
        <v>5</v>
      </c>
      <c r="C4141" s="4" t="s">
        <v>10</v>
      </c>
      <c r="D4141" s="4" t="s">
        <v>24</v>
      </c>
      <c r="E4141" s="4" t="s">
        <v>24</v>
      </c>
      <c r="F4141" s="4" t="s">
        <v>24</v>
      </c>
      <c r="G4141" s="4" t="s">
        <v>24</v>
      </c>
    </row>
    <row r="4142" spans="1:9">
      <c r="A4142" t="n">
        <v>37347</v>
      </c>
      <c r="B4142" s="40" t="n">
        <v>46</v>
      </c>
      <c r="C4142" s="7" t="n">
        <v>7031</v>
      </c>
      <c r="D4142" s="7" t="n">
        <v>-80.4000015258789</v>
      </c>
      <c r="E4142" s="7" t="n">
        <v>175.550003051758</v>
      </c>
      <c r="F4142" s="7" t="n">
        <v>30.5</v>
      </c>
      <c r="G4142" s="7" t="n">
        <v>270</v>
      </c>
    </row>
    <row r="4143" spans="1:9">
      <c r="A4143" t="s">
        <v>4</v>
      </c>
      <c r="B4143" s="4" t="s">
        <v>5</v>
      </c>
      <c r="C4143" s="4" t="s">
        <v>10</v>
      </c>
      <c r="D4143" s="4" t="s">
        <v>10</v>
      </c>
      <c r="E4143" s="4" t="s">
        <v>24</v>
      </c>
      <c r="F4143" s="4" t="s">
        <v>24</v>
      </c>
      <c r="G4143" s="4" t="s">
        <v>24</v>
      </c>
      <c r="H4143" s="4" t="s">
        <v>24</v>
      </c>
      <c r="I4143" s="4" t="s">
        <v>14</v>
      </c>
      <c r="J4143" s="4" t="s">
        <v>10</v>
      </c>
    </row>
    <row r="4144" spans="1:9">
      <c r="A4144" t="n">
        <v>37366</v>
      </c>
      <c r="B4144" s="48" t="n">
        <v>55</v>
      </c>
      <c r="C4144" s="7" t="n">
        <v>7031</v>
      </c>
      <c r="D4144" s="7" t="n">
        <v>65533</v>
      </c>
      <c r="E4144" s="7" t="n">
        <v>-80.5</v>
      </c>
      <c r="F4144" s="7" t="n">
        <v>173.550003051758</v>
      </c>
      <c r="G4144" s="7" t="n">
        <v>30.5</v>
      </c>
      <c r="H4144" s="7" t="n">
        <v>1.20000004768372</v>
      </c>
      <c r="I4144" s="7" t="n">
        <v>0</v>
      </c>
      <c r="J4144" s="7" t="n">
        <v>0</v>
      </c>
    </row>
    <row r="4145" spans="1:10">
      <c r="A4145" t="s">
        <v>4</v>
      </c>
      <c r="B4145" s="4" t="s">
        <v>5</v>
      </c>
      <c r="C4145" s="4" t="s">
        <v>14</v>
      </c>
      <c r="D4145" s="4" t="s">
        <v>10</v>
      </c>
    </row>
    <row r="4146" spans="1:10">
      <c r="A4146" t="n">
        <v>37390</v>
      </c>
      <c r="B4146" s="23" t="n">
        <v>58</v>
      </c>
      <c r="C4146" s="7" t="n">
        <v>255</v>
      </c>
      <c r="D4146" s="7" t="n">
        <v>0</v>
      </c>
    </row>
    <row r="4147" spans="1:10">
      <c r="A4147" t="s">
        <v>4</v>
      </c>
      <c r="B4147" s="4" t="s">
        <v>5</v>
      </c>
      <c r="C4147" s="4" t="s">
        <v>10</v>
      </c>
      <c r="D4147" s="4" t="s">
        <v>14</v>
      </c>
    </row>
    <row r="4148" spans="1:10">
      <c r="A4148" t="n">
        <v>37394</v>
      </c>
      <c r="B4148" s="49" t="n">
        <v>56</v>
      </c>
      <c r="C4148" s="7" t="n">
        <v>7031</v>
      </c>
      <c r="D4148" s="7" t="n">
        <v>0</v>
      </c>
    </row>
    <row r="4149" spans="1:10">
      <c r="A4149" t="s">
        <v>4</v>
      </c>
      <c r="B4149" s="4" t="s">
        <v>5</v>
      </c>
      <c r="C4149" s="4" t="s">
        <v>10</v>
      </c>
    </row>
    <row r="4150" spans="1:10">
      <c r="A4150" t="n">
        <v>37398</v>
      </c>
      <c r="B4150" s="27" t="n">
        <v>16</v>
      </c>
      <c r="C4150" s="7" t="n">
        <v>300</v>
      </c>
    </row>
    <row r="4151" spans="1:10">
      <c r="A4151" t="s">
        <v>4</v>
      </c>
      <c r="B4151" s="4" t="s">
        <v>5</v>
      </c>
      <c r="C4151" s="4" t="s">
        <v>10</v>
      </c>
      <c r="D4151" s="4" t="s">
        <v>14</v>
      </c>
      <c r="E4151" s="4" t="s">
        <v>14</v>
      </c>
      <c r="F4151" s="4" t="s">
        <v>6</v>
      </c>
    </row>
    <row r="4152" spans="1:10">
      <c r="A4152" t="n">
        <v>37401</v>
      </c>
      <c r="B4152" s="43" t="n">
        <v>47</v>
      </c>
      <c r="C4152" s="7" t="n">
        <v>7031</v>
      </c>
      <c r="D4152" s="7" t="n">
        <v>0</v>
      </c>
      <c r="E4152" s="7" t="n">
        <v>0</v>
      </c>
      <c r="F4152" s="7" t="s">
        <v>254</v>
      </c>
    </row>
    <row r="4153" spans="1:10">
      <c r="A4153" t="s">
        <v>4</v>
      </c>
      <c r="B4153" s="4" t="s">
        <v>5</v>
      </c>
      <c r="C4153" s="4" t="s">
        <v>10</v>
      </c>
      <c r="D4153" s="4" t="s">
        <v>14</v>
      </c>
      <c r="E4153" s="4" t="s">
        <v>14</v>
      </c>
      <c r="F4153" s="4" t="s">
        <v>6</v>
      </c>
    </row>
    <row r="4154" spans="1:10">
      <c r="A4154" t="n">
        <v>37416</v>
      </c>
      <c r="B4154" s="43" t="n">
        <v>47</v>
      </c>
      <c r="C4154" s="7" t="n">
        <v>22</v>
      </c>
      <c r="D4154" s="7" t="n">
        <v>0</v>
      </c>
      <c r="E4154" s="7" t="n">
        <v>0</v>
      </c>
      <c r="F4154" s="7" t="s">
        <v>254</v>
      </c>
    </row>
    <row r="4155" spans="1:10">
      <c r="A4155" t="s">
        <v>4</v>
      </c>
      <c r="B4155" s="4" t="s">
        <v>5</v>
      </c>
      <c r="C4155" s="4" t="s">
        <v>10</v>
      </c>
    </row>
    <row r="4156" spans="1:10">
      <c r="A4156" t="n">
        <v>37431</v>
      </c>
      <c r="B4156" s="27" t="n">
        <v>16</v>
      </c>
      <c r="C4156" s="7" t="n">
        <v>400</v>
      </c>
    </row>
    <row r="4157" spans="1:10">
      <c r="A4157" t="s">
        <v>4</v>
      </c>
      <c r="B4157" s="4" t="s">
        <v>5</v>
      </c>
      <c r="C4157" s="4" t="s">
        <v>14</v>
      </c>
      <c r="D4157" s="4" t="s">
        <v>10</v>
      </c>
      <c r="E4157" s="4" t="s">
        <v>24</v>
      </c>
      <c r="F4157" s="4" t="s">
        <v>10</v>
      </c>
      <c r="G4157" s="4" t="s">
        <v>9</v>
      </c>
      <c r="H4157" s="4" t="s">
        <v>9</v>
      </c>
      <c r="I4157" s="4" t="s">
        <v>10</v>
      </c>
      <c r="J4157" s="4" t="s">
        <v>10</v>
      </c>
      <c r="K4157" s="4" t="s">
        <v>9</v>
      </c>
      <c r="L4157" s="4" t="s">
        <v>9</v>
      </c>
      <c r="M4157" s="4" t="s">
        <v>9</v>
      </c>
      <c r="N4157" s="4" t="s">
        <v>9</v>
      </c>
      <c r="O4157" s="4" t="s">
        <v>6</v>
      </c>
    </row>
    <row r="4158" spans="1:10">
      <c r="A4158" t="n">
        <v>37434</v>
      </c>
      <c r="B4158" s="11" t="n">
        <v>50</v>
      </c>
      <c r="C4158" s="7" t="n">
        <v>0</v>
      </c>
      <c r="D4158" s="7" t="n">
        <v>4014</v>
      </c>
      <c r="E4158" s="7" t="n">
        <v>0.800000011920929</v>
      </c>
      <c r="F4158" s="7" t="n">
        <v>5</v>
      </c>
      <c r="G4158" s="7" t="n">
        <v>0</v>
      </c>
      <c r="H4158" s="7" t="n">
        <v>1082130432</v>
      </c>
      <c r="I4158" s="7" t="n">
        <v>0</v>
      </c>
      <c r="J4158" s="7" t="n">
        <v>65533</v>
      </c>
      <c r="K4158" s="7" t="n">
        <v>0</v>
      </c>
      <c r="L4158" s="7" t="n">
        <v>0</v>
      </c>
      <c r="M4158" s="7" t="n">
        <v>0</v>
      </c>
      <c r="N4158" s="7" t="n">
        <v>0</v>
      </c>
      <c r="O4158" s="7" t="s">
        <v>13</v>
      </c>
    </row>
    <row r="4159" spans="1:10">
      <c r="A4159" t="s">
        <v>4</v>
      </c>
      <c r="B4159" s="4" t="s">
        <v>5</v>
      </c>
      <c r="C4159" s="4" t="s">
        <v>10</v>
      </c>
      <c r="D4159" s="4" t="s">
        <v>14</v>
      </c>
      <c r="E4159" s="4" t="s">
        <v>6</v>
      </c>
    </row>
    <row r="4160" spans="1:10">
      <c r="A4160" t="n">
        <v>37473</v>
      </c>
      <c r="B4160" s="74" t="n">
        <v>86</v>
      </c>
      <c r="C4160" s="7" t="n">
        <v>7031</v>
      </c>
      <c r="D4160" s="7" t="n">
        <v>0</v>
      </c>
      <c r="E4160" s="7" t="s">
        <v>13</v>
      </c>
    </row>
    <row r="4161" spans="1:15">
      <c r="A4161" t="s">
        <v>4</v>
      </c>
      <c r="B4161" s="4" t="s">
        <v>5</v>
      </c>
      <c r="C4161" s="4" t="s">
        <v>10</v>
      </c>
      <c r="D4161" s="4" t="s">
        <v>14</v>
      </c>
      <c r="E4161" s="4" t="s">
        <v>14</v>
      </c>
      <c r="F4161" s="4" t="s">
        <v>6</v>
      </c>
    </row>
    <row r="4162" spans="1:15">
      <c r="A4162" t="n">
        <v>37478</v>
      </c>
      <c r="B4162" s="43" t="n">
        <v>47</v>
      </c>
      <c r="C4162" s="7" t="n">
        <v>7031</v>
      </c>
      <c r="D4162" s="7" t="n">
        <v>0</v>
      </c>
      <c r="E4162" s="7" t="n">
        <v>0</v>
      </c>
      <c r="F4162" s="7" t="s">
        <v>132</v>
      </c>
    </row>
    <row r="4163" spans="1:15">
      <c r="A4163" t="s">
        <v>4</v>
      </c>
      <c r="B4163" s="4" t="s">
        <v>5</v>
      </c>
      <c r="C4163" s="4" t="s">
        <v>10</v>
      </c>
      <c r="D4163" s="4" t="s">
        <v>14</v>
      </c>
      <c r="E4163" s="4" t="s">
        <v>6</v>
      </c>
    </row>
    <row r="4164" spans="1:15">
      <c r="A4164" t="n">
        <v>37491</v>
      </c>
      <c r="B4164" s="74" t="n">
        <v>86</v>
      </c>
      <c r="C4164" s="7" t="n">
        <v>22</v>
      </c>
      <c r="D4164" s="7" t="n">
        <v>0</v>
      </c>
      <c r="E4164" s="7" t="s">
        <v>13</v>
      </c>
    </row>
    <row r="4165" spans="1:15">
      <c r="A4165" t="s">
        <v>4</v>
      </c>
      <c r="B4165" s="4" t="s">
        <v>5</v>
      </c>
      <c r="C4165" s="4" t="s">
        <v>14</v>
      </c>
      <c r="D4165" s="4" t="s">
        <v>10</v>
      </c>
      <c r="E4165" s="4" t="s">
        <v>10</v>
      </c>
      <c r="F4165" s="4" t="s">
        <v>6</v>
      </c>
      <c r="G4165" s="4" t="s">
        <v>6</v>
      </c>
    </row>
    <row r="4166" spans="1:15">
      <c r="A4166" t="n">
        <v>37496</v>
      </c>
      <c r="B4166" s="71" t="n">
        <v>128</v>
      </c>
      <c r="C4166" s="7" t="n">
        <v>1</v>
      </c>
      <c r="D4166" s="7" t="n">
        <v>22</v>
      </c>
      <c r="E4166" s="7" t="n">
        <v>7031</v>
      </c>
      <c r="F4166" s="7" t="s">
        <v>13</v>
      </c>
      <c r="G4166" s="7" t="s">
        <v>13</v>
      </c>
    </row>
    <row r="4167" spans="1:15">
      <c r="A4167" t="s">
        <v>4</v>
      </c>
      <c r="B4167" s="4" t="s">
        <v>5</v>
      </c>
      <c r="C4167" s="4" t="s">
        <v>10</v>
      </c>
      <c r="D4167" s="4" t="s">
        <v>6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 t="s">
        <v>14</v>
      </c>
      <c r="J4167" s="4" t="s">
        <v>24</v>
      </c>
      <c r="K4167" s="4" t="s">
        <v>24</v>
      </c>
      <c r="L4167" s="4" t="s">
        <v>24</v>
      </c>
      <c r="M4167" s="4" t="s">
        <v>24</v>
      </c>
      <c r="N4167" s="4" t="s">
        <v>14</v>
      </c>
    </row>
    <row r="4168" spans="1:15">
      <c r="A4168" t="n">
        <v>37504</v>
      </c>
      <c r="B4168" s="75" t="n">
        <v>34</v>
      </c>
      <c r="C4168" s="7" t="n">
        <v>22</v>
      </c>
      <c r="D4168" s="7" t="s">
        <v>363</v>
      </c>
      <c r="E4168" s="7" t="n">
        <v>1</v>
      </c>
      <c r="F4168" s="7" t="n">
        <v>1</v>
      </c>
      <c r="G4168" s="7" t="n">
        <v>0</v>
      </c>
      <c r="H4168" s="7" t="n">
        <v>0</v>
      </c>
      <c r="I4168" s="7" t="n">
        <v>0</v>
      </c>
      <c r="J4168" s="7" t="n">
        <v>0</v>
      </c>
      <c r="K4168" s="7" t="n">
        <v>1</v>
      </c>
      <c r="L4168" s="7" t="n">
        <v>1</v>
      </c>
      <c r="M4168" s="7" t="n">
        <v>-1</v>
      </c>
      <c r="N4168" s="7" t="n">
        <v>0</v>
      </c>
    </row>
    <row r="4169" spans="1:15">
      <c r="A4169" t="s">
        <v>4</v>
      </c>
      <c r="B4169" s="4" t="s">
        <v>5</v>
      </c>
      <c r="C4169" s="4" t="s">
        <v>10</v>
      </c>
      <c r="D4169" s="4" t="s">
        <v>24</v>
      </c>
      <c r="E4169" s="4" t="s">
        <v>24</v>
      </c>
      <c r="F4169" s="4" t="s">
        <v>24</v>
      </c>
      <c r="G4169" s="4" t="s">
        <v>24</v>
      </c>
    </row>
    <row r="4170" spans="1:15">
      <c r="A4170" t="n">
        <v>37534</v>
      </c>
      <c r="B4170" s="40" t="n">
        <v>46</v>
      </c>
      <c r="C4170" s="7" t="n">
        <v>22</v>
      </c>
      <c r="D4170" s="7" t="n">
        <v>-81.5</v>
      </c>
      <c r="E4170" s="7" t="n">
        <v>173.550003051758</v>
      </c>
      <c r="F4170" s="7" t="n">
        <v>30.5</v>
      </c>
      <c r="G4170" s="7" t="n">
        <v>270</v>
      </c>
    </row>
    <row r="4171" spans="1:15">
      <c r="A4171" t="s">
        <v>4</v>
      </c>
      <c r="B4171" s="4" t="s">
        <v>5</v>
      </c>
      <c r="C4171" s="4" t="s">
        <v>14</v>
      </c>
      <c r="D4171" s="4" t="s">
        <v>10</v>
      </c>
      <c r="E4171" s="4" t="s">
        <v>24</v>
      </c>
    </row>
    <row r="4172" spans="1:15">
      <c r="A4172" t="n">
        <v>37553</v>
      </c>
      <c r="B4172" s="23" t="n">
        <v>58</v>
      </c>
      <c r="C4172" s="7" t="n">
        <v>101</v>
      </c>
      <c r="D4172" s="7" t="n">
        <v>500</v>
      </c>
      <c r="E4172" s="7" t="n">
        <v>1</v>
      </c>
    </row>
    <row r="4173" spans="1:15">
      <c r="A4173" t="s">
        <v>4</v>
      </c>
      <c r="B4173" s="4" t="s">
        <v>5</v>
      </c>
      <c r="C4173" s="4" t="s">
        <v>14</v>
      </c>
      <c r="D4173" s="4" t="s">
        <v>10</v>
      </c>
    </row>
    <row r="4174" spans="1:15">
      <c r="A4174" t="n">
        <v>37561</v>
      </c>
      <c r="B4174" s="23" t="n">
        <v>58</v>
      </c>
      <c r="C4174" s="7" t="n">
        <v>254</v>
      </c>
      <c r="D4174" s="7" t="n">
        <v>0</v>
      </c>
    </row>
    <row r="4175" spans="1:15">
      <c r="A4175" t="s">
        <v>4</v>
      </c>
      <c r="B4175" s="4" t="s">
        <v>5</v>
      </c>
      <c r="C4175" s="4" t="s">
        <v>14</v>
      </c>
    </row>
    <row r="4176" spans="1:15">
      <c r="A4176" t="n">
        <v>37565</v>
      </c>
      <c r="B4176" s="62" t="n">
        <v>116</v>
      </c>
      <c r="C4176" s="7" t="n">
        <v>1</v>
      </c>
    </row>
    <row r="4177" spans="1:14">
      <c r="A4177" t="s">
        <v>4</v>
      </c>
      <c r="B4177" s="4" t="s">
        <v>5</v>
      </c>
      <c r="C4177" s="4" t="s">
        <v>14</v>
      </c>
      <c r="D4177" s="4" t="s">
        <v>10</v>
      </c>
      <c r="E4177" s="4" t="s">
        <v>10</v>
      </c>
      <c r="F4177" s="4" t="s">
        <v>9</v>
      </c>
    </row>
    <row r="4178" spans="1:14">
      <c r="A4178" t="n">
        <v>37567</v>
      </c>
      <c r="B4178" s="59" t="n">
        <v>84</v>
      </c>
      <c r="C4178" s="7" t="n">
        <v>0</v>
      </c>
      <c r="D4178" s="7" t="n">
        <v>0</v>
      </c>
      <c r="E4178" s="7" t="n">
        <v>0</v>
      </c>
      <c r="F4178" s="7" t="n">
        <v>1036831949</v>
      </c>
    </row>
    <row r="4179" spans="1:14">
      <c r="A4179" t="s">
        <v>4</v>
      </c>
      <c r="B4179" s="4" t="s">
        <v>5</v>
      </c>
      <c r="C4179" s="4" t="s">
        <v>14</v>
      </c>
      <c r="D4179" s="4" t="s">
        <v>14</v>
      </c>
      <c r="E4179" s="4" t="s">
        <v>24</v>
      </c>
      <c r="F4179" s="4" t="s">
        <v>24</v>
      </c>
      <c r="G4179" s="4" t="s">
        <v>24</v>
      </c>
      <c r="H4179" s="4" t="s">
        <v>10</v>
      </c>
    </row>
    <row r="4180" spans="1:14">
      <c r="A4180" t="n">
        <v>37577</v>
      </c>
      <c r="B4180" s="33" t="n">
        <v>45</v>
      </c>
      <c r="C4180" s="7" t="n">
        <v>2</v>
      </c>
      <c r="D4180" s="7" t="n">
        <v>3</v>
      </c>
      <c r="E4180" s="7" t="n">
        <v>-81.6399993896484</v>
      </c>
      <c r="F4180" s="7" t="n">
        <v>174.080001831055</v>
      </c>
      <c r="G4180" s="7" t="n">
        <v>30.5300006866455</v>
      </c>
      <c r="H4180" s="7" t="n">
        <v>0</v>
      </c>
    </row>
    <row r="4181" spans="1:14">
      <c r="A4181" t="s">
        <v>4</v>
      </c>
      <c r="B4181" s="4" t="s">
        <v>5</v>
      </c>
      <c r="C4181" s="4" t="s">
        <v>14</v>
      </c>
      <c r="D4181" s="4" t="s">
        <v>14</v>
      </c>
      <c r="E4181" s="4" t="s">
        <v>24</v>
      </c>
      <c r="F4181" s="4" t="s">
        <v>24</v>
      </c>
      <c r="G4181" s="4" t="s">
        <v>24</v>
      </c>
      <c r="H4181" s="4" t="s">
        <v>10</v>
      </c>
      <c r="I4181" s="4" t="s">
        <v>14</v>
      </c>
    </row>
    <row r="4182" spans="1:14">
      <c r="A4182" t="n">
        <v>37594</v>
      </c>
      <c r="B4182" s="33" t="n">
        <v>45</v>
      </c>
      <c r="C4182" s="7" t="n">
        <v>4</v>
      </c>
      <c r="D4182" s="7" t="n">
        <v>3</v>
      </c>
      <c r="E4182" s="7" t="n">
        <v>8.28999996185303</v>
      </c>
      <c r="F4182" s="7" t="n">
        <v>293.880004882813</v>
      </c>
      <c r="G4182" s="7" t="n">
        <v>-4</v>
      </c>
      <c r="H4182" s="7" t="n">
        <v>0</v>
      </c>
      <c r="I4182" s="7" t="n">
        <v>0</v>
      </c>
    </row>
    <row r="4183" spans="1:14">
      <c r="A4183" t="s">
        <v>4</v>
      </c>
      <c r="B4183" s="4" t="s">
        <v>5</v>
      </c>
      <c r="C4183" s="4" t="s">
        <v>14</v>
      </c>
      <c r="D4183" s="4" t="s">
        <v>14</v>
      </c>
      <c r="E4183" s="4" t="s">
        <v>24</v>
      </c>
      <c r="F4183" s="4" t="s">
        <v>10</v>
      </c>
    </row>
    <row r="4184" spans="1:14">
      <c r="A4184" t="n">
        <v>37612</v>
      </c>
      <c r="B4184" s="33" t="n">
        <v>45</v>
      </c>
      <c r="C4184" s="7" t="n">
        <v>5</v>
      </c>
      <c r="D4184" s="7" t="n">
        <v>3</v>
      </c>
      <c r="E4184" s="7" t="n">
        <v>1.89999997615814</v>
      </c>
      <c r="F4184" s="7" t="n">
        <v>0</v>
      </c>
    </row>
    <row r="4185" spans="1:14">
      <c r="A4185" t="s">
        <v>4</v>
      </c>
      <c r="B4185" s="4" t="s">
        <v>5</v>
      </c>
      <c r="C4185" s="4" t="s">
        <v>14</v>
      </c>
      <c r="D4185" s="4" t="s">
        <v>14</v>
      </c>
      <c r="E4185" s="4" t="s">
        <v>24</v>
      </c>
      <c r="F4185" s="4" t="s">
        <v>10</v>
      </c>
    </row>
    <row r="4186" spans="1:14">
      <c r="A4186" t="n">
        <v>37621</v>
      </c>
      <c r="B4186" s="33" t="n">
        <v>45</v>
      </c>
      <c r="C4186" s="7" t="n">
        <v>11</v>
      </c>
      <c r="D4186" s="7" t="n">
        <v>3</v>
      </c>
      <c r="E4186" s="7" t="n">
        <v>26.5</v>
      </c>
      <c r="F4186" s="7" t="n">
        <v>0</v>
      </c>
    </row>
    <row r="4187" spans="1:14">
      <c r="A4187" t="s">
        <v>4</v>
      </c>
      <c r="B4187" s="4" t="s">
        <v>5</v>
      </c>
      <c r="C4187" s="4" t="s">
        <v>14</v>
      </c>
      <c r="D4187" s="4" t="s">
        <v>14</v>
      </c>
      <c r="E4187" s="4" t="s">
        <v>24</v>
      </c>
      <c r="F4187" s="4" t="s">
        <v>24</v>
      </c>
      <c r="G4187" s="4" t="s">
        <v>24</v>
      </c>
      <c r="H4187" s="4" t="s">
        <v>10</v>
      </c>
    </row>
    <row r="4188" spans="1:14">
      <c r="A4188" t="n">
        <v>37630</v>
      </c>
      <c r="B4188" s="33" t="n">
        <v>45</v>
      </c>
      <c r="C4188" s="7" t="n">
        <v>2</v>
      </c>
      <c r="D4188" s="7" t="n">
        <v>3</v>
      </c>
      <c r="E4188" s="7" t="n">
        <v>-82</v>
      </c>
      <c r="F4188" s="7" t="n">
        <v>174.770004272461</v>
      </c>
      <c r="G4188" s="7" t="n">
        <v>30.4799995422363</v>
      </c>
      <c r="H4188" s="7" t="n">
        <v>5000</v>
      </c>
    </row>
    <row r="4189" spans="1:14">
      <c r="A4189" t="s">
        <v>4</v>
      </c>
      <c r="B4189" s="4" t="s">
        <v>5</v>
      </c>
      <c r="C4189" s="4" t="s">
        <v>14</v>
      </c>
      <c r="D4189" s="4" t="s">
        <v>14</v>
      </c>
      <c r="E4189" s="4" t="s">
        <v>24</v>
      </c>
      <c r="F4189" s="4" t="s">
        <v>24</v>
      </c>
      <c r="G4189" s="4" t="s">
        <v>24</v>
      </c>
      <c r="H4189" s="4" t="s">
        <v>10</v>
      </c>
      <c r="I4189" s="4" t="s">
        <v>14</v>
      </c>
    </row>
    <row r="4190" spans="1:14">
      <c r="A4190" t="n">
        <v>37647</v>
      </c>
      <c r="B4190" s="33" t="n">
        <v>45</v>
      </c>
      <c r="C4190" s="7" t="n">
        <v>4</v>
      </c>
      <c r="D4190" s="7" t="n">
        <v>3</v>
      </c>
      <c r="E4190" s="7" t="n">
        <v>353.959991455078</v>
      </c>
      <c r="F4190" s="7" t="n">
        <v>237.339996337891</v>
      </c>
      <c r="G4190" s="7" t="n">
        <v>-4</v>
      </c>
      <c r="H4190" s="7" t="n">
        <v>5000</v>
      </c>
      <c r="I4190" s="7" t="n">
        <v>1</v>
      </c>
    </row>
    <row r="4191" spans="1:14">
      <c r="A4191" t="s">
        <v>4</v>
      </c>
      <c r="B4191" s="4" t="s">
        <v>5</v>
      </c>
      <c r="C4191" s="4" t="s">
        <v>14</v>
      </c>
      <c r="D4191" s="4" t="s">
        <v>14</v>
      </c>
      <c r="E4191" s="4" t="s">
        <v>24</v>
      </c>
      <c r="F4191" s="4" t="s">
        <v>10</v>
      </c>
    </row>
    <row r="4192" spans="1:14">
      <c r="A4192" t="n">
        <v>37665</v>
      </c>
      <c r="B4192" s="33" t="n">
        <v>45</v>
      </c>
      <c r="C4192" s="7" t="n">
        <v>5</v>
      </c>
      <c r="D4192" s="7" t="n">
        <v>3</v>
      </c>
      <c r="E4192" s="7" t="n">
        <v>1.5</v>
      </c>
      <c r="F4192" s="7" t="n">
        <v>5000</v>
      </c>
    </row>
    <row r="4193" spans="1:9">
      <c r="A4193" t="s">
        <v>4</v>
      </c>
      <c r="B4193" s="4" t="s">
        <v>5</v>
      </c>
      <c r="C4193" s="4" t="s">
        <v>14</v>
      </c>
      <c r="D4193" s="4" t="s">
        <v>14</v>
      </c>
      <c r="E4193" s="4" t="s">
        <v>24</v>
      </c>
      <c r="F4193" s="4" t="s">
        <v>10</v>
      </c>
    </row>
    <row r="4194" spans="1:9">
      <c r="A4194" t="n">
        <v>37674</v>
      </c>
      <c r="B4194" s="33" t="n">
        <v>45</v>
      </c>
      <c r="C4194" s="7" t="n">
        <v>11</v>
      </c>
      <c r="D4194" s="7" t="n">
        <v>3</v>
      </c>
      <c r="E4194" s="7" t="n">
        <v>26.5</v>
      </c>
      <c r="F4194" s="7" t="n">
        <v>5000</v>
      </c>
    </row>
    <row r="4195" spans="1:9">
      <c r="A4195" t="s">
        <v>4</v>
      </c>
      <c r="B4195" s="4" t="s">
        <v>5</v>
      </c>
      <c r="C4195" s="4" t="s">
        <v>10</v>
      </c>
      <c r="D4195" s="4" t="s">
        <v>10</v>
      </c>
      <c r="E4195" s="4" t="s">
        <v>24</v>
      </c>
      <c r="F4195" s="4" t="s">
        <v>24</v>
      </c>
      <c r="G4195" s="4" t="s">
        <v>24</v>
      </c>
      <c r="H4195" s="4" t="s">
        <v>24</v>
      </c>
      <c r="I4195" s="4" t="s">
        <v>14</v>
      </c>
      <c r="J4195" s="4" t="s">
        <v>10</v>
      </c>
    </row>
    <row r="4196" spans="1:9">
      <c r="A4196" t="n">
        <v>37683</v>
      </c>
      <c r="B4196" s="48" t="n">
        <v>55</v>
      </c>
      <c r="C4196" s="7" t="n">
        <v>22</v>
      </c>
      <c r="D4196" s="7" t="n">
        <v>65024</v>
      </c>
      <c r="E4196" s="7" t="n">
        <v>0</v>
      </c>
      <c r="F4196" s="7" t="n">
        <v>0</v>
      </c>
      <c r="G4196" s="7" t="n">
        <v>0.5</v>
      </c>
      <c r="H4196" s="7" t="n">
        <v>1.20000004768372</v>
      </c>
      <c r="I4196" s="7" t="n">
        <v>1</v>
      </c>
      <c r="J4196" s="7" t="n">
        <v>0</v>
      </c>
    </row>
    <row r="4197" spans="1:9">
      <c r="A4197" t="s">
        <v>4</v>
      </c>
      <c r="B4197" s="4" t="s">
        <v>5</v>
      </c>
      <c r="C4197" s="4" t="s">
        <v>10</v>
      </c>
      <c r="D4197" s="4" t="s">
        <v>14</v>
      </c>
      <c r="E4197" s="4" t="s">
        <v>14</v>
      </c>
      <c r="F4197" s="4" t="s">
        <v>6</v>
      </c>
    </row>
    <row r="4198" spans="1:9">
      <c r="A4198" t="n">
        <v>37707</v>
      </c>
      <c r="B4198" s="45" t="n">
        <v>20</v>
      </c>
      <c r="C4198" s="7" t="n">
        <v>22</v>
      </c>
      <c r="D4198" s="7" t="n">
        <v>2</v>
      </c>
      <c r="E4198" s="7" t="n">
        <v>11</v>
      </c>
      <c r="F4198" s="7" t="s">
        <v>364</v>
      </c>
    </row>
    <row r="4199" spans="1:9">
      <c r="A4199" t="s">
        <v>4</v>
      </c>
      <c r="B4199" s="4" t="s">
        <v>5</v>
      </c>
      <c r="C4199" s="4" t="s">
        <v>14</v>
      </c>
      <c r="D4199" s="4" t="s">
        <v>10</v>
      </c>
    </row>
    <row r="4200" spans="1:9">
      <c r="A4200" t="n">
        <v>37734</v>
      </c>
      <c r="B4200" s="23" t="n">
        <v>58</v>
      </c>
      <c r="C4200" s="7" t="n">
        <v>255</v>
      </c>
      <c r="D4200" s="7" t="n">
        <v>0</v>
      </c>
    </row>
    <row r="4201" spans="1:9">
      <c r="A4201" t="s">
        <v>4</v>
      </c>
      <c r="B4201" s="4" t="s">
        <v>5</v>
      </c>
      <c r="C4201" s="4" t="s">
        <v>10</v>
      </c>
    </row>
    <row r="4202" spans="1:9">
      <c r="A4202" t="n">
        <v>37738</v>
      </c>
      <c r="B4202" s="27" t="n">
        <v>16</v>
      </c>
      <c r="C4202" s="7" t="n">
        <v>1000</v>
      </c>
    </row>
    <row r="4203" spans="1:9">
      <c r="A4203" t="s">
        <v>4</v>
      </c>
      <c r="B4203" s="4" t="s">
        <v>5</v>
      </c>
      <c r="C4203" s="4" t="s">
        <v>10</v>
      </c>
      <c r="D4203" s="4" t="s">
        <v>10</v>
      </c>
      <c r="E4203" s="4" t="s">
        <v>6</v>
      </c>
      <c r="F4203" s="4" t="s">
        <v>14</v>
      </c>
      <c r="G4203" s="4" t="s">
        <v>10</v>
      </c>
    </row>
    <row r="4204" spans="1:9">
      <c r="A4204" t="n">
        <v>37741</v>
      </c>
      <c r="B4204" s="73" t="n">
        <v>80</v>
      </c>
      <c r="C4204" s="7" t="n">
        <v>744</v>
      </c>
      <c r="D4204" s="7" t="n">
        <v>508</v>
      </c>
      <c r="E4204" s="7" t="s">
        <v>365</v>
      </c>
      <c r="F4204" s="7" t="n">
        <v>1</v>
      </c>
      <c r="G4204" s="7" t="n">
        <v>0</v>
      </c>
    </row>
    <row r="4205" spans="1:9">
      <c r="A4205" t="s">
        <v>4</v>
      </c>
      <c r="B4205" s="4" t="s">
        <v>5</v>
      </c>
      <c r="C4205" s="4" t="s">
        <v>10</v>
      </c>
    </row>
    <row r="4206" spans="1:9">
      <c r="A4206" t="n">
        <v>37759</v>
      </c>
      <c r="B4206" s="27" t="n">
        <v>16</v>
      </c>
      <c r="C4206" s="7" t="n">
        <v>5000</v>
      </c>
    </row>
    <row r="4207" spans="1:9">
      <c r="A4207" t="s">
        <v>4</v>
      </c>
      <c r="B4207" s="4" t="s">
        <v>5</v>
      </c>
      <c r="C4207" s="4" t="s">
        <v>14</v>
      </c>
      <c r="D4207" s="4" t="s">
        <v>10</v>
      </c>
    </row>
    <row r="4208" spans="1:9">
      <c r="A4208" t="n">
        <v>37762</v>
      </c>
      <c r="B4208" s="33" t="n">
        <v>45</v>
      </c>
      <c r="C4208" s="7" t="n">
        <v>7</v>
      </c>
      <c r="D4208" s="7" t="n">
        <v>255</v>
      </c>
    </row>
    <row r="4209" spans="1:10">
      <c r="A4209" t="s">
        <v>4</v>
      </c>
      <c r="B4209" s="4" t="s">
        <v>5</v>
      </c>
      <c r="C4209" s="4" t="s">
        <v>14</v>
      </c>
      <c r="D4209" s="4" t="s">
        <v>10</v>
      </c>
      <c r="E4209" s="4" t="s">
        <v>6</v>
      </c>
    </row>
    <row r="4210" spans="1:10">
      <c r="A4210" t="n">
        <v>37766</v>
      </c>
      <c r="B4210" s="26" t="n">
        <v>51</v>
      </c>
      <c r="C4210" s="7" t="n">
        <v>4</v>
      </c>
      <c r="D4210" s="7" t="n">
        <v>22</v>
      </c>
      <c r="E4210" s="7" t="s">
        <v>286</v>
      </c>
    </row>
    <row r="4211" spans="1:10">
      <c r="A4211" t="s">
        <v>4</v>
      </c>
      <c r="B4211" s="4" t="s">
        <v>5</v>
      </c>
      <c r="C4211" s="4" t="s">
        <v>10</v>
      </c>
    </row>
    <row r="4212" spans="1:10">
      <c r="A4212" t="n">
        <v>37780</v>
      </c>
      <c r="B4212" s="27" t="n">
        <v>16</v>
      </c>
      <c r="C4212" s="7" t="n">
        <v>0</v>
      </c>
    </row>
    <row r="4213" spans="1:10">
      <c r="A4213" t="s">
        <v>4</v>
      </c>
      <c r="B4213" s="4" t="s">
        <v>5</v>
      </c>
      <c r="C4213" s="4" t="s">
        <v>10</v>
      </c>
      <c r="D4213" s="4" t="s">
        <v>14</v>
      </c>
      <c r="E4213" s="4" t="s">
        <v>9</v>
      </c>
      <c r="F4213" s="4" t="s">
        <v>45</v>
      </c>
      <c r="G4213" s="4" t="s">
        <v>14</v>
      </c>
      <c r="H4213" s="4" t="s">
        <v>14</v>
      </c>
      <c r="I4213" s="4" t="s">
        <v>14</v>
      </c>
      <c r="J4213" s="4" t="s">
        <v>9</v>
      </c>
      <c r="K4213" s="4" t="s">
        <v>45</v>
      </c>
      <c r="L4213" s="4" t="s">
        <v>14</v>
      </c>
      <c r="M4213" s="4" t="s">
        <v>14</v>
      </c>
    </row>
    <row r="4214" spans="1:10">
      <c r="A4214" t="n">
        <v>37783</v>
      </c>
      <c r="B4214" s="28" t="n">
        <v>26</v>
      </c>
      <c r="C4214" s="7" t="n">
        <v>22</v>
      </c>
      <c r="D4214" s="7" t="n">
        <v>17</v>
      </c>
      <c r="E4214" s="7" t="n">
        <v>30314</v>
      </c>
      <c r="F4214" s="7" t="s">
        <v>366</v>
      </c>
      <c r="G4214" s="7" t="n">
        <v>2</v>
      </c>
      <c r="H4214" s="7" t="n">
        <v>3</v>
      </c>
      <c r="I4214" s="7" t="n">
        <v>17</v>
      </c>
      <c r="J4214" s="7" t="n">
        <v>30315</v>
      </c>
      <c r="K4214" s="7" t="s">
        <v>367</v>
      </c>
      <c r="L4214" s="7" t="n">
        <v>2</v>
      </c>
      <c r="M4214" s="7" t="n">
        <v>0</v>
      </c>
    </row>
    <row r="4215" spans="1:10">
      <c r="A4215" t="s">
        <v>4</v>
      </c>
      <c r="B4215" s="4" t="s">
        <v>5</v>
      </c>
    </row>
    <row r="4216" spans="1:10">
      <c r="A4216" t="n">
        <v>37863</v>
      </c>
      <c r="B4216" s="29" t="n">
        <v>28</v>
      </c>
    </row>
    <row r="4217" spans="1:10">
      <c r="A4217" t="s">
        <v>4</v>
      </c>
      <c r="B4217" s="4" t="s">
        <v>5</v>
      </c>
      <c r="C4217" s="4" t="s">
        <v>10</v>
      </c>
      <c r="D4217" s="4" t="s">
        <v>14</v>
      </c>
    </row>
    <row r="4218" spans="1:10">
      <c r="A4218" t="n">
        <v>37864</v>
      </c>
      <c r="B4218" s="31" t="n">
        <v>89</v>
      </c>
      <c r="C4218" s="7" t="n">
        <v>65533</v>
      </c>
      <c r="D4218" s="7" t="n">
        <v>1</v>
      </c>
    </row>
    <row r="4219" spans="1:10">
      <c r="A4219" t="s">
        <v>4</v>
      </c>
      <c r="B4219" s="4" t="s">
        <v>5</v>
      </c>
      <c r="C4219" s="4" t="s">
        <v>14</v>
      </c>
      <c r="D4219" s="4" t="s">
        <v>10</v>
      </c>
      <c r="E4219" s="4" t="s">
        <v>24</v>
      </c>
    </row>
    <row r="4220" spans="1:10">
      <c r="A4220" t="n">
        <v>37868</v>
      </c>
      <c r="B4220" s="23" t="n">
        <v>58</v>
      </c>
      <c r="C4220" s="7" t="n">
        <v>101</v>
      </c>
      <c r="D4220" s="7" t="n">
        <v>500</v>
      </c>
      <c r="E4220" s="7" t="n">
        <v>1</v>
      </c>
    </row>
    <row r="4221" spans="1:10">
      <c r="A4221" t="s">
        <v>4</v>
      </c>
      <c r="B4221" s="4" t="s">
        <v>5</v>
      </c>
      <c r="C4221" s="4" t="s">
        <v>14</v>
      </c>
      <c r="D4221" s="4" t="s">
        <v>10</v>
      </c>
    </row>
    <row r="4222" spans="1:10">
      <c r="A4222" t="n">
        <v>37876</v>
      </c>
      <c r="B4222" s="23" t="n">
        <v>58</v>
      </c>
      <c r="C4222" s="7" t="n">
        <v>254</v>
      </c>
      <c r="D4222" s="7" t="n">
        <v>0</v>
      </c>
    </row>
    <row r="4223" spans="1:10">
      <c r="A4223" t="s">
        <v>4</v>
      </c>
      <c r="B4223" s="4" t="s">
        <v>5</v>
      </c>
      <c r="C4223" s="4" t="s">
        <v>14</v>
      </c>
      <c r="D4223" s="4" t="s">
        <v>14</v>
      </c>
      <c r="E4223" s="4" t="s">
        <v>24</v>
      </c>
      <c r="F4223" s="4" t="s">
        <v>24</v>
      </c>
      <c r="G4223" s="4" t="s">
        <v>24</v>
      </c>
      <c r="H4223" s="4" t="s">
        <v>10</v>
      </c>
    </row>
    <row r="4224" spans="1:10">
      <c r="A4224" t="n">
        <v>37880</v>
      </c>
      <c r="B4224" s="33" t="n">
        <v>45</v>
      </c>
      <c r="C4224" s="7" t="n">
        <v>2</v>
      </c>
      <c r="D4224" s="7" t="n">
        <v>3</v>
      </c>
      <c r="E4224" s="7" t="n">
        <v>-81.8099975585938</v>
      </c>
      <c r="F4224" s="7" t="n">
        <v>174.889999389648</v>
      </c>
      <c r="G4224" s="7" t="n">
        <v>30.3299999237061</v>
      </c>
      <c r="H4224" s="7" t="n">
        <v>0</v>
      </c>
    </row>
    <row r="4225" spans="1:13">
      <c r="A4225" t="s">
        <v>4</v>
      </c>
      <c r="B4225" s="4" t="s">
        <v>5</v>
      </c>
      <c r="C4225" s="4" t="s">
        <v>14</v>
      </c>
      <c r="D4225" s="4" t="s">
        <v>14</v>
      </c>
      <c r="E4225" s="4" t="s">
        <v>24</v>
      </c>
      <c r="F4225" s="4" t="s">
        <v>24</v>
      </c>
      <c r="G4225" s="4" t="s">
        <v>24</v>
      </c>
      <c r="H4225" s="4" t="s">
        <v>10</v>
      </c>
      <c r="I4225" s="4" t="s">
        <v>14</v>
      </c>
    </row>
    <row r="4226" spans="1:13">
      <c r="A4226" t="n">
        <v>37897</v>
      </c>
      <c r="B4226" s="33" t="n">
        <v>45</v>
      </c>
      <c r="C4226" s="7" t="n">
        <v>4</v>
      </c>
      <c r="D4226" s="7" t="n">
        <v>3</v>
      </c>
      <c r="E4226" s="7" t="n">
        <v>347.529998779297</v>
      </c>
      <c r="F4226" s="7" t="n">
        <v>272.059997558594</v>
      </c>
      <c r="G4226" s="7" t="n">
        <v>360</v>
      </c>
      <c r="H4226" s="7" t="n">
        <v>0</v>
      </c>
      <c r="I4226" s="7" t="n">
        <v>0</v>
      </c>
    </row>
    <row r="4227" spans="1:13">
      <c r="A4227" t="s">
        <v>4</v>
      </c>
      <c r="B4227" s="4" t="s">
        <v>5</v>
      </c>
      <c r="C4227" s="4" t="s">
        <v>14</v>
      </c>
      <c r="D4227" s="4" t="s">
        <v>14</v>
      </c>
      <c r="E4227" s="4" t="s">
        <v>24</v>
      </c>
      <c r="F4227" s="4" t="s">
        <v>10</v>
      </c>
    </row>
    <row r="4228" spans="1:13">
      <c r="A4228" t="n">
        <v>37915</v>
      </c>
      <c r="B4228" s="33" t="n">
        <v>45</v>
      </c>
      <c r="C4228" s="7" t="n">
        <v>5</v>
      </c>
      <c r="D4228" s="7" t="n">
        <v>3</v>
      </c>
      <c r="E4228" s="7" t="n">
        <v>3.09999990463257</v>
      </c>
      <c r="F4228" s="7" t="n">
        <v>0</v>
      </c>
    </row>
    <row r="4229" spans="1:13">
      <c r="A4229" t="s">
        <v>4</v>
      </c>
      <c r="B4229" s="4" t="s">
        <v>5</v>
      </c>
      <c r="C4229" s="4" t="s">
        <v>14</v>
      </c>
      <c r="D4229" s="4" t="s">
        <v>14</v>
      </c>
      <c r="E4229" s="4" t="s">
        <v>24</v>
      </c>
      <c r="F4229" s="4" t="s">
        <v>10</v>
      </c>
    </row>
    <row r="4230" spans="1:13">
      <c r="A4230" t="n">
        <v>37924</v>
      </c>
      <c r="B4230" s="33" t="n">
        <v>45</v>
      </c>
      <c r="C4230" s="7" t="n">
        <v>11</v>
      </c>
      <c r="D4230" s="7" t="n">
        <v>3</v>
      </c>
      <c r="E4230" s="7" t="n">
        <v>28.7999992370605</v>
      </c>
      <c r="F4230" s="7" t="n">
        <v>0</v>
      </c>
    </row>
    <row r="4231" spans="1:13">
      <c r="A4231" t="s">
        <v>4</v>
      </c>
      <c r="B4231" s="4" t="s">
        <v>5</v>
      </c>
      <c r="C4231" s="4" t="s">
        <v>14</v>
      </c>
      <c r="D4231" s="4" t="s">
        <v>14</v>
      </c>
      <c r="E4231" s="4" t="s">
        <v>24</v>
      </c>
      <c r="F4231" s="4" t="s">
        <v>24</v>
      </c>
      <c r="G4231" s="4" t="s">
        <v>24</v>
      </c>
      <c r="H4231" s="4" t="s">
        <v>10</v>
      </c>
    </row>
    <row r="4232" spans="1:13">
      <c r="A4232" t="n">
        <v>37933</v>
      </c>
      <c r="B4232" s="33" t="n">
        <v>45</v>
      </c>
      <c r="C4232" s="7" t="n">
        <v>2</v>
      </c>
      <c r="D4232" s="7" t="n">
        <v>3</v>
      </c>
      <c r="E4232" s="7" t="n">
        <v>-81.7600021362305</v>
      </c>
      <c r="F4232" s="7" t="n">
        <v>175.009994506836</v>
      </c>
      <c r="G4232" s="7" t="n">
        <v>30.2000007629395</v>
      </c>
      <c r="H4232" s="7" t="n">
        <v>10000</v>
      </c>
    </row>
    <row r="4233" spans="1:13">
      <c r="A4233" t="s">
        <v>4</v>
      </c>
      <c r="B4233" s="4" t="s">
        <v>5</v>
      </c>
      <c r="C4233" s="4" t="s">
        <v>14</v>
      </c>
      <c r="D4233" s="4" t="s">
        <v>14</v>
      </c>
      <c r="E4233" s="4" t="s">
        <v>24</v>
      </c>
      <c r="F4233" s="4" t="s">
        <v>24</v>
      </c>
      <c r="G4233" s="4" t="s">
        <v>24</v>
      </c>
      <c r="H4233" s="4" t="s">
        <v>10</v>
      </c>
      <c r="I4233" s="4" t="s">
        <v>14</v>
      </c>
    </row>
    <row r="4234" spans="1:13">
      <c r="A4234" t="n">
        <v>37950</v>
      </c>
      <c r="B4234" s="33" t="n">
        <v>45</v>
      </c>
      <c r="C4234" s="7" t="n">
        <v>4</v>
      </c>
      <c r="D4234" s="7" t="n">
        <v>3</v>
      </c>
      <c r="E4234" s="7" t="n">
        <v>342.200012207031</v>
      </c>
      <c r="F4234" s="7" t="n">
        <v>243.809997558594</v>
      </c>
      <c r="G4234" s="7" t="n">
        <v>360</v>
      </c>
      <c r="H4234" s="7" t="n">
        <v>10000</v>
      </c>
      <c r="I4234" s="7" t="n">
        <v>1</v>
      </c>
    </row>
    <row r="4235" spans="1:13">
      <c r="A4235" t="s">
        <v>4</v>
      </c>
      <c r="B4235" s="4" t="s">
        <v>5</v>
      </c>
      <c r="C4235" s="4" t="s">
        <v>14</v>
      </c>
      <c r="D4235" s="4" t="s">
        <v>10</v>
      </c>
    </row>
    <row r="4236" spans="1:13">
      <c r="A4236" t="n">
        <v>37968</v>
      </c>
      <c r="B4236" s="23" t="n">
        <v>58</v>
      </c>
      <c r="C4236" s="7" t="n">
        <v>255</v>
      </c>
      <c r="D4236" s="7" t="n">
        <v>0</v>
      </c>
    </row>
    <row r="4237" spans="1:13">
      <c r="A4237" t="s">
        <v>4</v>
      </c>
      <c r="B4237" s="4" t="s">
        <v>5</v>
      </c>
      <c r="C4237" s="4" t="s">
        <v>6</v>
      </c>
      <c r="D4237" s="4" t="s">
        <v>10</v>
      </c>
    </row>
    <row r="4238" spans="1:13">
      <c r="A4238" t="n">
        <v>37972</v>
      </c>
      <c r="B4238" s="65" t="n">
        <v>29</v>
      </c>
      <c r="C4238" s="7" t="s">
        <v>233</v>
      </c>
      <c r="D4238" s="7" t="n">
        <v>22</v>
      </c>
    </row>
    <row r="4239" spans="1:13">
      <c r="A4239" t="s">
        <v>4</v>
      </c>
      <c r="B4239" s="4" t="s">
        <v>5</v>
      </c>
      <c r="C4239" s="4" t="s">
        <v>14</v>
      </c>
      <c r="D4239" s="4" t="s">
        <v>14</v>
      </c>
      <c r="E4239" s="4" t="s">
        <v>14</v>
      </c>
      <c r="F4239" s="4" t="s">
        <v>14</v>
      </c>
    </row>
    <row r="4240" spans="1:13">
      <c r="A4240" t="n">
        <v>37982</v>
      </c>
      <c r="B4240" s="8" t="n">
        <v>14</v>
      </c>
      <c r="C4240" s="7" t="n">
        <v>0</v>
      </c>
      <c r="D4240" s="7" t="n">
        <v>1</v>
      </c>
      <c r="E4240" s="7" t="n">
        <v>0</v>
      </c>
      <c r="F4240" s="7" t="n">
        <v>0</v>
      </c>
    </row>
    <row r="4241" spans="1:9">
      <c r="A4241" t="s">
        <v>4</v>
      </c>
      <c r="B4241" s="4" t="s">
        <v>5</v>
      </c>
      <c r="C4241" s="4" t="s">
        <v>14</v>
      </c>
      <c r="D4241" s="4" t="s">
        <v>10</v>
      </c>
      <c r="E4241" s="4" t="s">
        <v>6</v>
      </c>
    </row>
    <row r="4242" spans="1:9">
      <c r="A4242" t="n">
        <v>37987</v>
      </c>
      <c r="B4242" s="26" t="n">
        <v>51</v>
      </c>
      <c r="C4242" s="7" t="n">
        <v>4</v>
      </c>
      <c r="D4242" s="7" t="n">
        <v>22</v>
      </c>
      <c r="E4242" s="7" t="s">
        <v>352</v>
      </c>
    </row>
    <row r="4243" spans="1:9">
      <c r="A4243" t="s">
        <v>4</v>
      </c>
      <c r="B4243" s="4" t="s">
        <v>5</v>
      </c>
      <c r="C4243" s="4" t="s">
        <v>10</v>
      </c>
    </row>
    <row r="4244" spans="1:9">
      <c r="A4244" t="n">
        <v>38000</v>
      </c>
      <c r="B4244" s="27" t="n">
        <v>16</v>
      </c>
      <c r="C4244" s="7" t="n">
        <v>500</v>
      </c>
    </row>
    <row r="4245" spans="1:9">
      <c r="A4245" t="s">
        <v>4</v>
      </c>
      <c r="B4245" s="4" t="s">
        <v>5</v>
      </c>
      <c r="C4245" s="4" t="s">
        <v>10</v>
      </c>
      <c r="D4245" s="4" t="s">
        <v>14</v>
      </c>
      <c r="E4245" s="4" t="s">
        <v>9</v>
      </c>
      <c r="F4245" s="4" t="s">
        <v>45</v>
      </c>
      <c r="G4245" s="4" t="s">
        <v>14</v>
      </c>
      <c r="H4245" s="4" t="s">
        <v>14</v>
      </c>
    </row>
    <row r="4246" spans="1:9">
      <c r="A4246" t="n">
        <v>38003</v>
      </c>
      <c r="B4246" s="28" t="n">
        <v>26</v>
      </c>
      <c r="C4246" s="7" t="n">
        <v>22</v>
      </c>
      <c r="D4246" s="7" t="n">
        <v>17</v>
      </c>
      <c r="E4246" s="7" t="n">
        <v>30316</v>
      </c>
      <c r="F4246" s="7" t="s">
        <v>368</v>
      </c>
      <c r="G4246" s="7" t="n">
        <v>2</v>
      </c>
      <c r="H4246" s="7" t="n">
        <v>0</v>
      </c>
    </row>
    <row r="4247" spans="1:9">
      <c r="A4247" t="s">
        <v>4</v>
      </c>
      <c r="B4247" s="4" t="s">
        <v>5</v>
      </c>
    </row>
    <row r="4248" spans="1:9">
      <c r="A4248" t="n">
        <v>38043</v>
      </c>
      <c r="B4248" s="29" t="n">
        <v>28</v>
      </c>
    </row>
    <row r="4249" spans="1:9">
      <c r="A4249" t="s">
        <v>4</v>
      </c>
      <c r="B4249" s="4" t="s">
        <v>5</v>
      </c>
      <c r="C4249" s="4" t="s">
        <v>14</v>
      </c>
      <c r="D4249" s="4" t="s">
        <v>10</v>
      </c>
      <c r="E4249" s="4" t="s">
        <v>6</v>
      </c>
    </row>
    <row r="4250" spans="1:9">
      <c r="A4250" t="n">
        <v>38044</v>
      </c>
      <c r="B4250" s="26" t="n">
        <v>51</v>
      </c>
      <c r="C4250" s="7" t="n">
        <v>4</v>
      </c>
      <c r="D4250" s="7" t="n">
        <v>7031</v>
      </c>
      <c r="E4250" s="7" t="s">
        <v>44</v>
      </c>
    </row>
    <row r="4251" spans="1:9">
      <c r="A4251" t="s">
        <v>4</v>
      </c>
      <c r="B4251" s="4" t="s">
        <v>5</v>
      </c>
      <c r="C4251" s="4" t="s">
        <v>10</v>
      </c>
    </row>
    <row r="4252" spans="1:9">
      <c r="A4252" t="n">
        <v>38057</v>
      </c>
      <c r="B4252" s="27" t="n">
        <v>16</v>
      </c>
      <c r="C4252" s="7" t="n">
        <v>0</v>
      </c>
    </row>
    <row r="4253" spans="1:9">
      <c r="A4253" t="s">
        <v>4</v>
      </c>
      <c r="B4253" s="4" t="s">
        <v>5</v>
      </c>
      <c r="C4253" s="4" t="s">
        <v>10</v>
      </c>
      <c r="D4253" s="4" t="s">
        <v>45</v>
      </c>
      <c r="E4253" s="4" t="s">
        <v>14</v>
      </c>
      <c r="F4253" s="4" t="s">
        <v>14</v>
      </c>
    </row>
    <row r="4254" spans="1:9">
      <c r="A4254" t="n">
        <v>38060</v>
      </c>
      <c r="B4254" s="28" t="n">
        <v>26</v>
      </c>
      <c r="C4254" s="7" t="n">
        <v>7031</v>
      </c>
      <c r="D4254" s="7" t="s">
        <v>369</v>
      </c>
      <c r="E4254" s="7" t="n">
        <v>2</v>
      </c>
      <c r="F4254" s="7" t="n">
        <v>0</v>
      </c>
    </row>
    <row r="4255" spans="1:9">
      <c r="A4255" t="s">
        <v>4</v>
      </c>
      <c r="B4255" s="4" t="s">
        <v>5</v>
      </c>
      <c r="C4255" s="4" t="s">
        <v>14</v>
      </c>
      <c r="D4255" s="4" t="s">
        <v>10</v>
      </c>
      <c r="E4255" s="4" t="s">
        <v>24</v>
      </c>
      <c r="F4255" s="4" t="s">
        <v>10</v>
      </c>
      <c r="G4255" s="4" t="s">
        <v>9</v>
      </c>
      <c r="H4255" s="4" t="s">
        <v>9</v>
      </c>
      <c r="I4255" s="4" t="s">
        <v>10</v>
      </c>
      <c r="J4255" s="4" t="s">
        <v>10</v>
      </c>
      <c r="K4255" s="4" t="s">
        <v>9</v>
      </c>
      <c r="L4255" s="4" t="s">
        <v>9</v>
      </c>
      <c r="M4255" s="4" t="s">
        <v>9</v>
      </c>
      <c r="N4255" s="4" t="s">
        <v>9</v>
      </c>
      <c r="O4255" s="4" t="s">
        <v>6</v>
      </c>
    </row>
    <row r="4256" spans="1:9">
      <c r="A4256" t="n">
        <v>38090</v>
      </c>
      <c r="B4256" s="11" t="n">
        <v>50</v>
      </c>
      <c r="C4256" s="7" t="n">
        <v>0</v>
      </c>
      <c r="D4256" s="7" t="n">
        <v>2214</v>
      </c>
      <c r="E4256" s="7" t="n">
        <v>1</v>
      </c>
      <c r="F4256" s="7" t="n">
        <v>0</v>
      </c>
      <c r="G4256" s="7" t="n">
        <v>0</v>
      </c>
      <c r="H4256" s="7" t="n">
        <v>0</v>
      </c>
      <c r="I4256" s="7" t="n">
        <v>0</v>
      </c>
      <c r="J4256" s="7" t="n">
        <v>65533</v>
      </c>
      <c r="K4256" s="7" t="n">
        <v>0</v>
      </c>
      <c r="L4256" s="7" t="n">
        <v>0</v>
      </c>
      <c r="M4256" s="7" t="n">
        <v>0</v>
      </c>
      <c r="N4256" s="7" t="n">
        <v>0</v>
      </c>
      <c r="O4256" s="7" t="s">
        <v>13</v>
      </c>
    </row>
    <row r="4257" spans="1:15">
      <c r="A4257" t="s">
        <v>4</v>
      </c>
      <c r="B4257" s="4" t="s">
        <v>5</v>
      </c>
    </row>
    <row r="4258" spans="1:15">
      <c r="A4258" t="n">
        <v>38129</v>
      </c>
      <c r="B4258" s="29" t="n">
        <v>28</v>
      </c>
    </row>
    <row r="4259" spans="1:15">
      <c r="A4259" t="s">
        <v>4</v>
      </c>
      <c r="B4259" s="4" t="s">
        <v>5</v>
      </c>
      <c r="C4259" s="4" t="s">
        <v>14</v>
      </c>
      <c r="D4259" s="4" t="s">
        <v>10</v>
      </c>
      <c r="E4259" s="4" t="s">
        <v>6</v>
      </c>
    </row>
    <row r="4260" spans="1:15">
      <c r="A4260" t="n">
        <v>38130</v>
      </c>
      <c r="B4260" s="26" t="n">
        <v>51</v>
      </c>
      <c r="C4260" s="7" t="n">
        <v>4</v>
      </c>
      <c r="D4260" s="7" t="n">
        <v>22</v>
      </c>
      <c r="E4260" s="7" t="s">
        <v>175</v>
      </c>
    </row>
    <row r="4261" spans="1:15">
      <c r="A4261" t="s">
        <v>4</v>
      </c>
      <c r="B4261" s="4" t="s">
        <v>5</v>
      </c>
      <c r="C4261" s="4" t="s">
        <v>10</v>
      </c>
    </row>
    <row r="4262" spans="1:15">
      <c r="A4262" t="n">
        <v>38143</v>
      </c>
      <c r="B4262" s="27" t="n">
        <v>16</v>
      </c>
      <c r="C4262" s="7" t="n">
        <v>500</v>
      </c>
    </row>
    <row r="4263" spans="1:15">
      <c r="A4263" t="s">
        <v>4</v>
      </c>
      <c r="B4263" s="4" t="s">
        <v>5</v>
      </c>
      <c r="C4263" s="4" t="s">
        <v>10</v>
      </c>
      <c r="D4263" s="4" t="s">
        <v>14</v>
      </c>
      <c r="E4263" s="4" t="s">
        <v>9</v>
      </c>
      <c r="F4263" s="4" t="s">
        <v>45</v>
      </c>
      <c r="G4263" s="4" t="s">
        <v>14</v>
      </c>
      <c r="H4263" s="4" t="s">
        <v>14</v>
      </c>
    </row>
    <row r="4264" spans="1:15">
      <c r="A4264" t="n">
        <v>38146</v>
      </c>
      <c r="B4264" s="28" t="n">
        <v>26</v>
      </c>
      <c r="C4264" s="7" t="n">
        <v>22</v>
      </c>
      <c r="D4264" s="7" t="n">
        <v>17</v>
      </c>
      <c r="E4264" s="7" t="n">
        <v>30317</v>
      </c>
      <c r="F4264" s="7" t="s">
        <v>370</v>
      </c>
      <c r="G4264" s="7" t="n">
        <v>2</v>
      </c>
      <c r="H4264" s="7" t="n">
        <v>0</v>
      </c>
    </row>
    <row r="4265" spans="1:15">
      <c r="A4265" t="s">
        <v>4</v>
      </c>
      <c r="B4265" s="4" t="s">
        <v>5</v>
      </c>
    </row>
    <row r="4266" spans="1:15">
      <c r="A4266" t="n">
        <v>38194</v>
      </c>
      <c r="B4266" s="29" t="n">
        <v>28</v>
      </c>
    </row>
    <row r="4267" spans="1:15">
      <c r="A4267" t="s">
        <v>4</v>
      </c>
      <c r="B4267" s="4" t="s">
        <v>5</v>
      </c>
      <c r="C4267" s="4" t="s">
        <v>10</v>
      </c>
      <c r="D4267" s="4" t="s">
        <v>14</v>
      </c>
    </row>
    <row r="4268" spans="1:15">
      <c r="A4268" t="n">
        <v>38195</v>
      </c>
      <c r="B4268" s="31" t="n">
        <v>89</v>
      </c>
      <c r="C4268" s="7" t="n">
        <v>65533</v>
      </c>
      <c r="D4268" s="7" t="n">
        <v>1</v>
      </c>
    </row>
    <row r="4269" spans="1:15">
      <c r="A4269" t="s">
        <v>4</v>
      </c>
      <c r="B4269" s="4" t="s">
        <v>5</v>
      </c>
      <c r="C4269" s="4" t="s">
        <v>9</v>
      </c>
    </row>
    <row r="4270" spans="1:15">
      <c r="A4270" t="n">
        <v>38199</v>
      </c>
      <c r="B4270" s="30" t="n">
        <v>15</v>
      </c>
      <c r="C4270" s="7" t="n">
        <v>256</v>
      </c>
    </row>
    <row r="4271" spans="1:15">
      <c r="A4271" t="s">
        <v>4</v>
      </c>
      <c r="B4271" s="4" t="s">
        <v>5</v>
      </c>
      <c r="C4271" s="4" t="s">
        <v>14</v>
      </c>
      <c r="D4271" s="4" t="s">
        <v>10</v>
      </c>
      <c r="E4271" s="4" t="s">
        <v>24</v>
      </c>
    </row>
    <row r="4272" spans="1:15">
      <c r="A4272" t="n">
        <v>38204</v>
      </c>
      <c r="B4272" s="23" t="n">
        <v>58</v>
      </c>
      <c r="C4272" s="7" t="n">
        <v>101</v>
      </c>
      <c r="D4272" s="7" t="n">
        <v>300</v>
      </c>
      <c r="E4272" s="7" t="n">
        <v>1</v>
      </c>
    </row>
    <row r="4273" spans="1:8">
      <c r="A4273" t="s">
        <v>4</v>
      </c>
      <c r="B4273" s="4" t="s">
        <v>5</v>
      </c>
      <c r="C4273" s="4" t="s">
        <v>14</v>
      </c>
      <c r="D4273" s="4" t="s">
        <v>10</v>
      </c>
    </row>
    <row r="4274" spans="1:8">
      <c r="A4274" t="n">
        <v>38212</v>
      </c>
      <c r="B4274" s="23" t="n">
        <v>58</v>
      </c>
      <c r="C4274" s="7" t="n">
        <v>254</v>
      </c>
      <c r="D4274" s="7" t="n">
        <v>0</v>
      </c>
    </row>
    <row r="4275" spans="1:8">
      <c r="A4275" t="s">
        <v>4</v>
      </c>
      <c r="B4275" s="4" t="s">
        <v>5</v>
      </c>
      <c r="C4275" s="4" t="s">
        <v>14</v>
      </c>
      <c r="D4275" s="4" t="s">
        <v>14</v>
      </c>
      <c r="E4275" s="4" t="s">
        <v>24</v>
      </c>
      <c r="F4275" s="4" t="s">
        <v>24</v>
      </c>
      <c r="G4275" s="4" t="s">
        <v>24</v>
      </c>
      <c r="H4275" s="4" t="s">
        <v>10</v>
      </c>
    </row>
    <row r="4276" spans="1:8">
      <c r="A4276" t="n">
        <v>38216</v>
      </c>
      <c r="B4276" s="33" t="n">
        <v>45</v>
      </c>
      <c r="C4276" s="7" t="n">
        <v>2</v>
      </c>
      <c r="D4276" s="7" t="n">
        <v>3</v>
      </c>
      <c r="E4276" s="7" t="n">
        <v>-87.4300003051758</v>
      </c>
      <c r="F4276" s="7" t="n">
        <v>174.809997558594</v>
      </c>
      <c r="G4276" s="7" t="n">
        <v>30.3299999237061</v>
      </c>
      <c r="H4276" s="7" t="n">
        <v>0</v>
      </c>
    </row>
    <row r="4277" spans="1:8">
      <c r="A4277" t="s">
        <v>4</v>
      </c>
      <c r="B4277" s="4" t="s">
        <v>5</v>
      </c>
      <c r="C4277" s="4" t="s">
        <v>14</v>
      </c>
      <c r="D4277" s="4" t="s">
        <v>14</v>
      </c>
      <c r="E4277" s="4" t="s">
        <v>24</v>
      </c>
      <c r="F4277" s="4" t="s">
        <v>24</v>
      </c>
      <c r="G4277" s="4" t="s">
        <v>24</v>
      </c>
      <c r="H4277" s="4" t="s">
        <v>10</v>
      </c>
      <c r="I4277" s="4" t="s">
        <v>14</v>
      </c>
    </row>
    <row r="4278" spans="1:8">
      <c r="A4278" t="n">
        <v>38233</v>
      </c>
      <c r="B4278" s="33" t="n">
        <v>45</v>
      </c>
      <c r="C4278" s="7" t="n">
        <v>4</v>
      </c>
      <c r="D4278" s="7" t="n">
        <v>3</v>
      </c>
      <c r="E4278" s="7" t="n">
        <v>0.990000009536743</v>
      </c>
      <c r="F4278" s="7" t="n">
        <v>68.2799987792969</v>
      </c>
      <c r="G4278" s="7" t="n">
        <v>360</v>
      </c>
      <c r="H4278" s="7" t="n">
        <v>0</v>
      </c>
      <c r="I4278" s="7" t="n">
        <v>0</v>
      </c>
    </row>
    <row r="4279" spans="1:8">
      <c r="A4279" t="s">
        <v>4</v>
      </c>
      <c r="B4279" s="4" t="s">
        <v>5</v>
      </c>
      <c r="C4279" s="4" t="s">
        <v>14</v>
      </c>
      <c r="D4279" s="4" t="s">
        <v>14</v>
      </c>
      <c r="E4279" s="4" t="s">
        <v>24</v>
      </c>
      <c r="F4279" s="4" t="s">
        <v>10</v>
      </c>
    </row>
    <row r="4280" spans="1:8">
      <c r="A4280" t="n">
        <v>38251</v>
      </c>
      <c r="B4280" s="33" t="n">
        <v>45</v>
      </c>
      <c r="C4280" s="7" t="n">
        <v>5</v>
      </c>
      <c r="D4280" s="7" t="n">
        <v>3</v>
      </c>
      <c r="E4280" s="7" t="n">
        <v>2.20000004768372</v>
      </c>
      <c r="F4280" s="7" t="n">
        <v>0</v>
      </c>
    </row>
    <row r="4281" spans="1:8">
      <c r="A4281" t="s">
        <v>4</v>
      </c>
      <c r="B4281" s="4" t="s">
        <v>5</v>
      </c>
      <c r="C4281" s="4" t="s">
        <v>14</v>
      </c>
      <c r="D4281" s="4" t="s">
        <v>14</v>
      </c>
      <c r="E4281" s="4" t="s">
        <v>24</v>
      </c>
      <c r="F4281" s="4" t="s">
        <v>10</v>
      </c>
    </row>
    <row r="4282" spans="1:8">
      <c r="A4282" t="n">
        <v>38260</v>
      </c>
      <c r="B4282" s="33" t="n">
        <v>45</v>
      </c>
      <c r="C4282" s="7" t="n">
        <v>11</v>
      </c>
      <c r="D4282" s="7" t="n">
        <v>3</v>
      </c>
      <c r="E4282" s="7" t="n">
        <v>38</v>
      </c>
      <c r="F4282" s="7" t="n">
        <v>0</v>
      </c>
    </row>
    <row r="4283" spans="1:8">
      <c r="A4283" t="s">
        <v>4</v>
      </c>
      <c r="B4283" s="4" t="s">
        <v>5</v>
      </c>
      <c r="C4283" s="4" t="s">
        <v>10</v>
      </c>
      <c r="D4283" s="4" t="s">
        <v>24</v>
      </c>
      <c r="E4283" s="4" t="s">
        <v>24</v>
      </c>
      <c r="F4283" s="4" t="s">
        <v>24</v>
      </c>
      <c r="G4283" s="4" t="s">
        <v>24</v>
      </c>
    </row>
    <row r="4284" spans="1:8">
      <c r="A4284" t="n">
        <v>38269</v>
      </c>
      <c r="B4284" s="40" t="n">
        <v>46</v>
      </c>
      <c r="C4284" s="7" t="n">
        <v>0</v>
      </c>
      <c r="D4284" s="7" t="n">
        <v>-87.4400024414063</v>
      </c>
      <c r="E4284" s="7" t="n">
        <v>173.550003051758</v>
      </c>
      <c r="F4284" s="7" t="n">
        <v>29.2600002288818</v>
      </c>
      <c r="G4284" s="7" t="n">
        <v>70.0999984741211</v>
      </c>
    </row>
    <row r="4285" spans="1:8">
      <c r="A4285" t="s">
        <v>4</v>
      </c>
      <c r="B4285" s="4" t="s">
        <v>5</v>
      </c>
      <c r="C4285" s="4" t="s">
        <v>14</v>
      </c>
      <c r="D4285" s="53" t="s">
        <v>129</v>
      </c>
      <c r="E4285" s="4" t="s">
        <v>5</v>
      </c>
      <c r="F4285" s="4" t="s">
        <v>14</v>
      </c>
      <c r="G4285" s="4" t="s">
        <v>10</v>
      </c>
      <c r="H4285" s="53" t="s">
        <v>130</v>
      </c>
      <c r="I4285" s="4" t="s">
        <v>14</v>
      </c>
      <c r="J4285" s="4" t="s">
        <v>26</v>
      </c>
    </row>
    <row r="4286" spans="1:8">
      <c r="A4286" t="n">
        <v>38288</v>
      </c>
      <c r="B4286" s="12" t="n">
        <v>5</v>
      </c>
      <c r="C4286" s="7" t="n">
        <v>28</v>
      </c>
      <c r="D4286" s="53" t="s">
        <v>3</v>
      </c>
      <c r="E4286" s="54" t="n">
        <v>64</v>
      </c>
      <c r="F4286" s="7" t="n">
        <v>5</v>
      </c>
      <c r="G4286" s="7" t="n">
        <v>7</v>
      </c>
      <c r="H4286" s="53" t="s">
        <v>3</v>
      </c>
      <c r="I4286" s="7" t="n">
        <v>1</v>
      </c>
      <c r="J4286" s="13" t="n">
        <f t="normal" ca="1">A4300</f>
        <v>0</v>
      </c>
    </row>
    <row r="4287" spans="1:8">
      <c r="A4287" t="s">
        <v>4</v>
      </c>
      <c r="B4287" s="4" t="s">
        <v>5</v>
      </c>
      <c r="C4287" s="4" t="s">
        <v>10</v>
      </c>
      <c r="D4287" s="4" t="s">
        <v>24</v>
      </c>
      <c r="E4287" s="4" t="s">
        <v>24</v>
      </c>
      <c r="F4287" s="4" t="s">
        <v>24</v>
      </c>
      <c r="G4287" s="4" t="s">
        <v>24</v>
      </c>
    </row>
    <row r="4288" spans="1:8">
      <c r="A4288" t="n">
        <v>38299</v>
      </c>
      <c r="B4288" s="40" t="n">
        <v>46</v>
      </c>
      <c r="C4288" s="7" t="n">
        <v>7</v>
      </c>
      <c r="D4288" s="7" t="n">
        <v>-87.6500015258789</v>
      </c>
      <c r="E4288" s="7" t="n">
        <v>173.550003051758</v>
      </c>
      <c r="F4288" s="7" t="n">
        <v>30.5300006866455</v>
      </c>
      <c r="G4288" s="7" t="n">
        <v>80.5999984741211</v>
      </c>
    </row>
    <row r="4289" spans="1:10">
      <c r="A4289" t="s">
        <v>4</v>
      </c>
      <c r="B4289" s="4" t="s">
        <v>5</v>
      </c>
      <c r="C4289" s="4" t="s">
        <v>14</v>
      </c>
      <c r="D4289" s="53" t="s">
        <v>129</v>
      </c>
      <c r="E4289" s="4" t="s">
        <v>5</v>
      </c>
      <c r="F4289" s="4" t="s">
        <v>14</v>
      </c>
      <c r="G4289" s="4" t="s">
        <v>10</v>
      </c>
      <c r="H4289" s="53" t="s">
        <v>130</v>
      </c>
      <c r="I4289" s="4" t="s">
        <v>14</v>
      </c>
      <c r="J4289" s="4" t="s">
        <v>26</v>
      </c>
    </row>
    <row r="4290" spans="1:10">
      <c r="A4290" t="n">
        <v>38318</v>
      </c>
      <c r="B4290" s="12" t="n">
        <v>5</v>
      </c>
      <c r="C4290" s="7" t="n">
        <v>28</v>
      </c>
      <c r="D4290" s="53" t="s">
        <v>3</v>
      </c>
      <c r="E4290" s="54" t="n">
        <v>64</v>
      </c>
      <c r="F4290" s="7" t="n">
        <v>5</v>
      </c>
      <c r="G4290" s="7" t="n">
        <v>2</v>
      </c>
      <c r="H4290" s="53" t="s">
        <v>3</v>
      </c>
      <c r="I4290" s="7" t="n">
        <v>1</v>
      </c>
      <c r="J4290" s="13" t="n">
        <f t="normal" ca="1">A4294</f>
        <v>0</v>
      </c>
    </row>
    <row r="4291" spans="1:10">
      <c r="A4291" t="s">
        <v>4</v>
      </c>
      <c r="B4291" s="4" t="s">
        <v>5</v>
      </c>
      <c r="C4291" s="4" t="s">
        <v>10</v>
      </c>
      <c r="D4291" s="4" t="s">
        <v>24</v>
      </c>
      <c r="E4291" s="4" t="s">
        <v>24</v>
      </c>
      <c r="F4291" s="4" t="s">
        <v>24</v>
      </c>
      <c r="G4291" s="4" t="s">
        <v>24</v>
      </c>
    </row>
    <row r="4292" spans="1:10">
      <c r="A4292" t="n">
        <v>38329</v>
      </c>
      <c r="B4292" s="40" t="n">
        <v>46</v>
      </c>
      <c r="C4292" s="7" t="n">
        <v>2</v>
      </c>
      <c r="D4292" s="7" t="n">
        <v>-88.4700012207031</v>
      </c>
      <c r="E4292" s="7" t="n">
        <v>173.550003051758</v>
      </c>
      <c r="F4292" s="7" t="n">
        <v>29.3600006103516</v>
      </c>
      <c r="G4292" s="7" t="n">
        <v>75</v>
      </c>
    </row>
    <row r="4293" spans="1:10">
      <c r="A4293" t="s">
        <v>4</v>
      </c>
      <c r="B4293" s="4" t="s">
        <v>5</v>
      </c>
      <c r="C4293" s="4" t="s">
        <v>14</v>
      </c>
      <c r="D4293" s="53" t="s">
        <v>129</v>
      </c>
      <c r="E4293" s="4" t="s">
        <v>5</v>
      </c>
      <c r="F4293" s="4" t="s">
        <v>14</v>
      </c>
      <c r="G4293" s="4" t="s">
        <v>10</v>
      </c>
      <c r="H4293" s="53" t="s">
        <v>130</v>
      </c>
      <c r="I4293" s="4" t="s">
        <v>14</v>
      </c>
      <c r="J4293" s="4" t="s">
        <v>26</v>
      </c>
    </row>
    <row r="4294" spans="1:10">
      <c r="A4294" t="n">
        <v>38348</v>
      </c>
      <c r="B4294" s="12" t="n">
        <v>5</v>
      </c>
      <c r="C4294" s="7" t="n">
        <v>28</v>
      </c>
      <c r="D4294" s="53" t="s">
        <v>3</v>
      </c>
      <c r="E4294" s="54" t="n">
        <v>64</v>
      </c>
      <c r="F4294" s="7" t="n">
        <v>5</v>
      </c>
      <c r="G4294" s="7" t="n">
        <v>4</v>
      </c>
      <c r="H4294" s="53" t="s">
        <v>3</v>
      </c>
      <c r="I4294" s="7" t="n">
        <v>1</v>
      </c>
      <c r="J4294" s="13" t="n">
        <f t="normal" ca="1">A4298</f>
        <v>0</v>
      </c>
    </row>
    <row r="4295" spans="1:10">
      <c r="A4295" t="s">
        <v>4</v>
      </c>
      <c r="B4295" s="4" t="s">
        <v>5</v>
      </c>
      <c r="C4295" s="4" t="s">
        <v>10</v>
      </c>
      <c r="D4295" s="4" t="s">
        <v>24</v>
      </c>
      <c r="E4295" s="4" t="s">
        <v>24</v>
      </c>
      <c r="F4295" s="4" t="s">
        <v>24</v>
      </c>
      <c r="G4295" s="4" t="s">
        <v>24</v>
      </c>
    </row>
    <row r="4296" spans="1:10">
      <c r="A4296" t="n">
        <v>38359</v>
      </c>
      <c r="B4296" s="40" t="n">
        <v>46</v>
      </c>
      <c r="C4296" s="7" t="n">
        <v>4</v>
      </c>
      <c r="D4296" s="7" t="n">
        <v>-88.4700012207031</v>
      </c>
      <c r="E4296" s="7" t="n">
        <v>173.550003051758</v>
      </c>
      <c r="F4296" s="7" t="n">
        <v>29.3600006103516</v>
      </c>
      <c r="G4296" s="7" t="n">
        <v>75</v>
      </c>
    </row>
    <row r="4297" spans="1:10">
      <c r="A4297" t="s">
        <v>4</v>
      </c>
      <c r="B4297" s="4" t="s">
        <v>5</v>
      </c>
      <c r="C4297" s="4" t="s">
        <v>26</v>
      </c>
    </row>
    <row r="4298" spans="1:10">
      <c r="A4298" t="n">
        <v>38378</v>
      </c>
      <c r="B4298" s="16" t="n">
        <v>3</v>
      </c>
      <c r="C4298" s="13" t="n">
        <f t="normal" ca="1">A4304</f>
        <v>0</v>
      </c>
    </row>
    <row r="4299" spans="1:10">
      <c r="A4299" t="s">
        <v>4</v>
      </c>
      <c r="B4299" s="4" t="s">
        <v>5</v>
      </c>
      <c r="C4299" s="4" t="s">
        <v>10</v>
      </c>
      <c r="D4299" s="4" t="s">
        <v>24</v>
      </c>
      <c r="E4299" s="4" t="s">
        <v>24</v>
      </c>
      <c r="F4299" s="4" t="s">
        <v>24</v>
      </c>
      <c r="G4299" s="4" t="s">
        <v>24</v>
      </c>
    </row>
    <row r="4300" spans="1:10">
      <c r="A4300" t="n">
        <v>38383</v>
      </c>
      <c r="B4300" s="40" t="n">
        <v>46</v>
      </c>
      <c r="C4300" s="7" t="n">
        <v>61489</v>
      </c>
      <c r="D4300" s="7" t="n">
        <v>-87.6500015258789</v>
      </c>
      <c r="E4300" s="7" t="n">
        <v>173.550003051758</v>
      </c>
      <c r="F4300" s="7" t="n">
        <v>30.5300006866455</v>
      </c>
      <c r="G4300" s="7" t="n">
        <v>80.5999984741211</v>
      </c>
    </row>
    <row r="4301" spans="1:10">
      <c r="A4301" t="s">
        <v>4</v>
      </c>
      <c r="B4301" s="4" t="s">
        <v>5</v>
      </c>
      <c r="C4301" s="4" t="s">
        <v>10</v>
      </c>
      <c r="D4301" s="4" t="s">
        <v>24</v>
      </c>
      <c r="E4301" s="4" t="s">
        <v>24</v>
      </c>
      <c r="F4301" s="4" t="s">
        <v>24</v>
      </c>
      <c r="G4301" s="4" t="s">
        <v>24</v>
      </c>
    </row>
    <row r="4302" spans="1:10">
      <c r="A4302" t="n">
        <v>38402</v>
      </c>
      <c r="B4302" s="40" t="n">
        <v>46</v>
      </c>
      <c r="C4302" s="7" t="n">
        <v>61490</v>
      </c>
      <c r="D4302" s="7" t="n">
        <v>-88.4700012207031</v>
      </c>
      <c r="E4302" s="7" t="n">
        <v>173.550003051758</v>
      </c>
      <c r="F4302" s="7" t="n">
        <v>29.3600006103516</v>
      </c>
      <c r="G4302" s="7" t="n">
        <v>75</v>
      </c>
    </row>
    <row r="4303" spans="1:10">
      <c r="A4303" t="s">
        <v>4</v>
      </c>
      <c r="B4303" s="4" t="s">
        <v>5</v>
      </c>
      <c r="C4303" s="4" t="s">
        <v>10</v>
      </c>
      <c r="D4303" s="4" t="s">
        <v>24</v>
      </c>
      <c r="E4303" s="4" t="s">
        <v>24</v>
      </c>
      <c r="F4303" s="4" t="s">
        <v>24</v>
      </c>
      <c r="G4303" s="4" t="s">
        <v>24</v>
      </c>
    </row>
    <row r="4304" spans="1:10">
      <c r="A4304" t="n">
        <v>38421</v>
      </c>
      <c r="B4304" s="40" t="n">
        <v>46</v>
      </c>
      <c r="C4304" s="7" t="n">
        <v>15</v>
      </c>
      <c r="D4304" s="7" t="n">
        <v>-87.9000015258789</v>
      </c>
      <c r="E4304" s="7" t="n">
        <v>173.550003051758</v>
      </c>
      <c r="F4304" s="7" t="n">
        <v>31.1599998474121</v>
      </c>
      <c r="G4304" s="7" t="n">
        <v>82.4000015258789</v>
      </c>
    </row>
    <row r="4305" spans="1:10">
      <c r="A4305" t="s">
        <v>4</v>
      </c>
      <c r="B4305" s="4" t="s">
        <v>5</v>
      </c>
      <c r="C4305" s="4" t="s">
        <v>10</v>
      </c>
      <c r="D4305" s="4" t="s">
        <v>24</v>
      </c>
      <c r="E4305" s="4" t="s">
        <v>24</v>
      </c>
      <c r="F4305" s="4" t="s">
        <v>24</v>
      </c>
      <c r="G4305" s="4" t="s">
        <v>24</v>
      </c>
    </row>
    <row r="4306" spans="1:10">
      <c r="A4306" t="n">
        <v>38440</v>
      </c>
      <c r="B4306" s="40" t="n">
        <v>46</v>
      </c>
      <c r="C4306" s="7" t="n">
        <v>8</v>
      </c>
      <c r="D4306" s="7" t="n">
        <v>-87.9199981689453</v>
      </c>
      <c r="E4306" s="7" t="n">
        <v>173.550003051758</v>
      </c>
      <c r="F4306" s="7" t="n">
        <v>28.5599994659424</v>
      </c>
      <c r="G4306" s="7" t="n">
        <v>71.4000015258789</v>
      </c>
    </row>
    <row r="4307" spans="1:10">
      <c r="A4307" t="s">
        <v>4</v>
      </c>
      <c r="B4307" s="4" t="s">
        <v>5</v>
      </c>
      <c r="C4307" s="4" t="s">
        <v>10</v>
      </c>
      <c r="D4307" s="4" t="s">
        <v>24</v>
      </c>
      <c r="E4307" s="4" t="s">
        <v>24</v>
      </c>
      <c r="F4307" s="4" t="s">
        <v>24</v>
      </c>
      <c r="G4307" s="4" t="s">
        <v>24</v>
      </c>
    </row>
    <row r="4308" spans="1:10">
      <c r="A4308" t="n">
        <v>38459</v>
      </c>
      <c r="B4308" s="40" t="n">
        <v>46</v>
      </c>
      <c r="C4308" s="7" t="n">
        <v>1</v>
      </c>
      <c r="D4308" s="7" t="n">
        <v>-88.8399963378906</v>
      </c>
      <c r="E4308" s="7" t="n">
        <v>173.550003051758</v>
      </c>
      <c r="F4308" s="7" t="n">
        <v>30.7999992370605</v>
      </c>
      <c r="G4308" s="7" t="n">
        <v>85.0999984741211</v>
      </c>
    </row>
    <row r="4309" spans="1:10">
      <c r="A4309" t="s">
        <v>4</v>
      </c>
      <c r="B4309" s="4" t="s">
        <v>5</v>
      </c>
      <c r="C4309" s="4" t="s">
        <v>10</v>
      </c>
      <c r="D4309" s="4" t="s">
        <v>24</v>
      </c>
      <c r="E4309" s="4" t="s">
        <v>24</v>
      </c>
      <c r="F4309" s="4" t="s">
        <v>24</v>
      </c>
      <c r="G4309" s="4" t="s">
        <v>24</v>
      </c>
    </row>
    <row r="4310" spans="1:10">
      <c r="A4310" t="n">
        <v>38478</v>
      </c>
      <c r="B4310" s="40" t="n">
        <v>46</v>
      </c>
      <c r="C4310" s="7" t="n">
        <v>9</v>
      </c>
      <c r="D4310" s="7" t="n">
        <v>-87</v>
      </c>
      <c r="E4310" s="7" t="n">
        <v>173.550003051758</v>
      </c>
      <c r="F4310" s="7" t="n">
        <v>30.5</v>
      </c>
      <c r="G4310" s="7" t="n">
        <v>90</v>
      </c>
    </row>
    <row r="4311" spans="1:10">
      <c r="A4311" t="s">
        <v>4</v>
      </c>
      <c r="B4311" s="4" t="s">
        <v>5</v>
      </c>
      <c r="C4311" s="4" t="s">
        <v>10</v>
      </c>
      <c r="D4311" s="4" t="s">
        <v>24</v>
      </c>
      <c r="E4311" s="4" t="s">
        <v>24</v>
      </c>
      <c r="F4311" s="4" t="s">
        <v>24</v>
      </c>
      <c r="G4311" s="4" t="s">
        <v>24</v>
      </c>
    </row>
    <row r="4312" spans="1:10">
      <c r="A4312" t="n">
        <v>38497</v>
      </c>
      <c r="B4312" s="40" t="n">
        <v>46</v>
      </c>
      <c r="C4312" s="7" t="n">
        <v>7032</v>
      </c>
      <c r="D4312" s="7" t="n">
        <v>-87.8199996948242</v>
      </c>
      <c r="E4312" s="7" t="n">
        <v>173.550003051758</v>
      </c>
      <c r="F4312" s="7" t="n">
        <v>29.8400001525879</v>
      </c>
      <c r="G4312" s="7" t="n">
        <v>82.6999969482422</v>
      </c>
    </row>
    <row r="4313" spans="1:10">
      <c r="A4313" t="s">
        <v>4</v>
      </c>
      <c r="B4313" s="4" t="s">
        <v>5</v>
      </c>
      <c r="C4313" s="4" t="s">
        <v>14</v>
      </c>
      <c r="D4313" s="4" t="s">
        <v>10</v>
      </c>
      <c r="E4313" s="4" t="s">
        <v>6</v>
      </c>
      <c r="F4313" s="4" t="s">
        <v>6</v>
      </c>
      <c r="G4313" s="4" t="s">
        <v>6</v>
      </c>
      <c r="H4313" s="4" t="s">
        <v>6</v>
      </c>
    </row>
    <row r="4314" spans="1:10">
      <c r="A4314" t="n">
        <v>38516</v>
      </c>
      <c r="B4314" s="26" t="n">
        <v>51</v>
      </c>
      <c r="C4314" s="7" t="n">
        <v>3</v>
      </c>
      <c r="D4314" s="7" t="n">
        <v>0</v>
      </c>
      <c r="E4314" s="7" t="s">
        <v>156</v>
      </c>
      <c r="F4314" s="7" t="s">
        <v>157</v>
      </c>
      <c r="G4314" s="7" t="s">
        <v>158</v>
      </c>
      <c r="H4314" s="7" t="s">
        <v>159</v>
      </c>
    </row>
    <row r="4315" spans="1:10">
      <c r="A4315" t="s">
        <v>4</v>
      </c>
      <c r="B4315" s="4" t="s">
        <v>5</v>
      </c>
      <c r="C4315" s="4" t="s">
        <v>14</v>
      </c>
      <c r="D4315" s="4" t="s">
        <v>10</v>
      </c>
      <c r="E4315" s="4" t="s">
        <v>6</v>
      </c>
      <c r="F4315" s="4" t="s">
        <v>6</v>
      </c>
      <c r="G4315" s="4" t="s">
        <v>6</v>
      </c>
      <c r="H4315" s="4" t="s">
        <v>6</v>
      </c>
    </row>
    <row r="4316" spans="1:10">
      <c r="A4316" t="n">
        <v>38545</v>
      </c>
      <c r="B4316" s="26" t="n">
        <v>51</v>
      </c>
      <c r="C4316" s="7" t="n">
        <v>3</v>
      </c>
      <c r="D4316" s="7" t="n">
        <v>61489</v>
      </c>
      <c r="E4316" s="7" t="s">
        <v>156</v>
      </c>
      <c r="F4316" s="7" t="s">
        <v>157</v>
      </c>
      <c r="G4316" s="7" t="s">
        <v>158</v>
      </c>
      <c r="H4316" s="7" t="s">
        <v>159</v>
      </c>
    </row>
    <row r="4317" spans="1:10">
      <c r="A4317" t="s">
        <v>4</v>
      </c>
      <c r="B4317" s="4" t="s">
        <v>5</v>
      </c>
      <c r="C4317" s="4" t="s">
        <v>14</v>
      </c>
      <c r="D4317" s="4" t="s">
        <v>10</v>
      </c>
      <c r="E4317" s="4" t="s">
        <v>6</v>
      </c>
      <c r="F4317" s="4" t="s">
        <v>6</v>
      </c>
      <c r="G4317" s="4" t="s">
        <v>6</v>
      </c>
      <c r="H4317" s="4" t="s">
        <v>6</v>
      </c>
    </row>
    <row r="4318" spans="1:10">
      <c r="A4318" t="n">
        <v>38574</v>
      </c>
      <c r="B4318" s="26" t="n">
        <v>51</v>
      </c>
      <c r="C4318" s="7" t="n">
        <v>3</v>
      </c>
      <c r="D4318" s="7" t="n">
        <v>61490</v>
      </c>
      <c r="E4318" s="7" t="s">
        <v>156</v>
      </c>
      <c r="F4318" s="7" t="s">
        <v>157</v>
      </c>
      <c r="G4318" s="7" t="s">
        <v>158</v>
      </c>
      <c r="H4318" s="7" t="s">
        <v>159</v>
      </c>
    </row>
    <row r="4319" spans="1:10">
      <c r="A4319" t="s">
        <v>4</v>
      </c>
      <c r="B4319" s="4" t="s">
        <v>5</v>
      </c>
      <c r="C4319" s="4" t="s">
        <v>14</v>
      </c>
      <c r="D4319" s="4" t="s">
        <v>10</v>
      </c>
      <c r="E4319" s="4" t="s">
        <v>6</v>
      </c>
      <c r="F4319" s="4" t="s">
        <v>6</v>
      </c>
      <c r="G4319" s="4" t="s">
        <v>6</v>
      </c>
      <c r="H4319" s="4" t="s">
        <v>6</v>
      </c>
    </row>
    <row r="4320" spans="1:10">
      <c r="A4320" t="n">
        <v>38603</v>
      </c>
      <c r="B4320" s="26" t="n">
        <v>51</v>
      </c>
      <c r="C4320" s="7" t="n">
        <v>3</v>
      </c>
      <c r="D4320" s="7" t="n">
        <v>61488</v>
      </c>
      <c r="E4320" s="7" t="s">
        <v>156</v>
      </c>
      <c r="F4320" s="7" t="s">
        <v>157</v>
      </c>
      <c r="G4320" s="7" t="s">
        <v>158</v>
      </c>
      <c r="H4320" s="7" t="s">
        <v>159</v>
      </c>
    </row>
    <row r="4321" spans="1:8">
      <c r="A4321" t="s">
        <v>4</v>
      </c>
      <c r="B4321" s="4" t="s">
        <v>5</v>
      </c>
      <c r="C4321" s="4" t="s">
        <v>14</v>
      </c>
      <c r="D4321" s="4" t="s">
        <v>10</v>
      </c>
      <c r="E4321" s="4" t="s">
        <v>6</v>
      </c>
      <c r="F4321" s="4" t="s">
        <v>6</v>
      </c>
      <c r="G4321" s="4" t="s">
        <v>6</v>
      </c>
      <c r="H4321" s="4" t="s">
        <v>6</v>
      </c>
    </row>
    <row r="4322" spans="1:8">
      <c r="A4322" t="n">
        <v>38632</v>
      </c>
      <c r="B4322" s="26" t="n">
        <v>51</v>
      </c>
      <c r="C4322" s="7" t="n">
        <v>3</v>
      </c>
      <c r="D4322" s="7" t="n">
        <v>1</v>
      </c>
      <c r="E4322" s="7" t="s">
        <v>156</v>
      </c>
      <c r="F4322" s="7" t="s">
        <v>157</v>
      </c>
      <c r="G4322" s="7" t="s">
        <v>158</v>
      </c>
      <c r="H4322" s="7" t="s">
        <v>159</v>
      </c>
    </row>
    <row r="4323" spans="1:8">
      <c r="A4323" t="s">
        <v>4</v>
      </c>
      <c r="B4323" s="4" t="s">
        <v>5</v>
      </c>
      <c r="C4323" s="4" t="s">
        <v>14</v>
      </c>
      <c r="D4323" s="4" t="s">
        <v>10</v>
      </c>
      <c r="E4323" s="4" t="s">
        <v>6</v>
      </c>
      <c r="F4323" s="4" t="s">
        <v>6</v>
      </c>
      <c r="G4323" s="4" t="s">
        <v>6</v>
      </c>
      <c r="H4323" s="4" t="s">
        <v>6</v>
      </c>
    </row>
    <row r="4324" spans="1:8">
      <c r="A4324" t="n">
        <v>38661</v>
      </c>
      <c r="B4324" s="26" t="n">
        <v>51</v>
      </c>
      <c r="C4324" s="7" t="n">
        <v>3</v>
      </c>
      <c r="D4324" s="7" t="n">
        <v>8</v>
      </c>
      <c r="E4324" s="7" t="s">
        <v>156</v>
      </c>
      <c r="F4324" s="7" t="s">
        <v>157</v>
      </c>
      <c r="G4324" s="7" t="s">
        <v>158</v>
      </c>
      <c r="H4324" s="7" t="s">
        <v>159</v>
      </c>
    </row>
    <row r="4325" spans="1:8">
      <c r="A4325" t="s">
        <v>4</v>
      </c>
      <c r="B4325" s="4" t="s">
        <v>5</v>
      </c>
      <c r="C4325" s="4" t="s">
        <v>14</v>
      </c>
      <c r="D4325" s="4" t="s">
        <v>10</v>
      </c>
      <c r="E4325" s="4" t="s">
        <v>6</v>
      </c>
      <c r="F4325" s="4" t="s">
        <v>6</v>
      </c>
      <c r="G4325" s="4" t="s">
        <v>6</v>
      </c>
      <c r="H4325" s="4" t="s">
        <v>6</v>
      </c>
    </row>
    <row r="4326" spans="1:8">
      <c r="A4326" t="n">
        <v>38690</v>
      </c>
      <c r="B4326" s="26" t="n">
        <v>51</v>
      </c>
      <c r="C4326" s="7" t="n">
        <v>3</v>
      </c>
      <c r="D4326" s="7" t="n">
        <v>7032</v>
      </c>
      <c r="E4326" s="7" t="s">
        <v>156</v>
      </c>
      <c r="F4326" s="7" t="s">
        <v>157</v>
      </c>
      <c r="G4326" s="7" t="s">
        <v>158</v>
      </c>
      <c r="H4326" s="7" t="s">
        <v>159</v>
      </c>
    </row>
    <row r="4327" spans="1:8">
      <c r="A4327" t="s">
        <v>4</v>
      </c>
      <c r="B4327" s="4" t="s">
        <v>5</v>
      </c>
      <c r="C4327" s="4" t="s">
        <v>14</v>
      </c>
      <c r="D4327" s="4" t="s">
        <v>10</v>
      </c>
      <c r="E4327" s="4" t="s">
        <v>6</v>
      </c>
      <c r="F4327" s="4" t="s">
        <v>6</v>
      </c>
      <c r="G4327" s="4" t="s">
        <v>6</v>
      </c>
      <c r="H4327" s="4" t="s">
        <v>6</v>
      </c>
    </row>
    <row r="4328" spans="1:8">
      <c r="A4328" t="n">
        <v>38719</v>
      </c>
      <c r="B4328" s="26" t="n">
        <v>51</v>
      </c>
      <c r="C4328" s="7" t="n">
        <v>3</v>
      </c>
      <c r="D4328" s="7" t="n">
        <v>9</v>
      </c>
      <c r="E4328" s="7" t="s">
        <v>156</v>
      </c>
      <c r="F4328" s="7" t="s">
        <v>157</v>
      </c>
      <c r="G4328" s="7" t="s">
        <v>158</v>
      </c>
      <c r="H4328" s="7" t="s">
        <v>159</v>
      </c>
    </row>
    <row r="4329" spans="1:8">
      <c r="A4329" t="s">
        <v>4</v>
      </c>
      <c r="B4329" s="4" t="s">
        <v>5</v>
      </c>
      <c r="C4329" s="4" t="s">
        <v>10</v>
      </c>
      <c r="D4329" s="4" t="s">
        <v>14</v>
      </c>
      <c r="E4329" s="4" t="s">
        <v>6</v>
      </c>
      <c r="F4329" s="4" t="s">
        <v>24</v>
      </c>
      <c r="G4329" s="4" t="s">
        <v>24</v>
      </c>
      <c r="H4329" s="4" t="s">
        <v>24</v>
      </c>
    </row>
    <row r="4330" spans="1:8">
      <c r="A4330" t="n">
        <v>38748</v>
      </c>
      <c r="B4330" s="44" t="n">
        <v>48</v>
      </c>
      <c r="C4330" s="7" t="n">
        <v>0</v>
      </c>
      <c r="D4330" s="7" t="n">
        <v>0</v>
      </c>
      <c r="E4330" s="7" t="s">
        <v>242</v>
      </c>
      <c r="F4330" s="7" t="n">
        <v>-1</v>
      </c>
      <c r="G4330" s="7" t="n">
        <v>1</v>
      </c>
      <c r="H4330" s="7" t="n">
        <v>0</v>
      </c>
    </row>
    <row r="4331" spans="1:8">
      <c r="A4331" t="s">
        <v>4</v>
      </c>
      <c r="B4331" s="4" t="s">
        <v>5</v>
      </c>
      <c r="C4331" s="4" t="s">
        <v>10</v>
      </c>
      <c r="D4331" s="4" t="s">
        <v>14</v>
      </c>
      <c r="E4331" s="4" t="s">
        <v>6</v>
      </c>
      <c r="F4331" s="4" t="s">
        <v>24</v>
      </c>
      <c r="G4331" s="4" t="s">
        <v>24</v>
      </c>
      <c r="H4331" s="4" t="s">
        <v>24</v>
      </c>
    </row>
    <row r="4332" spans="1:8">
      <c r="A4332" t="n">
        <v>38774</v>
      </c>
      <c r="B4332" s="44" t="n">
        <v>48</v>
      </c>
      <c r="C4332" s="7" t="n">
        <v>61489</v>
      </c>
      <c r="D4332" s="7" t="n">
        <v>0</v>
      </c>
      <c r="E4332" s="7" t="s">
        <v>242</v>
      </c>
      <c r="F4332" s="7" t="n">
        <v>-1</v>
      </c>
      <c r="G4332" s="7" t="n">
        <v>1</v>
      </c>
      <c r="H4332" s="7" t="n">
        <v>0</v>
      </c>
    </row>
    <row r="4333" spans="1:8">
      <c r="A4333" t="s">
        <v>4</v>
      </c>
      <c r="B4333" s="4" t="s">
        <v>5</v>
      </c>
      <c r="C4333" s="4" t="s">
        <v>10</v>
      </c>
      <c r="D4333" s="4" t="s">
        <v>14</v>
      </c>
      <c r="E4333" s="4" t="s">
        <v>6</v>
      </c>
      <c r="F4333" s="4" t="s">
        <v>24</v>
      </c>
      <c r="G4333" s="4" t="s">
        <v>24</v>
      </c>
      <c r="H4333" s="4" t="s">
        <v>24</v>
      </c>
    </row>
    <row r="4334" spans="1:8">
      <c r="A4334" t="n">
        <v>38800</v>
      </c>
      <c r="B4334" s="44" t="n">
        <v>48</v>
      </c>
      <c r="C4334" s="7" t="n">
        <v>61490</v>
      </c>
      <c r="D4334" s="7" t="n">
        <v>0</v>
      </c>
      <c r="E4334" s="7" t="s">
        <v>242</v>
      </c>
      <c r="F4334" s="7" t="n">
        <v>-1</v>
      </c>
      <c r="G4334" s="7" t="n">
        <v>1</v>
      </c>
      <c r="H4334" s="7" t="n">
        <v>0</v>
      </c>
    </row>
    <row r="4335" spans="1:8">
      <c r="A4335" t="s">
        <v>4</v>
      </c>
      <c r="B4335" s="4" t="s">
        <v>5</v>
      </c>
      <c r="C4335" s="4" t="s">
        <v>10</v>
      </c>
      <c r="D4335" s="4" t="s">
        <v>14</v>
      </c>
      <c r="E4335" s="4" t="s">
        <v>6</v>
      </c>
      <c r="F4335" s="4" t="s">
        <v>24</v>
      </c>
      <c r="G4335" s="4" t="s">
        <v>24</v>
      </c>
      <c r="H4335" s="4" t="s">
        <v>24</v>
      </c>
    </row>
    <row r="4336" spans="1:8">
      <c r="A4336" t="n">
        <v>38826</v>
      </c>
      <c r="B4336" s="44" t="n">
        <v>48</v>
      </c>
      <c r="C4336" s="7" t="n">
        <v>61488</v>
      </c>
      <c r="D4336" s="7" t="n">
        <v>0</v>
      </c>
      <c r="E4336" s="7" t="s">
        <v>242</v>
      </c>
      <c r="F4336" s="7" t="n">
        <v>-1</v>
      </c>
      <c r="G4336" s="7" t="n">
        <v>1</v>
      </c>
      <c r="H4336" s="7" t="n">
        <v>0</v>
      </c>
    </row>
    <row r="4337" spans="1:8">
      <c r="A4337" t="s">
        <v>4</v>
      </c>
      <c r="B4337" s="4" t="s">
        <v>5</v>
      </c>
      <c r="C4337" s="4" t="s">
        <v>10</v>
      </c>
      <c r="D4337" s="4" t="s">
        <v>14</v>
      </c>
      <c r="E4337" s="4" t="s">
        <v>6</v>
      </c>
      <c r="F4337" s="4" t="s">
        <v>24</v>
      </c>
      <c r="G4337" s="4" t="s">
        <v>24</v>
      </c>
      <c r="H4337" s="4" t="s">
        <v>24</v>
      </c>
    </row>
    <row r="4338" spans="1:8">
      <c r="A4338" t="n">
        <v>38852</v>
      </c>
      <c r="B4338" s="44" t="n">
        <v>48</v>
      </c>
      <c r="C4338" s="7" t="n">
        <v>1</v>
      </c>
      <c r="D4338" s="7" t="n">
        <v>0</v>
      </c>
      <c r="E4338" s="7" t="s">
        <v>242</v>
      </c>
      <c r="F4338" s="7" t="n">
        <v>-1</v>
      </c>
      <c r="G4338" s="7" t="n">
        <v>1</v>
      </c>
      <c r="H4338" s="7" t="n">
        <v>0</v>
      </c>
    </row>
    <row r="4339" spans="1:8">
      <c r="A4339" t="s">
        <v>4</v>
      </c>
      <c r="B4339" s="4" t="s">
        <v>5</v>
      </c>
      <c r="C4339" s="4" t="s">
        <v>10</v>
      </c>
      <c r="D4339" s="4" t="s">
        <v>14</v>
      </c>
      <c r="E4339" s="4" t="s">
        <v>6</v>
      </c>
      <c r="F4339" s="4" t="s">
        <v>24</v>
      </c>
      <c r="G4339" s="4" t="s">
        <v>24</v>
      </c>
      <c r="H4339" s="4" t="s">
        <v>24</v>
      </c>
    </row>
    <row r="4340" spans="1:8">
      <c r="A4340" t="n">
        <v>38878</v>
      </c>
      <c r="B4340" s="44" t="n">
        <v>48</v>
      </c>
      <c r="C4340" s="7" t="n">
        <v>8</v>
      </c>
      <c r="D4340" s="7" t="n">
        <v>0</v>
      </c>
      <c r="E4340" s="7" t="s">
        <v>242</v>
      </c>
      <c r="F4340" s="7" t="n">
        <v>-1</v>
      </c>
      <c r="G4340" s="7" t="n">
        <v>1</v>
      </c>
      <c r="H4340" s="7" t="n">
        <v>0</v>
      </c>
    </row>
    <row r="4341" spans="1:8">
      <c r="A4341" t="s">
        <v>4</v>
      </c>
      <c r="B4341" s="4" t="s">
        <v>5</v>
      </c>
      <c r="C4341" s="4" t="s">
        <v>10</v>
      </c>
    </row>
    <row r="4342" spans="1:8">
      <c r="A4342" t="n">
        <v>38904</v>
      </c>
      <c r="B4342" s="27" t="n">
        <v>16</v>
      </c>
      <c r="C4342" s="7" t="n">
        <v>1500</v>
      </c>
    </row>
    <row r="4343" spans="1:8">
      <c r="A4343" t="s">
        <v>4</v>
      </c>
      <c r="B4343" s="4" t="s">
        <v>5</v>
      </c>
      <c r="C4343" s="4" t="s">
        <v>14</v>
      </c>
      <c r="D4343" s="4" t="s">
        <v>10</v>
      </c>
      <c r="E4343" s="4" t="s">
        <v>6</v>
      </c>
    </row>
    <row r="4344" spans="1:8">
      <c r="A4344" t="n">
        <v>38907</v>
      </c>
      <c r="B4344" s="26" t="n">
        <v>51</v>
      </c>
      <c r="C4344" s="7" t="n">
        <v>4</v>
      </c>
      <c r="D4344" s="7" t="n">
        <v>0</v>
      </c>
      <c r="E4344" s="7" t="s">
        <v>323</v>
      </c>
    </row>
    <row r="4345" spans="1:8">
      <c r="A4345" t="s">
        <v>4</v>
      </c>
      <c r="B4345" s="4" t="s">
        <v>5</v>
      </c>
      <c r="C4345" s="4" t="s">
        <v>10</v>
      </c>
    </row>
    <row r="4346" spans="1:8">
      <c r="A4346" t="n">
        <v>38920</v>
      </c>
      <c r="B4346" s="27" t="n">
        <v>16</v>
      </c>
      <c r="C4346" s="7" t="n">
        <v>0</v>
      </c>
    </row>
    <row r="4347" spans="1:8">
      <c r="A4347" t="s">
        <v>4</v>
      </c>
      <c r="B4347" s="4" t="s">
        <v>5</v>
      </c>
      <c r="C4347" s="4" t="s">
        <v>10</v>
      </c>
      <c r="D4347" s="4" t="s">
        <v>14</v>
      </c>
      <c r="E4347" s="4" t="s">
        <v>9</v>
      </c>
      <c r="F4347" s="4" t="s">
        <v>45</v>
      </c>
      <c r="G4347" s="4" t="s">
        <v>14</v>
      </c>
      <c r="H4347" s="4" t="s">
        <v>14</v>
      </c>
    </row>
    <row r="4348" spans="1:8">
      <c r="A4348" t="n">
        <v>38923</v>
      </c>
      <c r="B4348" s="28" t="n">
        <v>26</v>
      </c>
      <c r="C4348" s="7" t="n">
        <v>0</v>
      </c>
      <c r="D4348" s="7" t="n">
        <v>17</v>
      </c>
      <c r="E4348" s="7" t="n">
        <v>52573</v>
      </c>
      <c r="F4348" s="7" t="s">
        <v>371</v>
      </c>
      <c r="G4348" s="7" t="n">
        <v>2</v>
      </c>
      <c r="H4348" s="7" t="n">
        <v>0</v>
      </c>
    </row>
    <row r="4349" spans="1:8">
      <c r="A4349" t="s">
        <v>4</v>
      </c>
      <c r="B4349" s="4" t="s">
        <v>5</v>
      </c>
    </row>
    <row r="4350" spans="1:8">
      <c r="A4350" t="n">
        <v>38942</v>
      </c>
      <c r="B4350" s="29" t="n">
        <v>28</v>
      </c>
    </row>
    <row r="4351" spans="1:8">
      <c r="A4351" t="s">
        <v>4</v>
      </c>
      <c r="B4351" s="4" t="s">
        <v>5</v>
      </c>
      <c r="C4351" s="4" t="s">
        <v>14</v>
      </c>
      <c r="D4351" s="53" t="s">
        <v>129</v>
      </c>
      <c r="E4351" s="4" t="s">
        <v>5</v>
      </c>
      <c r="F4351" s="4" t="s">
        <v>14</v>
      </c>
      <c r="G4351" s="4" t="s">
        <v>10</v>
      </c>
      <c r="H4351" s="53" t="s">
        <v>130</v>
      </c>
      <c r="I4351" s="4" t="s">
        <v>14</v>
      </c>
      <c r="J4351" s="4" t="s">
        <v>26</v>
      </c>
    </row>
    <row r="4352" spans="1:8">
      <c r="A4352" t="n">
        <v>38943</v>
      </c>
      <c r="B4352" s="12" t="n">
        <v>5</v>
      </c>
      <c r="C4352" s="7" t="n">
        <v>28</v>
      </c>
      <c r="D4352" s="53" t="s">
        <v>3</v>
      </c>
      <c r="E4352" s="54" t="n">
        <v>64</v>
      </c>
      <c r="F4352" s="7" t="n">
        <v>5</v>
      </c>
      <c r="G4352" s="7" t="n">
        <v>15</v>
      </c>
      <c r="H4352" s="53" t="s">
        <v>3</v>
      </c>
      <c r="I4352" s="7" t="n">
        <v>1</v>
      </c>
      <c r="J4352" s="13" t="n">
        <f t="normal" ca="1">A4366</f>
        <v>0</v>
      </c>
    </row>
    <row r="4353" spans="1:10">
      <c r="A4353" t="s">
        <v>4</v>
      </c>
      <c r="B4353" s="4" t="s">
        <v>5</v>
      </c>
      <c r="C4353" s="4" t="s">
        <v>14</v>
      </c>
      <c r="D4353" s="4" t="s">
        <v>10</v>
      </c>
      <c r="E4353" s="4" t="s">
        <v>6</v>
      </c>
    </row>
    <row r="4354" spans="1:10">
      <c r="A4354" t="n">
        <v>38954</v>
      </c>
      <c r="B4354" s="26" t="n">
        <v>51</v>
      </c>
      <c r="C4354" s="7" t="n">
        <v>4</v>
      </c>
      <c r="D4354" s="7" t="n">
        <v>15</v>
      </c>
      <c r="E4354" s="7" t="s">
        <v>175</v>
      </c>
    </row>
    <row r="4355" spans="1:10">
      <c r="A4355" t="s">
        <v>4</v>
      </c>
      <c r="B4355" s="4" t="s">
        <v>5</v>
      </c>
      <c r="C4355" s="4" t="s">
        <v>10</v>
      </c>
    </row>
    <row r="4356" spans="1:10">
      <c r="A4356" t="n">
        <v>38967</v>
      </c>
      <c r="B4356" s="27" t="n">
        <v>16</v>
      </c>
      <c r="C4356" s="7" t="n">
        <v>0</v>
      </c>
    </row>
    <row r="4357" spans="1:10">
      <c r="A4357" t="s">
        <v>4</v>
      </c>
      <c r="B4357" s="4" t="s">
        <v>5</v>
      </c>
      <c r="C4357" s="4" t="s">
        <v>10</v>
      </c>
      <c r="D4357" s="4" t="s">
        <v>14</v>
      </c>
      <c r="E4357" s="4" t="s">
        <v>9</v>
      </c>
      <c r="F4357" s="4" t="s">
        <v>45</v>
      </c>
      <c r="G4357" s="4" t="s">
        <v>14</v>
      </c>
      <c r="H4357" s="4" t="s">
        <v>14</v>
      </c>
    </row>
    <row r="4358" spans="1:10">
      <c r="A4358" t="n">
        <v>38970</v>
      </c>
      <c r="B4358" s="28" t="n">
        <v>26</v>
      </c>
      <c r="C4358" s="7" t="n">
        <v>15</v>
      </c>
      <c r="D4358" s="7" t="n">
        <v>17</v>
      </c>
      <c r="E4358" s="7" t="n">
        <v>15326</v>
      </c>
      <c r="F4358" s="7" t="s">
        <v>372</v>
      </c>
      <c r="G4358" s="7" t="n">
        <v>2</v>
      </c>
      <c r="H4358" s="7" t="n">
        <v>0</v>
      </c>
    </row>
    <row r="4359" spans="1:10">
      <c r="A4359" t="s">
        <v>4</v>
      </c>
      <c r="B4359" s="4" t="s">
        <v>5</v>
      </c>
    </row>
    <row r="4360" spans="1:10">
      <c r="A4360" t="n">
        <v>39022</v>
      </c>
      <c r="B4360" s="29" t="n">
        <v>28</v>
      </c>
    </row>
    <row r="4361" spans="1:10">
      <c r="A4361" t="s">
        <v>4</v>
      </c>
      <c r="B4361" s="4" t="s">
        <v>5</v>
      </c>
      <c r="C4361" s="4" t="s">
        <v>10</v>
      </c>
      <c r="D4361" s="4" t="s">
        <v>14</v>
      </c>
    </row>
    <row r="4362" spans="1:10">
      <c r="A4362" t="n">
        <v>39023</v>
      </c>
      <c r="B4362" s="31" t="n">
        <v>89</v>
      </c>
      <c r="C4362" s="7" t="n">
        <v>65533</v>
      </c>
      <c r="D4362" s="7" t="n">
        <v>1</v>
      </c>
    </row>
    <row r="4363" spans="1:10">
      <c r="A4363" t="s">
        <v>4</v>
      </c>
      <c r="B4363" s="4" t="s">
        <v>5</v>
      </c>
      <c r="C4363" s="4" t="s">
        <v>26</v>
      </c>
    </row>
    <row r="4364" spans="1:10">
      <c r="A4364" t="n">
        <v>39027</v>
      </c>
      <c r="B4364" s="16" t="n">
        <v>3</v>
      </c>
      <c r="C4364" s="13" t="n">
        <f t="normal" ca="1">A4376</f>
        <v>0</v>
      </c>
    </row>
    <row r="4365" spans="1:10">
      <c r="A4365" t="s">
        <v>4</v>
      </c>
      <c r="B4365" s="4" t="s">
        <v>5</v>
      </c>
      <c r="C4365" s="4" t="s">
        <v>14</v>
      </c>
      <c r="D4365" s="4" t="s">
        <v>10</v>
      </c>
      <c r="E4365" s="4" t="s">
        <v>6</v>
      </c>
    </row>
    <row r="4366" spans="1:10">
      <c r="A4366" t="n">
        <v>39032</v>
      </c>
      <c r="B4366" s="26" t="n">
        <v>51</v>
      </c>
      <c r="C4366" s="7" t="n">
        <v>4</v>
      </c>
      <c r="D4366" s="7" t="n">
        <v>1</v>
      </c>
      <c r="E4366" s="7" t="s">
        <v>283</v>
      </c>
    </row>
    <row r="4367" spans="1:10">
      <c r="A4367" t="s">
        <v>4</v>
      </c>
      <c r="B4367" s="4" t="s">
        <v>5</v>
      </c>
      <c r="C4367" s="4" t="s">
        <v>10</v>
      </c>
    </row>
    <row r="4368" spans="1:10">
      <c r="A4368" t="n">
        <v>39046</v>
      </c>
      <c r="B4368" s="27" t="n">
        <v>16</v>
      </c>
      <c r="C4368" s="7" t="n">
        <v>0</v>
      </c>
    </row>
    <row r="4369" spans="1:8">
      <c r="A4369" t="s">
        <v>4</v>
      </c>
      <c r="B4369" s="4" t="s">
        <v>5</v>
      </c>
      <c r="C4369" s="4" t="s">
        <v>10</v>
      </c>
      <c r="D4369" s="4" t="s">
        <v>14</v>
      </c>
      <c r="E4369" s="4" t="s">
        <v>9</v>
      </c>
      <c r="F4369" s="4" t="s">
        <v>45</v>
      </c>
      <c r="G4369" s="4" t="s">
        <v>14</v>
      </c>
      <c r="H4369" s="4" t="s">
        <v>14</v>
      </c>
    </row>
    <row r="4370" spans="1:8">
      <c r="A4370" t="n">
        <v>39049</v>
      </c>
      <c r="B4370" s="28" t="n">
        <v>26</v>
      </c>
      <c r="C4370" s="7" t="n">
        <v>1</v>
      </c>
      <c r="D4370" s="7" t="n">
        <v>17</v>
      </c>
      <c r="E4370" s="7" t="n">
        <v>1339</v>
      </c>
      <c r="F4370" s="7" t="s">
        <v>373</v>
      </c>
      <c r="G4370" s="7" t="n">
        <v>2</v>
      </c>
      <c r="H4370" s="7" t="n">
        <v>0</v>
      </c>
    </row>
    <row r="4371" spans="1:8">
      <c r="A4371" t="s">
        <v>4</v>
      </c>
      <c r="B4371" s="4" t="s">
        <v>5</v>
      </c>
    </row>
    <row r="4372" spans="1:8">
      <c r="A4372" t="n">
        <v>39099</v>
      </c>
      <c r="B4372" s="29" t="n">
        <v>28</v>
      </c>
    </row>
    <row r="4373" spans="1:8">
      <c r="A4373" t="s">
        <v>4</v>
      </c>
      <c r="B4373" s="4" t="s">
        <v>5</v>
      </c>
      <c r="C4373" s="4" t="s">
        <v>10</v>
      </c>
      <c r="D4373" s="4" t="s">
        <v>14</v>
      </c>
    </row>
    <row r="4374" spans="1:8">
      <c r="A4374" t="n">
        <v>39100</v>
      </c>
      <c r="B4374" s="31" t="n">
        <v>89</v>
      </c>
      <c r="C4374" s="7" t="n">
        <v>65533</v>
      </c>
      <c r="D4374" s="7" t="n">
        <v>1</v>
      </c>
    </row>
    <row r="4375" spans="1:8">
      <c r="A4375" t="s">
        <v>4</v>
      </c>
      <c r="B4375" s="4" t="s">
        <v>5</v>
      </c>
      <c r="C4375" s="4" t="s">
        <v>14</v>
      </c>
      <c r="D4375" s="4" t="s">
        <v>10</v>
      </c>
      <c r="E4375" s="4" t="s">
        <v>6</v>
      </c>
    </row>
    <row r="4376" spans="1:8">
      <c r="A4376" t="n">
        <v>39104</v>
      </c>
      <c r="B4376" s="26" t="n">
        <v>51</v>
      </c>
      <c r="C4376" s="7" t="n">
        <v>4</v>
      </c>
      <c r="D4376" s="7" t="n">
        <v>9</v>
      </c>
      <c r="E4376" s="7" t="s">
        <v>183</v>
      </c>
    </row>
    <row r="4377" spans="1:8">
      <c r="A4377" t="s">
        <v>4</v>
      </c>
      <c r="B4377" s="4" t="s">
        <v>5</v>
      </c>
      <c r="C4377" s="4" t="s">
        <v>10</v>
      </c>
    </row>
    <row r="4378" spans="1:8">
      <c r="A4378" t="n">
        <v>39118</v>
      </c>
      <c r="B4378" s="27" t="n">
        <v>16</v>
      </c>
      <c r="C4378" s="7" t="n">
        <v>0</v>
      </c>
    </row>
    <row r="4379" spans="1:8">
      <c r="A4379" t="s">
        <v>4</v>
      </c>
      <c r="B4379" s="4" t="s">
        <v>5</v>
      </c>
      <c r="C4379" s="4" t="s">
        <v>10</v>
      </c>
      <c r="D4379" s="4" t="s">
        <v>14</v>
      </c>
      <c r="E4379" s="4" t="s">
        <v>9</v>
      </c>
      <c r="F4379" s="4" t="s">
        <v>45</v>
      </c>
      <c r="G4379" s="4" t="s">
        <v>14</v>
      </c>
      <c r="H4379" s="4" t="s">
        <v>14</v>
      </c>
    </row>
    <row r="4380" spans="1:8">
      <c r="A4380" t="n">
        <v>39121</v>
      </c>
      <c r="B4380" s="28" t="n">
        <v>26</v>
      </c>
      <c r="C4380" s="7" t="n">
        <v>9</v>
      </c>
      <c r="D4380" s="7" t="n">
        <v>17</v>
      </c>
      <c r="E4380" s="7" t="n">
        <v>5323</v>
      </c>
      <c r="F4380" s="7" t="s">
        <v>374</v>
      </c>
      <c r="G4380" s="7" t="n">
        <v>2</v>
      </c>
      <c r="H4380" s="7" t="n">
        <v>0</v>
      </c>
    </row>
    <row r="4381" spans="1:8">
      <c r="A4381" t="s">
        <v>4</v>
      </c>
      <c r="B4381" s="4" t="s">
        <v>5</v>
      </c>
    </row>
    <row r="4382" spans="1:8">
      <c r="A4382" t="n">
        <v>39183</v>
      </c>
      <c r="B4382" s="29" t="n">
        <v>28</v>
      </c>
    </row>
    <row r="4383" spans="1:8">
      <c r="A4383" t="s">
        <v>4</v>
      </c>
      <c r="B4383" s="4" t="s">
        <v>5</v>
      </c>
      <c r="C4383" s="4" t="s">
        <v>10</v>
      </c>
      <c r="D4383" s="4" t="s">
        <v>14</v>
      </c>
    </row>
    <row r="4384" spans="1:8">
      <c r="A4384" t="n">
        <v>39184</v>
      </c>
      <c r="B4384" s="31" t="n">
        <v>89</v>
      </c>
      <c r="C4384" s="7" t="n">
        <v>65533</v>
      </c>
      <c r="D4384" s="7" t="n">
        <v>1</v>
      </c>
    </row>
    <row r="4385" spans="1:8">
      <c r="A4385" t="s">
        <v>4</v>
      </c>
      <c r="B4385" s="4" t="s">
        <v>5</v>
      </c>
      <c r="C4385" s="4" t="s">
        <v>14</v>
      </c>
      <c r="D4385" s="4" t="s">
        <v>14</v>
      </c>
      <c r="E4385" s="4" t="s">
        <v>24</v>
      </c>
      <c r="F4385" s="4" t="s">
        <v>24</v>
      </c>
      <c r="G4385" s="4" t="s">
        <v>24</v>
      </c>
      <c r="H4385" s="4" t="s">
        <v>10</v>
      </c>
    </row>
    <row r="4386" spans="1:8">
      <c r="A4386" t="n">
        <v>39188</v>
      </c>
      <c r="B4386" s="33" t="n">
        <v>45</v>
      </c>
      <c r="C4386" s="7" t="n">
        <v>2</v>
      </c>
      <c r="D4386" s="7" t="n">
        <v>3</v>
      </c>
      <c r="E4386" s="7" t="n">
        <v>-84.9300003051758</v>
      </c>
      <c r="F4386" s="7" t="n">
        <v>175.020004272461</v>
      </c>
      <c r="G4386" s="7" t="n">
        <v>30.7600002288818</v>
      </c>
      <c r="H4386" s="7" t="n">
        <v>1500</v>
      </c>
    </row>
    <row r="4387" spans="1:8">
      <c r="A4387" t="s">
        <v>4</v>
      </c>
      <c r="B4387" s="4" t="s">
        <v>5</v>
      </c>
      <c r="C4387" s="4" t="s">
        <v>14</v>
      </c>
      <c r="D4387" s="4" t="s">
        <v>14</v>
      </c>
      <c r="E4387" s="4" t="s">
        <v>24</v>
      </c>
      <c r="F4387" s="4" t="s">
        <v>24</v>
      </c>
      <c r="G4387" s="4" t="s">
        <v>24</v>
      </c>
      <c r="H4387" s="4" t="s">
        <v>10</v>
      </c>
      <c r="I4387" s="4" t="s">
        <v>14</v>
      </c>
    </row>
    <row r="4388" spans="1:8">
      <c r="A4388" t="n">
        <v>39205</v>
      </c>
      <c r="B4388" s="33" t="n">
        <v>45</v>
      </c>
      <c r="C4388" s="7" t="n">
        <v>4</v>
      </c>
      <c r="D4388" s="7" t="n">
        <v>3</v>
      </c>
      <c r="E4388" s="7" t="n">
        <v>333.839996337891</v>
      </c>
      <c r="F4388" s="7" t="n">
        <v>79.9400024414063</v>
      </c>
      <c r="G4388" s="7" t="n">
        <v>360</v>
      </c>
      <c r="H4388" s="7" t="n">
        <v>1500</v>
      </c>
      <c r="I4388" s="7" t="n">
        <v>1</v>
      </c>
    </row>
    <row r="4389" spans="1:8">
      <c r="A4389" t="s">
        <v>4</v>
      </c>
      <c r="B4389" s="4" t="s">
        <v>5</v>
      </c>
      <c r="C4389" s="4" t="s">
        <v>14</v>
      </c>
      <c r="D4389" s="4" t="s">
        <v>14</v>
      </c>
      <c r="E4389" s="4" t="s">
        <v>24</v>
      </c>
      <c r="F4389" s="4" t="s">
        <v>10</v>
      </c>
    </row>
    <row r="4390" spans="1:8">
      <c r="A4390" t="n">
        <v>39223</v>
      </c>
      <c r="B4390" s="33" t="n">
        <v>45</v>
      </c>
      <c r="C4390" s="7" t="n">
        <v>5</v>
      </c>
      <c r="D4390" s="7" t="n">
        <v>3</v>
      </c>
      <c r="E4390" s="7" t="n">
        <v>2.40000009536743</v>
      </c>
      <c r="F4390" s="7" t="n">
        <v>1000</v>
      </c>
    </row>
    <row r="4391" spans="1:8">
      <c r="A4391" t="s">
        <v>4</v>
      </c>
      <c r="B4391" s="4" t="s">
        <v>5</v>
      </c>
      <c r="C4391" s="4" t="s">
        <v>14</v>
      </c>
      <c r="D4391" s="4" t="s">
        <v>14</v>
      </c>
      <c r="E4391" s="4" t="s">
        <v>24</v>
      </c>
      <c r="F4391" s="4" t="s">
        <v>10</v>
      </c>
    </row>
    <row r="4392" spans="1:8">
      <c r="A4392" t="n">
        <v>39232</v>
      </c>
      <c r="B4392" s="33" t="n">
        <v>45</v>
      </c>
      <c r="C4392" s="7" t="n">
        <v>11</v>
      </c>
      <c r="D4392" s="7" t="n">
        <v>3</v>
      </c>
      <c r="E4392" s="7" t="n">
        <v>38</v>
      </c>
      <c r="F4392" s="7" t="n">
        <v>1500</v>
      </c>
    </row>
    <row r="4393" spans="1:8">
      <c r="A4393" t="s">
        <v>4</v>
      </c>
      <c r="B4393" s="4" t="s">
        <v>5</v>
      </c>
      <c r="C4393" s="4" t="s">
        <v>14</v>
      </c>
      <c r="D4393" s="4" t="s">
        <v>10</v>
      </c>
      <c r="E4393" s="4" t="s">
        <v>6</v>
      </c>
      <c r="F4393" s="4" t="s">
        <v>6</v>
      </c>
      <c r="G4393" s="4" t="s">
        <v>6</v>
      </c>
      <c r="H4393" s="4" t="s">
        <v>6</v>
      </c>
    </row>
    <row r="4394" spans="1:8">
      <c r="A4394" t="n">
        <v>39241</v>
      </c>
      <c r="B4394" s="26" t="n">
        <v>51</v>
      </c>
      <c r="C4394" s="7" t="n">
        <v>3</v>
      </c>
      <c r="D4394" s="7" t="n">
        <v>9</v>
      </c>
      <c r="E4394" s="7" t="s">
        <v>199</v>
      </c>
      <c r="F4394" s="7" t="s">
        <v>159</v>
      </c>
      <c r="G4394" s="7" t="s">
        <v>158</v>
      </c>
      <c r="H4394" s="7" t="s">
        <v>159</v>
      </c>
    </row>
    <row r="4395" spans="1:8">
      <c r="A4395" t="s">
        <v>4</v>
      </c>
      <c r="B4395" s="4" t="s">
        <v>5</v>
      </c>
      <c r="C4395" s="4" t="s">
        <v>10</v>
      </c>
      <c r="D4395" s="4" t="s">
        <v>10</v>
      </c>
      <c r="E4395" s="4" t="s">
        <v>24</v>
      </c>
      <c r="F4395" s="4" t="s">
        <v>24</v>
      </c>
      <c r="G4395" s="4" t="s">
        <v>24</v>
      </c>
      <c r="H4395" s="4" t="s">
        <v>24</v>
      </c>
      <c r="I4395" s="4" t="s">
        <v>14</v>
      </c>
      <c r="J4395" s="4" t="s">
        <v>10</v>
      </c>
    </row>
    <row r="4396" spans="1:8">
      <c r="A4396" t="n">
        <v>39254</v>
      </c>
      <c r="B4396" s="48" t="n">
        <v>55</v>
      </c>
      <c r="C4396" s="7" t="n">
        <v>9</v>
      </c>
      <c r="D4396" s="7" t="n">
        <v>65024</v>
      </c>
      <c r="E4396" s="7" t="n">
        <v>0</v>
      </c>
      <c r="F4396" s="7" t="n">
        <v>0</v>
      </c>
      <c r="G4396" s="7" t="n">
        <v>1.5</v>
      </c>
      <c r="H4396" s="7" t="n">
        <v>1.20000004768372</v>
      </c>
      <c r="I4396" s="7" t="n">
        <v>1</v>
      </c>
      <c r="J4396" s="7" t="n">
        <v>0</v>
      </c>
    </row>
    <row r="4397" spans="1:8">
      <c r="A4397" t="s">
        <v>4</v>
      </c>
      <c r="B4397" s="4" t="s">
        <v>5</v>
      </c>
      <c r="C4397" s="4" t="s">
        <v>10</v>
      </c>
      <c r="D4397" s="4" t="s">
        <v>14</v>
      </c>
    </row>
    <row r="4398" spans="1:8">
      <c r="A4398" t="n">
        <v>39278</v>
      </c>
      <c r="B4398" s="49" t="n">
        <v>56</v>
      </c>
      <c r="C4398" s="7" t="n">
        <v>9</v>
      </c>
      <c r="D4398" s="7" t="n">
        <v>0</v>
      </c>
    </row>
    <row r="4399" spans="1:8">
      <c r="A4399" t="s">
        <v>4</v>
      </c>
      <c r="B4399" s="4" t="s">
        <v>5</v>
      </c>
      <c r="C4399" s="4" t="s">
        <v>10</v>
      </c>
      <c r="D4399" s="4" t="s">
        <v>14</v>
      </c>
      <c r="E4399" s="4" t="s">
        <v>6</v>
      </c>
      <c r="F4399" s="4" t="s">
        <v>24</v>
      </c>
      <c r="G4399" s="4" t="s">
        <v>24</v>
      </c>
      <c r="H4399" s="4" t="s">
        <v>24</v>
      </c>
    </row>
    <row r="4400" spans="1:8">
      <c r="A4400" t="n">
        <v>39282</v>
      </c>
      <c r="B4400" s="44" t="n">
        <v>48</v>
      </c>
      <c r="C4400" s="7" t="n">
        <v>9</v>
      </c>
      <c r="D4400" s="7" t="n">
        <v>0</v>
      </c>
      <c r="E4400" s="7" t="s">
        <v>247</v>
      </c>
      <c r="F4400" s="7" t="n">
        <v>-1</v>
      </c>
      <c r="G4400" s="7" t="n">
        <v>1</v>
      </c>
      <c r="H4400" s="7" t="n">
        <v>0</v>
      </c>
    </row>
    <row r="4401" spans="1:10">
      <c r="A4401" t="s">
        <v>4</v>
      </c>
      <c r="B4401" s="4" t="s">
        <v>5</v>
      </c>
      <c r="C4401" s="4" t="s">
        <v>10</v>
      </c>
    </row>
    <row r="4402" spans="1:10">
      <c r="A4402" t="n">
        <v>39308</v>
      </c>
      <c r="B4402" s="27" t="n">
        <v>16</v>
      </c>
      <c r="C4402" s="7" t="n">
        <v>300</v>
      </c>
    </row>
    <row r="4403" spans="1:10">
      <c r="A4403" t="s">
        <v>4</v>
      </c>
      <c r="B4403" s="4" t="s">
        <v>5</v>
      </c>
      <c r="C4403" s="4" t="s">
        <v>10</v>
      </c>
      <c r="D4403" s="4" t="s">
        <v>24</v>
      </c>
      <c r="E4403" s="4" t="s">
        <v>24</v>
      </c>
      <c r="F4403" s="4" t="s">
        <v>24</v>
      </c>
      <c r="G4403" s="4" t="s">
        <v>24</v>
      </c>
    </row>
    <row r="4404" spans="1:10">
      <c r="A4404" t="n">
        <v>39311</v>
      </c>
      <c r="B4404" s="40" t="n">
        <v>46</v>
      </c>
      <c r="C4404" s="7" t="n">
        <v>7030</v>
      </c>
      <c r="D4404" s="7" t="n">
        <v>-86.2600021362305</v>
      </c>
      <c r="E4404" s="7" t="n">
        <v>174.399993896484</v>
      </c>
      <c r="F4404" s="7" t="n">
        <v>30.5</v>
      </c>
      <c r="G4404" s="7" t="n">
        <v>90</v>
      </c>
    </row>
    <row r="4405" spans="1:10">
      <c r="A4405" t="s">
        <v>4</v>
      </c>
      <c r="B4405" s="4" t="s">
        <v>5</v>
      </c>
      <c r="C4405" s="4" t="s">
        <v>10</v>
      </c>
      <c r="D4405" s="4" t="s">
        <v>9</v>
      </c>
    </row>
    <row r="4406" spans="1:10">
      <c r="A4406" t="n">
        <v>39330</v>
      </c>
      <c r="B4406" s="63" t="n">
        <v>44</v>
      </c>
      <c r="C4406" s="7" t="n">
        <v>7030</v>
      </c>
      <c r="D4406" s="7" t="n">
        <v>128</v>
      </c>
    </row>
    <row r="4407" spans="1:10">
      <c r="A4407" t="s">
        <v>4</v>
      </c>
      <c r="B4407" s="4" t="s">
        <v>5</v>
      </c>
      <c r="C4407" s="4" t="s">
        <v>10</v>
      </c>
      <c r="D4407" s="4" t="s">
        <v>9</v>
      </c>
      <c r="E4407" s="4" t="s">
        <v>9</v>
      </c>
      <c r="F4407" s="4" t="s">
        <v>9</v>
      </c>
      <c r="G4407" s="4" t="s">
        <v>9</v>
      </c>
      <c r="H4407" s="4" t="s">
        <v>10</v>
      </c>
      <c r="I4407" s="4" t="s">
        <v>14</v>
      </c>
    </row>
    <row r="4408" spans="1:10">
      <c r="A4408" t="n">
        <v>39337</v>
      </c>
      <c r="B4408" s="70" t="n">
        <v>66</v>
      </c>
      <c r="C4408" s="7" t="n">
        <v>7030</v>
      </c>
      <c r="D4408" s="7" t="n">
        <v>1065353216</v>
      </c>
      <c r="E4408" s="7" t="n">
        <v>1065353216</v>
      </c>
      <c r="F4408" s="7" t="n">
        <v>1065353216</v>
      </c>
      <c r="G4408" s="7" t="n">
        <v>0</v>
      </c>
      <c r="H4408" s="7" t="n">
        <v>0</v>
      </c>
      <c r="I4408" s="7" t="n">
        <v>3</v>
      </c>
    </row>
    <row r="4409" spans="1:10">
      <c r="A4409" t="s">
        <v>4</v>
      </c>
      <c r="B4409" s="4" t="s">
        <v>5</v>
      </c>
      <c r="C4409" s="4" t="s">
        <v>10</v>
      </c>
      <c r="D4409" s="4" t="s">
        <v>9</v>
      </c>
      <c r="E4409" s="4" t="s">
        <v>9</v>
      </c>
      <c r="F4409" s="4" t="s">
        <v>9</v>
      </c>
      <c r="G4409" s="4" t="s">
        <v>9</v>
      </c>
      <c r="H4409" s="4" t="s">
        <v>10</v>
      </c>
      <c r="I4409" s="4" t="s">
        <v>14</v>
      </c>
    </row>
    <row r="4410" spans="1:10">
      <c r="A4410" t="n">
        <v>39359</v>
      </c>
      <c r="B4410" s="70" t="n">
        <v>66</v>
      </c>
      <c r="C4410" s="7" t="n">
        <v>7030</v>
      </c>
      <c r="D4410" s="7" t="n">
        <v>1065353216</v>
      </c>
      <c r="E4410" s="7" t="n">
        <v>1065353216</v>
      </c>
      <c r="F4410" s="7" t="n">
        <v>1065353216</v>
      </c>
      <c r="G4410" s="7" t="n">
        <v>1065353216</v>
      </c>
      <c r="H4410" s="7" t="n">
        <v>300</v>
      </c>
      <c r="I4410" s="7" t="n">
        <v>3</v>
      </c>
    </row>
    <row r="4411" spans="1:10">
      <c r="A4411" t="s">
        <v>4</v>
      </c>
      <c r="B4411" s="4" t="s">
        <v>5</v>
      </c>
      <c r="C4411" s="4" t="s">
        <v>14</v>
      </c>
      <c r="D4411" s="4" t="s">
        <v>10</v>
      </c>
      <c r="E4411" s="4" t="s">
        <v>10</v>
      </c>
      <c r="F4411" s="4" t="s">
        <v>10</v>
      </c>
      <c r="G4411" s="4" t="s">
        <v>10</v>
      </c>
      <c r="H4411" s="4" t="s">
        <v>10</v>
      </c>
      <c r="I4411" s="4" t="s">
        <v>6</v>
      </c>
      <c r="J4411" s="4" t="s">
        <v>24</v>
      </c>
      <c r="K4411" s="4" t="s">
        <v>24</v>
      </c>
      <c r="L4411" s="4" t="s">
        <v>24</v>
      </c>
      <c r="M4411" s="4" t="s">
        <v>9</v>
      </c>
      <c r="N4411" s="4" t="s">
        <v>9</v>
      </c>
      <c r="O4411" s="4" t="s">
        <v>24</v>
      </c>
      <c r="P4411" s="4" t="s">
        <v>24</v>
      </c>
      <c r="Q4411" s="4" t="s">
        <v>24</v>
      </c>
      <c r="R4411" s="4" t="s">
        <v>24</v>
      </c>
      <c r="S4411" s="4" t="s">
        <v>14</v>
      </c>
    </row>
    <row r="4412" spans="1:10">
      <c r="A4412" t="n">
        <v>39381</v>
      </c>
      <c r="B4412" s="57" t="n">
        <v>39</v>
      </c>
      <c r="C4412" s="7" t="n">
        <v>12</v>
      </c>
      <c r="D4412" s="7" t="n">
        <v>65533</v>
      </c>
      <c r="E4412" s="7" t="n">
        <v>201</v>
      </c>
      <c r="F4412" s="7" t="n">
        <v>0</v>
      </c>
      <c r="G4412" s="7" t="n">
        <v>7030</v>
      </c>
      <c r="H4412" s="7" t="n">
        <v>12</v>
      </c>
      <c r="I4412" s="7" t="s">
        <v>327</v>
      </c>
      <c r="J4412" s="7" t="n">
        <v>0</v>
      </c>
      <c r="K4412" s="7" t="n">
        <v>0</v>
      </c>
      <c r="L4412" s="7" t="n">
        <v>0</v>
      </c>
      <c r="M4412" s="7" t="n">
        <v>0</v>
      </c>
      <c r="N4412" s="7" t="n">
        <v>0</v>
      </c>
      <c r="O4412" s="7" t="n">
        <v>0</v>
      </c>
      <c r="P4412" s="7" t="n">
        <v>1</v>
      </c>
      <c r="Q4412" s="7" t="n">
        <v>1</v>
      </c>
      <c r="R4412" s="7" t="n">
        <v>1</v>
      </c>
      <c r="S4412" s="7" t="n">
        <v>255</v>
      </c>
    </row>
    <row r="4413" spans="1:10">
      <c r="A4413" t="s">
        <v>4</v>
      </c>
      <c r="B4413" s="4" t="s">
        <v>5</v>
      </c>
      <c r="C4413" s="4" t="s">
        <v>10</v>
      </c>
    </row>
    <row r="4414" spans="1:10">
      <c r="A4414" t="n">
        <v>39442</v>
      </c>
      <c r="B4414" s="27" t="n">
        <v>16</v>
      </c>
      <c r="C4414" s="7" t="n">
        <v>500</v>
      </c>
    </row>
    <row r="4415" spans="1:10">
      <c r="A4415" t="s">
        <v>4</v>
      </c>
      <c r="B4415" s="4" t="s">
        <v>5</v>
      </c>
      <c r="C4415" s="4" t="s">
        <v>14</v>
      </c>
      <c r="D4415" s="4" t="s">
        <v>10</v>
      </c>
      <c r="E4415" s="4" t="s">
        <v>6</v>
      </c>
    </row>
    <row r="4416" spans="1:10">
      <c r="A4416" t="n">
        <v>39445</v>
      </c>
      <c r="B4416" s="26" t="n">
        <v>51</v>
      </c>
      <c r="C4416" s="7" t="n">
        <v>4</v>
      </c>
      <c r="D4416" s="7" t="n">
        <v>9</v>
      </c>
      <c r="E4416" s="7" t="s">
        <v>175</v>
      </c>
    </row>
    <row r="4417" spans="1:19">
      <c r="A4417" t="s">
        <v>4</v>
      </c>
      <c r="B4417" s="4" t="s">
        <v>5</v>
      </c>
      <c r="C4417" s="4" t="s">
        <v>10</v>
      </c>
    </row>
    <row r="4418" spans="1:19">
      <c r="A4418" t="n">
        <v>39458</v>
      </c>
      <c r="B4418" s="27" t="n">
        <v>16</v>
      </c>
      <c r="C4418" s="7" t="n">
        <v>0</v>
      </c>
    </row>
    <row r="4419" spans="1:19">
      <c r="A4419" t="s">
        <v>4</v>
      </c>
      <c r="B4419" s="4" t="s">
        <v>5</v>
      </c>
      <c r="C4419" s="4" t="s">
        <v>10</v>
      </c>
      <c r="D4419" s="4" t="s">
        <v>14</v>
      </c>
      <c r="E4419" s="4" t="s">
        <v>9</v>
      </c>
      <c r="F4419" s="4" t="s">
        <v>45</v>
      </c>
      <c r="G4419" s="4" t="s">
        <v>14</v>
      </c>
      <c r="H4419" s="4" t="s">
        <v>14</v>
      </c>
    </row>
    <row r="4420" spans="1:19">
      <c r="A4420" t="n">
        <v>39461</v>
      </c>
      <c r="B4420" s="28" t="n">
        <v>26</v>
      </c>
      <c r="C4420" s="7" t="n">
        <v>9</v>
      </c>
      <c r="D4420" s="7" t="n">
        <v>17</v>
      </c>
      <c r="E4420" s="7" t="n">
        <v>5324</v>
      </c>
      <c r="F4420" s="7" t="s">
        <v>375</v>
      </c>
      <c r="G4420" s="7" t="n">
        <v>2</v>
      </c>
      <c r="H4420" s="7" t="n">
        <v>0</v>
      </c>
    </row>
    <row r="4421" spans="1:19">
      <c r="A4421" t="s">
        <v>4</v>
      </c>
      <c r="B4421" s="4" t="s">
        <v>5</v>
      </c>
    </row>
    <row r="4422" spans="1:19">
      <c r="A4422" t="n">
        <v>39521</v>
      </c>
      <c r="B4422" s="29" t="n">
        <v>28</v>
      </c>
    </row>
    <row r="4423" spans="1:19">
      <c r="A4423" t="s">
        <v>4</v>
      </c>
      <c r="B4423" s="4" t="s">
        <v>5</v>
      </c>
      <c r="C4423" s="4" t="s">
        <v>10</v>
      </c>
      <c r="D4423" s="4" t="s">
        <v>14</v>
      </c>
    </row>
    <row r="4424" spans="1:19">
      <c r="A4424" t="n">
        <v>39522</v>
      </c>
      <c r="B4424" s="31" t="n">
        <v>89</v>
      </c>
      <c r="C4424" s="7" t="n">
        <v>65533</v>
      </c>
      <c r="D4424" s="7" t="n">
        <v>1</v>
      </c>
    </row>
    <row r="4425" spans="1:19">
      <c r="A4425" t="s">
        <v>4</v>
      </c>
      <c r="B4425" s="4" t="s">
        <v>5</v>
      </c>
      <c r="C4425" s="4" t="s">
        <v>10</v>
      </c>
      <c r="D4425" s="4" t="s">
        <v>10</v>
      </c>
      <c r="E4425" s="4" t="s">
        <v>10</v>
      </c>
    </row>
    <row r="4426" spans="1:19">
      <c r="A4426" t="n">
        <v>39526</v>
      </c>
      <c r="B4426" s="64" t="n">
        <v>61</v>
      </c>
      <c r="C4426" s="7" t="n">
        <v>22</v>
      </c>
      <c r="D4426" s="7" t="n">
        <v>9</v>
      </c>
      <c r="E4426" s="7" t="n">
        <v>1000</v>
      </c>
    </row>
    <row r="4427" spans="1:19">
      <c r="A4427" t="s">
        <v>4</v>
      </c>
      <c r="B4427" s="4" t="s">
        <v>5</v>
      </c>
      <c r="C4427" s="4" t="s">
        <v>10</v>
      </c>
      <c r="D4427" s="4" t="s">
        <v>14</v>
      </c>
      <c r="E4427" s="4" t="s">
        <v>6</v>
      </c>
      <c r="F4427" s="4" t="s">
        <v>24</v>
      </c>
      <c r="G4427" s="4" t="s">
        <v>24</v>
      </c>
      <c r="H4427" s="4" t="s">
        <v>24</v>
      </c>
    </row>
    <row r="4428" spans="1:19">
      <c r="A4428" t="n">
        <v>39533</v>
      </c>
      <c r="B4428" s="44" t="n">
        <v>48</v>
      </c>
      <c r="C4428" s="7" t="n">
        <v>7030</v>
      </c>
      <c r="D4428" s="7" t="n">
        <v>0</v>
      </c>
      <c r="E4428" s="7" t="s">
        <v>248</v>
      </c>
      <c r="F4428" s="7" t="n">
        <v>-1</v>
      </c>
      <c r="G4428" s="7" t="n">
        <v>1</v>
      </c>
      <c r="H4428" s="7" t="n">
        <v>0</v>
      </c>
    </row>
    <row r="4429" spans="1:19">
      <c r="A4429" t="s">
        <v>4</v>
      </c>
      <c r="B4429" s="4" t="s">
        <v>5</v>
      </c>
      <c r="C4429" s="4" t="s">
        <v>10</v>
      </c>
    </row>
    <row r="4430" spans="1:19">
      <c r="A4430" t="n">
        <v>39559</v>
      </c>
      <c r="B4430" s="27" t="n">
        <v>16</v>
      </c>
      <c r="C4430" s="7" t="n">
        <v>500</v>
      </c>
    </row>
    <row r="4431" spans="1:19">
      <c r="A4431" t="s">
        <v>4</v>
      </c>
      <c r="B4431" s="4" t="s">
        <v>5</v>
      </c>
      <c r="C4431" s="4" t="s">
        <v>14</v>
      </c>
      <c r="D4431" s="4" t="s">
        <v>10</v>
      </c>
      <c r="E4431" s="4" t="s">
        <v>6</v>
      </c>
    </row>
    <row r="4432" spans="1:19">
      <c r="A4432" t="n">
        <v>39562</v>
      </c>
      <c r="B4432" s="26" t="n">
        <v>51</v>
      </c>
      <c r="C4432" s="7" t="n">
        <v>4</v>
      </c>
      <c r="D4432" s="7" t="n">
        <v>7030</v>
      </c>
      <c r="E4432" s="7" t="s">
        <v>44</v>
      </c>
    </row>
    <row r="4433" spans="1:8">
      <c r="A4433" t="s">
        <v>4</v>
      </c>
      <c r="B4433" s="4" t="s">
        <v>5</v>
      </c>
      <c r="C4433" s="4" t="s">
        <v>10</v>
      </c>
    </row>
    <row r="4434" spans="1:8">
      <c r="A4434" t="n">
        <v>39575</v>
      </c>
      <c r="B4434" s="27" t="n">
        <v>16</v>
      </c>
      <c r="C4434" s="7" t="n">
        <v>0</v>
      </c>
    </row>
    <row r="4435" spans="1:8">
      <c r="A4435" t="s">
        <v>4</v>
      </c>
      <c r="B4435" s="4" t="s">
        <v>5</v>
      </c>
      <c r="C4435" s="4" t="s">
        <v>10</v>
      </c>
      <c r="D4435" s="4" t="s">
        <v>45</v>
      </c>
      <c r="E4435" s="4" t="s">
        <v>14</v>
      </c>
      <c r="F4435" s="4" t="s">
        <v>14</v>
      </c>
    </row>
    <row r="4436" spans="1:8">
      <c r="A4436" t="n">
        <v>39578</v>
      </c>
      <c r="B4436" s="28" t="n">
        <v>26</v>
      </c>
      <c r="C4436" s="7" t="n">
        <v>7030</v>
      </c>
      <c r="D4436" s="7" t="s">
        <v>376</v>
      </c>
      <c r="E4436" s="7" t="n">
        <v>2</v>
      </c>
      <c r="F4436" s="7" t="n">
        <v>0</v>
      </c>
    </row>
    <row r="4437" spans="1:8">
      <c r="A4437" t="s">
        <v>4</v>
      </c>
      <c r="B4437" s="4" t="s">
        <v>5</v>
      </c>
      <c r="C4437" s="4" t="s">
        <v>14</v>
      </c>
      <c r="D4437" s="4" t="s">
        <v>10</v>
      </c>
      <c r="E4437" s="4" t="s">
        <v>24</v>
      </c>
      <c r="F4437" s="4" t="s">
        <v>10</v>
      </c>
      <c r="G4437" s="4" t="s">
        <v>9</v>
      </c>
      <c r="H4437" s="4" t="s">
        <v>9</v>
      </c>
      <c r="I4437" s="4" t="s">
        <v>10</v>
      </c>
      <c r="J4437" s="4" t="s">
        <v>10</v>
      </c>
      <c r="K4437" s="4" t="s">
        <v>9</v>
      </c>
      <c r="L4437" s="4" t="s">
        <v>9</v>
      </c>
      <c r="M4437" s="4" t="s">
        <v>9</v>
      </c>
      <c r="N4437" s="4" t="s">
        <v>9</v>
      </c>
      <c r="O4437" s="4" t="s">
        <v>6</v>
      </c>
    </row>
    <row r="4438" spans="1:8">
      <c r="A4438" t="n">
        <v>39599</v>
      </c>
      <c r="B4438" s="11" t="n">
        <v>50</v>
      </c>
      <c r="C4438" s="7" t="n">
        <v>0</v>
      </c>
      <c r="D4438" s="7" t="n">
        <v>2070</v>
      </c>
      <c r="E4438" s="7" t="n">
        <v>1</v>
      </c>
      <c r="F4438" s="7" t="n">
        <v>0</v>
      </c>
      <c r="G4438" s="7" t="n">
        <v>0</v>
      </c>
      <c r="H4438" s="7" t="n">
        <v>0</v>
      </c>
      <c r="I4438" s="7" t="n">
        <v>0</v>
      </c>
      <c r="J4438" s="7" t="n">
        <v>65533</v>
      </c>
      <c r="K4438" s="7" t="n">
        <v>0</v>
      </c>
      <c r="L4438" s="7" t="n">
        <v>0</v>
      </c>
      <c r="M4438" s="7" t="n">
        <v>0</v>
      </c>
      <c r="N4438" s="7" t="n">
        <v>0</v>
      </c>
      <c r="O4438" s="7" t="s">
        <v>13</v>
      </c>
    </row>
    <row r="4439" spans="1:8">
      <c r="A4439" t="s">
        <v>4</v>
      </c>
      <c r="B4439" s="4" t="s">
        <v>5</v>
      </c>
      <c r="C4439" s="4" t="s">
        <v>10</v>
      </c>
    </row>
    <row r="4440" spans="1:8">
      <c r="A4440" t="n">
        <v>39638</v>
      </c>
      <c r="B4440" s="27" t="n">
        <v>16</v>
      </c>
      <c r="C4440" s="7" t="n">
        <v>300</v>
      </c>
    </row>
    <row r="4441" spans="1:8">
      <c r="A4441" t="s">
        <v>4</v>
      </c>
      <c r="B4441" s="4" t="s">
        <v>5</v>
      </c>
      <c r="C4441" s="4" t="s">
        <v>14</v>
      </c>
      <c r="D4441" s="4" t="s">
        <v>10</v>
      </c>
      <c r="E4441" s="4" t="s">
        <v>24</v>
      </c>
      <c r="F4441" s="4" t="s">
        <v>10</v>
      </c>
      <c r="G4441" s="4" t="s">
        <v>9</v>
      </c>
      <c r="H4441" s="4" t="s">
        <v>9</v>
      </c>
      <c r="I4441" s="4" t="s">
        <v>10</v>
      </c>
      <c r="J4441" s="4" t="s">
        <v>10</v>
      </c>
      <c r="K4441" s="4" t="s">
        <v>9</v>
      </c>
      <c r="L4441" s="4" t="s">
        <v>9</v>
      </c>
      <c r="M4441" s="4" t="s">
        <v>9</v>
      </c>
      <c r="N4441" s="4" t="s">
        <v>9</v>
      </c>
      <c r="O4441" s="4" t="s">
        <v>6</v>
      </c>
    </row>
    <row r="4442" spans="1:8">
      <c r="A4442" t="n">
        <v>39641</v>
      </c>
      <c r="B4442" s="11" t="n">
        <v>50</v>
      </c>
      <c r="C4442" s="7" t="n">
        <v>0</v>
      </c>
      <c r="D4442" s="7" t="n">
        <v>4033</v>
      </c>
      <c r="E4442" s="7" t="n">
        <v>1</v>
      </c>
      <c r="F4442" s="7" t="n">
        <v>0</v>
      </c>
      <c r="G4442" s="7" t="n">
        <v>0</v>
      </c>
      <c r="H4442" s="7" t="n">
        <v>0</v>
      </c>
      <c r="I4442" s="7" t="n">
        <v>0</v>
      </c>
      <c r="J4442" s="7" t="n">
        <v>65533</v>
      </c>
      <c r="K4442" s="7" t="n">
        <v>0</v>
      </c>
      <c r="L4442" s="7" t="n">
        <v>0</v>
      </c>
      <c r="M4442" s="7" t="n">
        <v>0</v>
      </c>
      <c r="N4442" s="7" t="n">
        <v>0</v>
      </c>
      <c r="O4442" s="7" t="s">
        <v>13</v>
      </c>
    </row>
    <row r="4443" spans="1:8">
      <c r="A4443" t="s">
        <v>4</v>
      </c>
      <c r="B4443" s="4" t="s">
        <v>5</v>
      </c>
    </row>
    <row r="4444" spans="1:8">
      <c r="A4444" t="n">
        <v>39680</v>
      </c>
      <c r="B4444" s="29" t="n">
        <v>28</v>
      </c>
    </row>
    <row r="4445" spans="1:8">
      <c r="A4445" t="s">
        <v>4</v>
      </c>
      <c r="B4445" s="4" t="s">
        <v>5</v>
      </c>
      <c r="C4445" s="4" t="s">
        <v>10</v>
      </c>
      <c r="D4445" s="4" t="s">
        <v>14</v>
      </c>
    </row>
    <row r="4446" spans="1:8">
      <c r="A4446" t="n">
        <v>39681</v>
      </c>
      <c r="B4446" s="31" t="n">
        <v>89</v>
      </c>
      <c r="C4446" s="7" t="n">
        <v>65533</v>
      </c>
      <c r="D4446" s="7" t="n">
        <v>1</v>
      </c>
    </row>
    <row r="4447" spans="1:8">
      <c r="A4447" t="s">
        <v>4</v>
      </c>
      <c r="B4447" s="4" t="s">
        <v>5</v>
      </c>
      <c r="C4447" s="4" t="s">
        <v>10</v>
      </c>
    </row>
    <row r="4448" spans="1:8">
      <c r="A4448" t="n">
        <v>39685</v>
      </c>
      <c r="B4448" s="27" t="n">
        <v>16</v>
      </c>
      <c r="C4448" s="7" t="n">
        <v>500</v>
      </c>
    </row>
    <row r="4449" spans="1:15">
      <c r="A4449" t="s">
        <v>4</v>
      </c>
      <c r="B4449" s="4" t="s">
        <v>5</v>
      </c>
      <c r="C4449" s="4" t="s">
        <v>14</v>
      </c>
      <c r="D4449" s="4" t="s">
        <v>10</v>
      </c>
      <c r="E4449" s="4" t="s">
        <v>24</v>
      </c>
    </row>
    <row r="4450" spans="1:15">
      <c r="A4450" t="n">
        <v>39688</v>
      </c>
      <c r="B4450" s="23" t="n">
        <v>58</v>
      </c>
      <c r="C4450" s="7" t="n">
        <v>101</v>
      </c>
      <c r="D4450" s="7" t="n">
        <v>300</v>
      </c>
      <c r="E4450" s="7" t="n">
        <v>1</v>
      </c>
    </row>
    <row r="4451" spans="1:15">
      <c r="A4451" t="s">
        <v>4</v>
      </c>
      <c r="B4451" s="4" t="s">
        <v>5</v>
      </c>
      <c r="C4451" s="4" t="s">
        <v>14</v>
      </c>
      <c r="D4451" s="4" t="s">
        <v>10</v>
      </c>
    </row>
    <row r="4452" spans="1:15">
      <c r="A4452" t="n">
        <v>39696</v>
      </c>
      <c r="B4452" s="23" t="n">
        <v>58</v>
      </c>
      <c r="C4452" s="7" t="n">
        <v>254</v>
      </c>
      <c r="D4452" s="7" t="n">
        <v>0</v>
      </c>
    </row>
    <row r="4453" spans="1:15">
      <c r="A4453" t="s">
        <v>4</v>
      </c>
      <c r="B4453" s="4" t="s">
        <v>5</v>
      </c>
      <c r="C4453" s="4" t="s">
        <v>10</v>
      </c>
      <c r="D4453" s="4" t="s">
        <v>14</v>
      </c>
      <c r="E4453" s="4" t="s">
        <v>6</v>
      </c>
      <c r="F4453" s="4" t="s">
        <v>24</v>
      </c>
      <c r="G4453" s="4" t="s">
        <v>24</v>
      </c>
      <c r="H4453" s="4" t="s">
        <v>24</v>
      </c>
    </row>
    <row r="4454" spans="1:15">
      <c r="A4454" t="n">
        <v>39700</v>
      </c>
      <c r="B4454" s="44" t="n">
        <v>48</v>
      </c>
      <c r="C4454" s="7" t="n">
        <v>9</v>
      </c>
      <c r="D4454" s="7" t="n">
        <v>0</v>
      </c>
      <c r="E4454" s="7" t="s">
        <v>149</v>
      </c>
      <c r="F4454" s="7" t="n">
        <v>-1</v>
      </c>
      <c r="G4454" s="7" t="n">
        <v>1</v>
      </c>
      <c r="H4454" s="7" t="n">
        <v>0</v>
      </c>
    </row>
    <row r="4455" spans="1:15">
      <c r="A4455" t="s">
        <v>4</v>
      </c>
      <c r="B4455" s="4" t="s">
        <v>5</v>
      </c>
      <c r="C4455" s="4" t="s">
        <v>14</v>
      </c>
      <c r="D4455" s="4" t="s">
        <v>14</v>
      </c>
      <c r="E4455" s="4" t="s">
        <v>24</v>
      </c>
      <c r="F4455" s="4" t="s">
        <v>24</v>
      </c>
      <c r="G4455" s="4" t="s">
        <v>24</v>
      </c>
      <c r="H4455" s="4" t="s">
        <v>10</v>
      </c>
    </row>
    <row r="4456" spans="1:15">
      <c r="A4456" t="n">
        <v>39729</v>
      </c>
      <c r="B4456" s="33" t="n">
        <v>45</v>
      </c>
      <c r="C4456" s="7" t="n">
        <v>2</v>
      </c>
      <c r="D4456" s="7" t="n">
        <v>3</v>
      </c>
      <c r="E4456" s="7" t="n">
        <v>-82.6800003051758</v>
      </c>
      <c r="F4456" s="7" t="n">
        <v>174.789993286133</v>
      </c>
      <c r="G4456" s="7" t="n">
        <v>29.8999996185303</v>
      </c>
      <c r="H4456" s="7" t="n">
        <v>0</v>
      </c>
    </row>
    <row r="4457" spans="1:15">
      <c r="A4457" t="s">
        <v>4</v>
      </c>
      <c r="B4457" s="4" t="s">
        <v>5</v>
      </c>
      <c r="C4457" s="4" t="s">
        <v>14</v>
      </c>
      <c r="D4457" s="4" t="s">
        <v>14</v>
      </c>
      <c r="E4457" s="4" t="s">
        <v>24</v>
      </c>
      <c r="F4457" s="4" t="s">
        <v>24</v>
      </c>
      <c r="G4457" s="4" t="s">
        <v>24</v>
      </c>
      <c r="H4457" s="4" t="s">
        <v>10</v>
      </c>
      <c r="I4457" s="4" t="s">
        <v>14</v>
      </c>
    </row>
    <row r="4458" spans="1:15">
      <c r="A4458" t="n">
        <v>39746</v>
      </c>
      <c r="B4458" s="33" t="n">
        <v>45</v>
      </c>
      <c r="C4458" s="7" t="n">
        <v>4</v>
      </c>
      <c r="D4458" s="7" t="n">
        <v>3</v>
      </c>
      <c r="E4458" s="7" t="n">
        <v>21.7900009155273</v>
      </c>
      <c r="F4458" s="7" t="n">
        <v>296.470001220703</v>
      </c>
      <c r="G4458" s="7" t="n">
        <v>4</v>
      </c>
      <c r="H4458" s="7" t="n">
        <v>0</v>
      </c>
      <c r="I4458" s="7" t="n">
        <v>0</v>
      </c>
    </row>
    <row r="4459" spans="1:15">
      <c r="A4459" t="s">
        <v>4</v>
      </c>
      <c r="B4459" s="4" t="s">
        <v>5</v>
      </c>
      <c r="C4459" s="4" t="s">
        <v>14</v>
      </c>
      <c r="D4459" s="4" t="s">
        <v>14</v>
      </c>
      <c r="E4459" s="4" t="s">
        <v>24</v>
      </c>
      <c r="F4459" s="4" t="s">
        <v>10</v>
      </c>
    </row>
    <row r="4460" spans="1:15">
      <c r="A4460" t="n">
        <v>39764</v>
      </c>
      <c r="B4460" s="33" t="n">
        <v>45</v>
      </c>
      <c r="C4460" s="7" t="n">
        <v>5</v>
      </c>
      <c r="D4460" s="7" t="n">
        <v>3</v>
      </c>
      <c r="E4460" s="7" t="n">
        <v>5.30000019073486</v>
      </c>
      <c r="F4460" s="7" t="n">
        <v>0</v>
      </c>
    </row>
    <row r="4461" spans="1:15">
      <c r="A4461" t="s">
        <v>4</v>
      </c>
      <c r="B4461" s="4" t="s">
        <v>5</v>
      </c>
      <c r="C4461" s="4" t="s">
        <v>14</v>
      </c>
      <c r="D4461" s="4" t="s">
        <v>14</v>
      </c>
      <c r="E4461" s="4" t="s">
        <v>24</v>
      </c>
      <c r="F4461" s="4" t="s">
        <v>10</v>
      </c>
    </row>
    <row r="4462" spans="1:15">
      <c r="A4462" t="n">
        <v>39773</v>
      </c>
      <c r="B4462" s="33" t="n">
        <v>45</v>
      </c>
      <c r="C4462" s="7" t="n">
        <v>11</v>
      </c>
      <c r="D4462" s="7" t="n">
        <v>3</v>
      </c>
      <c r="E4462" s="7" t="n">
        <v>38</v>
      </c>
      <c r="F4462" s="7" t="n">
        <v>0</v>
      </c>
    </row>
    <row r="4463" spans="1:15">
      <c r="A4463" t="s">
        <v>4</v>
      </c>
      <c r="B4463" s="4" t="s">
        <v>5</v>
      </c>
      <c r="C4463" s="4" t="s">
        <v>14</v>
      </c>
      <c r="D4463" s="4" t="s">
        <v>14</v>
      </c>
      <c r="E4463" s="4" t="s">
        <v>24</v>
      </c>
      <c r="F4463" s="4" t="s">
        <v>24</v>
      </c>
      <c r="G4463" s="4" t="s">
        <v>24</v>
      </c>
      <c r="H4463" s="4" t="s">
        <v>10</v>
      </c>
    </row>
    <row r="4464" spans="1:15">
      <c r="A4464" t="n">
        <v>39782</v>
      </c>
      <c r="B4464" s="33" t="n">
        <v>45</v>
      </c>
      <c r="C4464" s="7" t="n">
        <v>2</v>
      </c>
      <c r="D4464" s="7" t="n">
        <v>3</v>
      </c>
      <c r="E4464" s="7" t="n">
        <v>-82.6800003051758</v>
      </c>
      <c r="F4464" s="7" t="n">
        <v>175.350006103516</v>
      </c>
      <c r="G4464" s="7" t="n">
        <v>29.8999996185303</v>
      </c>
      <c r="H4464" s="7" t="n">
        <v>4000</v>
      </c>
    </row>
    <row r="4465" spans="1:9">
      <c r="A4465" t="s">
        <v>4</v>
      </c>
      <c r="B4465" s="4" t="s">
        <v>5</v>
      </c>
      <c r="C4465" s="4" t="s">
        <v>14</v>
      </c>
      <c r="D4465" s="4" t="s">
        <v>14</v>
      </c>
      <c r="E4465" s="4" t="s">
        <v>24</v>
      </c>
      <c r="F4465" s="4" t="s">
        <v>24</v>
      </c>
      <c r="G4465" s="4" t="s">
        <v>24</v>
      </c>
      <c r="H4465" s="4" t="s">
        <v>10</v>
      </c>
      <c r="I4465" s="4" t="s">
        <v>14</v>
      </c>
    </row>
    <row r="4466" spans="1:9">
      <c r="A4466" t="n">
        <v>39799</v>
      </c>
      <c r="B4466" s="33" t="n">
        <v>45</v>
      </c>
      <c r="C4466" s="7" t="n">
        <v>4</v>
      </c>
      <c r="D4466" s="7" t="n">
        <v>3</v>
      </c>
      <c r="E4466" s="7" t="n">
        <v>349.480010986328</v>
      </c>
      <c r="F4466" s="7" t="n">
        <v>287.089996337891</v>
      </c>
      <c r="G4466" s="7" t="n">
        <v>4</v>
      </c>
      <c r="H4466" s="7" t="n">
        <v>4000</v>
      </c>
      <c r="I4466" s="7" t="n">
        <v>1</v>
      </c>
    </row>
    <row r="4467" spans="1:9">
      <c r="A4467" t="s">
        <v>4</v>
      </c>
      <c r="B4467" s="4" t="s">
        <v>5</v>
      </c>
      <c r="C4467" s="4" t="s">
        <v>14</v>
      </c>
      <c r="D4467" s="4" t="s">
        <v>14</v>
      </c>
      <c r="E4467" s="4" t="s">
        <v>24</v>
      </c>
      <c r="F4467" s="4" t="s">
        <v>10</v>
      </c>
    </row>
    <row r="4468" spans="1:9">
      <c r="A4468" t="n">
        <v>39817</v>
      </c>
      <c r="B4468" s="33" t="n">
        <v>45</v>
      </c>
      <c r="C4468" s="7" t="n">
        <v>5</v>
      </c>
      <c r="D4468" s="7" t="n">
        <v>3</v>
      </c>
      <c r="E4468" s="7" t="n">
        <v>5.19999980926514</v>
      </c>
      <c r="F4468" s="7" t="n">
        <v>4000</v>
      </c>
    </row>
    <row r="4469" spans="1:9">
      <c r="A4469" t="s">
        <v>4</v>
      </c>
      <c r="B4469" s="4" t="s">
        <v>5</v>
      </c>
      <c r="C4469" s="4" t="s">
        <v>14</v>
      </c>
      <c r="D4469" s="4" t="s">
        <v>10</v>
      </c>
    </row>
    <row r="4470" spans="1:9">
      <c r="A4470" t="n">
        <v>39826</v>
      </c>
      <c r="B4470" s="23" t="n">
        <v>58</v>
      </c>
      <c r="C4470" s="7" t="n">
        <v>255</v>
      </c>
      <c r="D4470" s="7" t="n">
        <v>0</v>
      </c>
    </row>
    <row r="4471" spans="1:9">
      <c r="A4471" t="s">
        <v>4</v>
      </c>
      <c r="B4471" s="4" t="s">
        <v>5</v>
      </c>
      <c r="C4471" s="4" t="s">
        <v>14</v>
      </c>
      <c r="D4471" s="4" t="s">
        <v>10</v>
      </c>
    </row>
    <row r="4472" spans="1:9">
      <c r="A4472" t="n">
        <v>39830</v>
      </c>
      <c r="B4472" s="33" t="n">
        <v>45</v>
      </c>
      <c r="C4472" s="7" t="n">
        <v>7</v>
      </c>
      <c r="D4472" s="7" t="n">
        <v>255</v>
      </c>
    </row>
    <row r="4473" spans="1:9">
      <c r="A4473" t="s">
        <v>4</v>
      </c>
      <c r="B4473" s="4" t="s">
        <v>5</v>
      </c>
      <c r="C4473" s="4" t="s">
        <v>14</v>
      </c>
      <c r="D4473" s="4" t="s">
        <v>10</v>
      </c>
      <c r="E4473" s="4" t="s">
        <v>24</v>
      </c>
    </row>
    <row r="4474" spans="1:9">
      <c r="A4474" t="n">
        <v>39834</v>
      </c>
      <c r="B4474" s="23" t="n">
        <v>58</v>
      </c>
      <c r="C4474" s="7" t="n">
        <v>101</v>
      </c>
      <c r="D4474" s="7" t="n">
        <v>300</v>
      </c>
      <c r="E4474" s="7" t="n">
        <v>1</v>
      </c>
    </row>
    <row r="4475" spans="1:9">
      <c r="A4475" t="s">
        <v>4</v>
      </c>
      <c r="B4475" s="4" t="s">
        <v>5</v>
      </c>
      <c r="C4475" s="4" t="s">
        <v>14</v>
      </c>
      <c r="D4475" s="4" t="s">
        <v>10</v>
      </c>
    </row>
    <row r="4476" spans="1:9">
      <c r="A4476" t="n">
        <v>39842</v>
      </c>
      <c r="B4476" s="23" t="n">
        <v>58</v>
      </c>
      <c r="C4476" s="7" t="n">
        <v>254</v>
      </c>
      <c r="D4476" s="7" t="n">
        <v>0</v>
      </c>
    </row>
    <row r="4477" spans="1:9">
      <c r="A4477" t="s">
        <v>4</v>
      </c>
      <c r="B4477" s="4" t="s">
        <v>5</v>
      </c>
      <c r="C4477" s="4" t="s">
        <v>14</v>
      </c>
      <c r="D4477" s="4" t="s">
        <v>14</v>
      </c>
      <c r="E4477" s="4" t="s">
        <v>24</v>
      </c>
      <c r="F4477" s="4" t="s">
        <v>24</v>
      </c>
      <c r="G4477" s="4" t="s">
        <v>24</v>
      </c>
      <c r="H4477" s="4" t="s">
        <v>10</v>
      </c>
    </row>
    <row r="4478" spans="1:9">
      <c r="A4478" t="n">
        <v>39846</v>
      </c>
      <c r="B4478" s="33" t="n">
        <v>45</v>
      </c>
      <c r="C4478" s="7" t="n">
        <v>2</v>
      </c>
      <c r="D4478" s="7" t="n">
        <v>3</v>
      </c>
      <c r="E4478" s="7" t="n">
        <v>-83.9300003051758</v>
      </c>
      <c r="F4478" s="7" t="n">
        <v>174.199996948242</v>
      </c>
      <c r="G4478" s="7" t="n">
        <v>26.1299991607666</v>
      </c>
      <c r="H4478" s="7" t="n">
        <v>0</v>
      </c>
    </row>
    <row r="4479" spans="1:9">
      <c r="A4479" t="s">
        <v>4</v>
      </c>
      <c r="B4479" s="4" t="s">
        <v>5</v>
      </c>
      <c r="C4479" s="4" t="s">
        <v>14</v>
      </c>
      <c r="D4479" s="4" t="s">
        <v>14</v>
      </c>
      <c r="E4479" s="4" t="s">
        <v>24</v>
      </c>
      <c r="F4479" s="4" t="s">
        <v>24</v>
      </c>
      <c r="G4479" s="4" t="s">
        <v>24</v>
      </c>
      <c r="H4479" s="4" t="s">
        <v>10</v>
      </c>
      <c r="I4479" s="4" t="s">
        <v>14</v>
      </c>
    </row>
    <row r="4480" spans="1:9">
      <c r="A4480" t="n">
        <v>39863</v>
      </c>
      <c r="B4480" s="33" t="n">
        <v>45</v>
      </c>
      <c r="C4480" s="7" t="n">
        <v>4</v>
      </c>
      <c r="D4480" s="7" t="n">
        <v>3</v>
      </c>
      <c r="E4480" s="7" t="n">
        <v>5.26000022888184</v>
      </c>
      <c r="F4480" s="7" t="n">
        <v>263.420013427734</v>
      </c>
      <c r="G4480" s="7" t="n">
        <v>4</v>
      </c>
      <c r="H4480" s="7" t="n">
        <v>0</v>
      </c>
      <c r="I4480" s="7" t="n">
        <v>0</v>
      </c>
    </row>
    <row r="4481" spans="1:9">
      <c r="A4481" t="s">
        <v>4</v>
      </c>
      <c r="B4481" s="4" t="s">
        <v>5</v>
      </c>
      <c r="C4481" s="4" t="s">
        <v>14</v>
      </c>
      <c r="D4481" s="4" t="s">
        <v>14</v>
      </c>
      <c r="E4481" s="4" t="s">
        <v>24</v>
      </c>
      <c r="F4481" s="4" t="s">
        <v>10</v>
      </c>
    </row>
    <row r="4482" spans="1:9">
      <c r="A4482" t="n">
        <v>39881</v>
      </c>
      <c r="B4482" s="33" t="n">
        <v>45</v>
      </c>
      <c r="C4482" s="7" t="n">
        <v>5</v>
      </c>
      <c r="D4482" s="7" t="n">
        <v>3</v>
      </c>
      <c r="E4482" s="7" t="n">
        <v>1.89999997615814</v>
      </c>
      <c r="F4482" s="7" t="n">
        <v>0</v>
      </c>
    </row>
    <row r="4483" spans="1:9">
      <c r="A4483" t="s">
        <v>4</v>
      </c>
      <c r="B4483" s="4" t="s">
        <v>5</v>
      </c>
      <c r="C4483" s="4" t="s">
        <v>14</v>
      </c>
      <c r="D4483" s="4" t="s">
        <v>14</v>
      </c>
      <c r="E4483" s="4" t="s">
        <v>24</v>
      </c>
      <c r="F4483" s="4" t="s">
        <v>10</v>
      </c>
    </row>
    <row r="4484" spans="1:9">
      <c r="A4484" t="n">
        <v>39890</v>
      </c>
      <c r="B4484" s="33" t="n">
        <v>45</v>
      </c>
      <c r="C4484" s="7" t="n">
        <v>11</v>
      </c>
      <c r="D4484" s="7" t="n">
        <v>3</v>
      </c>
      <c r="E4484" s="7" t="n">
        <v>39.7000007629395</v>
      </c>
      <c r="F4484" s="7" t="n">
        <v>0</v>
      </c>
    </row>
    <row r="4485" spans="1:9">
      <c r="A4485" t="s">
        <v>4</v>
      </c>
      <c r="B4485" s="4" t="s">
        <v>5</v>
      </c>
      <c r="C4485" s="4" t="s">
        <v>14</v>
      </c>
      <c r="D4485" s="4" t="s">
        <v>14</v>
      </c>
      <c r="E4485" s="4" t="s">
        <v>24</v>
      </c>
      <c r="F4485" s="4" t="s">
        <v>24</v>
      </c>
      <c r="G4485" s="4" t="s">
        <v>24</v>
      </c>
      <c r="H4485" s="4" t="s">
        <v>10</v>
      </c>
      <c r="I4485" s="4" t="s">
        <v>14</v>
      </c>
    </row>
    <row r="4486" spans="1:9">
      <c r="A4486" t="n">
        <v>39899</v>
      </c>
      <c r="B4486" s="33" t="n">
        <v>45</v>
      </c>
      <c r="C4486" s="7" t="n">
        <v>4</v>
      </c>
      <c r="D4486" s="7" t="n">
        <v>3</v>
      </c>
      <c r="E4486" s="7" t="n">
        <v>0.670000016689301</v>
      </c>
      <c r="F4486" s="7" t="n">
        <v>292.850006103516</v>
      </c>
      <c r="G4486" s="7" t="n">
        <v>4</v>
      </c>
      <c r="H4486" s="7" t="n">
        <v>3000</v>
      </c>
      <c r="I4486" s="7" t="n">
        <v>0</v>
      </c>
    </row>
    <row r="4487" spans="1:9">
      <c r="A4487" t="s">
        <v>4</v>
      </c>
      <c r="B4487" s="4" t="s">
        <v>5</v>
      </c>
      <c r="C4487" s="4" t="s">
        <v>14</v>
      </c>
      <c r="D4487" s="4" t="s">
        <v>14</v>
      </c>
      <c r="E4487" s="4" t="s">
        <v>24</v>
      </c>
      <c r="F4487" s="4" t="s">
        <v>10</v>
      </c>
    </row>
    <row r="4488" spans="1:9">
      <c r="A4488" t="n">
        <v>39917</v>
      </c>
      <c r="B4488" s="33" t="n">
        <v>45</v>
      </c>
      <c r="C4488" s="7" t="n">
        <v>5</v>
      </c>
      <c r="D4488" s="7" t="n">
        <v>3</v>
      </c>
      <c r="E4488" s="7" t="n">
        <v>1.79999995231628</v>
      </c>
      <c r="F4488" s="7" t="n">
        <v>3000</v>
      </c>
    </row>
    <row r="4489" spans="1:9">
      <c r="A4489" t="s">
        <v>4</v>
      </c>
      <c r="B4489" s="4" t="s">
        <v>5</v>
      </c>
      <c r="C4489" s="4" t="s">
        <v>14</v>
      </c>
      <c r="D4489" s="4" t="s">
        <v>10</v>
      </c>
    </row>
    <row r="4490" spans="1:9">
      <c r="A4490" t="n">
        <v>39926</v>
      </c>
      <c r="B4490" s="23" t="n">
        <v>58</v>
      </c>
      <c r="C4490" s="7" t="n">
        <v>255</v>
      </c>
      <c r="D4490" s="7" t="n">
        <v>0</v>
      </c>
    </row>
    <row r="4491" spans="1:9">
      <c r="A4491" t="s">
        <v>4</v>
      </c>
      <c r="B4491" s="4" t="s">
        <v>5</v>
      </c>
      <c r="C4491" s="4" t="s">
        <v>10</v>
      </c>
      <c r="D4491" s="4" t="s">
        <v>14</v>
      </c>
      <c r="E4491" s="4" t="s">
        <v>14</v>
      </c>
      <c r="F4491" s="4" t="s">
        <v>6</v>
      </c>
    </row>
    <row r="4492" spans="1:9">
      <c r="A4492" t="n">
        <v>39930</v>
      </c>
      <c r="B4492" s="45" t="n">
        <v>20</v>
      </c>
      <c r="C4492" s="7" t="n">
        <v>28</v>
      </c>
      <c r="D4492" s="7" t="n">
        <v>2</v>
      </c>
      <c r="E4492" s="7" t="n">
        <v>11</v>
      </c>
      <c r="F4492" s="7" t="s">
        <v>377</v>
      </c>
    </row>
    <row r="4493" spans="1:9">
      <c r="A4493" t="s">
        <v>4</v>
      </c>
      <c r="B4493" s="4" t="s">
        <v>5</v>
      </c>
      <c r="C4493" s="4" t="s">
        <v>10</v>
      </c>
      <c r="D4493" s="4" t="s">
        <v>10</v>
      </c>
      <c r="E4493" s="4" t="s">
        <v>24</v>
      </c>
      <c r="F4493" s="4" t="s">
        <v>24</v>
      </c>
      <c r="G4493" s="4" t="s">
        <v>24</v>
      </c>
      <c r="H4493" s="4" t="s">
        <v>24</v>
      </c>
      <c r="I4493" s="4" t="s">
        <v>14</v>
      </c>
      <c r="J4493" s="4" t="s">
        <v>10</v>
      </c>
    </row>
    <row r="4494" spans="1:9">
      <c r="A4494" t="n">
        <v>39957</v>
      </c>
      <c r="B4494" s="48" t="n">
        <v>55</v>
      </c>
      <c r="C4494" s="7" t="n">
        <v>7031</v>
      </c>
      <c r="D4494" s="7" t="n">
        <v>65533</v>
      </c>
      <c r="E4494" s="7" t="n">
        <v>-80.5999984741211</v>
      </c>
      <c r="F4494" s="7" t="n">
        <v>174.399993896484</v>
      </c>
      <c r="G4494" s="7" t="n">
        <v>30.5</v>
      </c>
      <c r="H4494" s="7" t="n">
        <v>1.20000004768372</v>
      </c>
      <c r="I4494" s="7" t="n">
        <v>0</v>
      </c>
      <c r="J4494" s="7" t="n">
        <v>0</v>
      </c>
    </row>
    <row r="4495" spans="1:9">
      <c r="A4495" t="s">
        <v>4</v>
      </c>
      <c r="B4495" s="4" t="s">
        <v>5</v>
      </c>
      <c r="C4495" s="4" t="s">
        <v>14</v>
      </c>
      <c r="D4495" s="4" t="s">
        <v>10</v>
      </c>
    </row>
    <row r="4496" spans="1:9">
      <c r="A4496" t="n">
        <v>39981</v>
      </c>
      <c r="B4496" s="23" t="n">
        <v>58</v>
      </c>
      <c r="C4496" s="7" t="n">
        <v>255</v>
      </c>
      <c r="D4496" s="7" t="n">
        <v>0</v>
      </c>
    </row>
    <row r="4497" spans="1:10">
      <c r="A4497" t="s">
        <v>4</v>
      </c>
      <c r="B4497" s="4" t="s">
        <v>5</v>
      </c>
      <c r="C4497" s="4" t="s">
        <v>10</v>
      </c>
      <c r="D4497" s="4" t="s">
        <v>14</v>
      </c>
    </row>
    <row r="4498" spans="1:10">
      <c r="A4498" t="n">
        <v>39985</v>
      </c>
      <c r="B4498" s="49" t="n">
        <v>56</v>
      </c>
      <c r="C4498" s="7" t="n">
        <v>7031</v>
      </c>
      <c r="D4498" s="7" t="n">
        <v>0</v>
      </c>
    </row>
    <row r="4499" spans="1:10">
      <c r="A4499" t="s">
        <v>4</v>
      </c>
      <c r="B4499" s="4" t="s">
        <v>5</v>
      </c>
      <c r="C4499" s="4" t="s">
        <v>10</v>
      </c>
      <c r="D4499" s="4" t="s">
        <v>14</v>
      </c>
    </row>
    <row r="4500" spans="1:10">
      <c r="A4500" t="n">
        <v>39989</v>
      </c>
      <c r="B4500" s="66" t="n">
        <v>67</v>
      </c>
      <c r="C4500" s="7" t="n">
        <v>28</v>
      </c>
      <c r="D4500" s="7" t="n">
        <v>2</v>
      </c>
    </row>
    <row r="4501" spans="1:10">
      <c r="A4501" t="s">
        <v>4</v>
      </c>
      <c r="B4501" s="4" t="s">
        <v>5</v>
      </c>
      <c r="C4501" s="4" t="s">
        <v>14</v>
      </c>
      <c r="D4501" s="4" t="s">
        <v>10</v>
      </c>
      <c r="E4501" s="4" t="s">
        <v>14</v>
      </c>
    </row>
    <row r="4502" spans="1:10">
      <c r="A4502" t="n">
        <v>39993</v>
      </c>
      <c r="B4502" s="15" t="n">
        <v>49</v>
      </c>
      <c r="C4502" s="7" t="n">
        <v>1</v>
      </c>
      <c r="D4502" s="7" t="n">
        <v>4000</v>
      </c>
      <c r="E4502" s="7" t="n">
        <v>0</v>
      </c>
    </row>
    <row r="4503" spans="1:10">
      <c r="A4503" t="s">
        <v>4</v>
      </c>
      <c r="B4503" s="4" t="s">
        <v>5</v>
      </c>
      <c r="C4503" s="4" t="s">
        <v>14</v>
      </c>
      <c r="D4503" s="4" t="s">
        <v>10</v>
      </c>
      <c r="E4503" s="4" t="s">
        <v>6</v>
      </c>
    </row>
    <row r="4504" spans="1:10">
      <c r="A4504" t="n">
        <v>39998</v>
      </c>
      <c r="B4504" s="26" t="n">
        <v>51</v>
      </c>
      <c r="C4504" s="7" t="n">
        <v>4</v>
      </c>
      <c r="D4504" s="7" t="n">
        <v>28</v>
      </c>
      <c r="E4504" s="7" t="s">
        <v>44</v>
      </c>
    </row>
    <row r="4505" spans="1:10">
      <c r="A4505" t="s">
        <v>4</v>
      </c>
      <c r="B4505" s="4" t="s">
        <v>5</v>
      </c>
      <c r="C4505" s="4" t="s">
        <v>10</v>
      </c>
    </row>
    <row r="4506" spans="1:10">
      <c r="A4506" t="n">
        <v>40011</v>
      </c>
      <c r="B4506" s="27" t="n">
        <v>16</v>
      </c>
      <c r="C4506" s="7" t="n">
        <v>0</v>
      </c>
    </row>
    <row r="4507" spans="1:10">
      <c r="A4507" t="s">
        <v>4</v>
      </c>
      <c r="B4507" s="4" t="s">
        <v>5</v>
      </c>
      <c r="C4507" s="4" t="s">
        <v>10</v>
      </c>
      <c r="D4507" s="4" t="s">
        <v>14</v>
      </c>
      <c r="E4507" s="4" t="s">
        <v>9</v>
      </c>
      <c r="F4507" s="4" t="s">
        <v>45</v>
      </c>
      <c r="G4507" s="4" t="s">
        <v>14</v>
      </c>
      <c r="H4507" s="4" t="s">
        <v>14</v>
      </c>
    </row>
    <row r="4508" spans="1:10">
      <c r="A4508" t="n">
        <v>40014</v>
      </c>
      <c r="B4508" s="28" t="n">
        <v>26</v>
      </c>
      <c r="C4508" s="7" t="n">
        <v>28</v>
      </c>
      <c r="D4508" s="7" t="n">
        <v>17</v>
      </c>
      <c r="E4508" s="7" t="n">
        <v>33326</v>
      </c>
      <c r="F4508" s="7" t="s">
        <v>378</v>
      </c>
      <c r="G4508" s="7" t="n">
        <v>2</v>
      </c>
      <c r="H4508" s="7" t="n">
        <v>0</v>
      </c>
    </row>
    <row r="4509" spans="1:10">
      <c r="A4509" t="s">
        <v>4</v>
      </c>
      <c r="B4509" s="4" t="s">
        <v>5</v>
      </c>
    </row>
    <row r="4510" spans="1:10">
      <c r="A4510" t="n">
        <v>40094</v>
      </c>
      <c r="B4510" s="29" t="n">
        <v>28</v>
      </c>
    </row>
    <row r="4511" spans="1:10">
      <c r="A4511" t="s">
        <v>4</v>
      </c>
      <c r="B4511" s="4" t="s">
        <v>5</v>
      </c>
      <c r="C4511" s="4" t="s">
        <v>10</v>
      </c>
      <c r="D4511" s="4" t="s">
        <v>14</v>
      </c>
    </row>
    <row r="4512" spans="1:10">
      <c r="A4512" t="n">
        <v>40095</v>
      </c>
      <c r="B4512" s="31" t="n">
        <v>89</v>
      </c>
      <c r="C4512" s="7" t="n">
        <v>65533</v>
      </c>
      <c r="D4512" s="7" t="n">
        <v>1</v>
      </c>
    </row>
    <row r="4513" spans="1:8">
      <c r="A4513" t="s">
        <v>4</v>
      </c>
      <c r="B4513" s="4" t="s">
        <v>5</v>
      </c>
      <c r="C4513" s="4" t="s">
        <v>14</v>
      </c>
      <c r="D4513" s="4" t="s">
        <v>14</v>
      </c>
    </row>
    <row r="4514" spans="1:8">
      <c r="A4514" t="n">
        <v>40099</v>
      </c>
      <c r="B4514" s="15" t="n">
        <v>49</v>
      </c>
      <c r="C4514" s="7" t="n">
        <v>2</v>
      </c>
      <c r="D4514" s="7" t="n">
        <v>0</v>
      </c>
    </row>
    <row r="4515" spans="1:8">
      <c r="A4515" t="s">
        <v>4</v>
      </c>
      <c r="B4515" s="4" t="s">
        <v>5</v>
      </c>
      <c r="C4515" s="4" t="s">
        <v>14</v>
      </c>
      <c r="D4515" s="4" t="s">
        <v>10</v>
      </c>
      <c r="E4515" s="4" t="s">
        <v>9</v>
      </c>
      <c r="F4515" s="4" t="s">
        <v>10</v>
      </c>
      <c r="G4515" s="4" t="s">
        <v>9</v>
      </c>
      <c r="H4515" s="4" t="s">
        <v>14</v>
      </c>
    </row>
    <row r="4516" spans="1:8">
      <c r="A4516" t="n">
        <v>40102</v>
      </c>
      <c r="B4516" s="15" t="n">
        <v>49</v>
      </c>
      <c r="C4516" s="7" t="n">
        <v>0</v>
      </c>
      <c r="D4516" s="7" t="n">
        <v>424</v>
      </c>
      <c r="E4516" s="7" t="n">
        <v>1065353216</v>
      </c>
      <c r="F4516" s="7" t="n">
        <v>0</v>
      </c>
      <c r="G4516" s="7" t="n">
        <v>0</v>
      </c>
      <c r="H4516" s="7" t="n">
        <v>0</v>
      </c>
    </row>
    <row r="4517" spans="1:8">
      <c r="A4517" t="s">
        <v>4</v>
      </c>
      <c r="B4517" s="4" t="s">
        <v>5</v>
      </c>
      <c r="C4517" s="4" t="s">
        <v>14</v>
      </c>
      <c r="D4517" s="4" t="s">
        <v>10</v>
      </c>
      <c r="E4517" s="4" t="s">
        <v>24</v>
      </c>
    </row>
    <row r="4518" spans="1:8">
      <c r="A4518" t="n">
        <v>40117</v>
      </c>
      <c r="B4518" s="23" t="n">
        <v>58</v>
      </c>
      <c r="C4518" s="7" t="n">
        <v>101</v>
      </c>
      <c r="D4518" s="7" t="n">
        <v>300</v>
      </c>
      <c r="E4518" s="7" t="n">
        <v>1</v>
      </c>
    </row>
    <row r="4519" spans="1:8">
      <c r="A4519" t="s">
        <v>4</v>
      </c>
      <c r="B4519" s="4" t="s">
        <v>5</v>
      </c>
      <c r="C4519" s="4" t="s">
        <v>14</v>
      </c>
      <c r="D4519" s="4" t="s">
        <v>10</v>
      </c>
    </row>
    <row r="4520" spans="1:8">
      <c r="A4520" t="n">
        <v>40125</v>
      </c>
      <c r="B4520" s="23" t="n">
        <v>58</v>
      </c>
      <c r="C4520" s="7" t="n">
        <v>254</v>
      </c>
      <c r="D4520" s="7" t="n">
        <v>0</v>
      </c>
    </row>
    <row r="4521" spans="1:8">
      <c r="A4521" t="s">
        <v>4</v>
      </c>
      <c r="B4521" s="4" t="s">
        <v>5</v>
      </c>
      <c r="C4521" s="4" t="s">
        <v>10</v>
      </c>
      <c r="D4521" s="4" t="s">
        <v>14</v>
      </c>
      <c r="E4521" s="4" t="s">
        <v>6</v>
      </c>
      <c r="F4521" s="4" t="s">
        <v>24</v>
      </c>
      <c r="G4521" s="4" t="s">
        <v>24</v>
      </c>
      <c r="H4521" s="4" t="s">
        <v>24</v>
      </c>
    </row>
    <row r="4522" spans="1:8">
      <c r="A4522" t="n">
        <v>40129</v>
      </c>
      <c r="B4522" s="44" t="n">
        <v>48</v>
      </c>
      <c r="C4522" s="7" t="n">
        <v>28</v>
      </c>
      <c r="D4522" s="7" t="n">
        <v>0</v>
      </c>
      <c r="E4522" s="7" t="s">
        <v>145</v>
      </c>
      <c r="F4522" s="7" t="n">
        <v>0</v>
      </c>
      <c r="G4522" s="7" t="n">
        <v>1</v>
      </c>
      <c r="H4522" s="7" t="n">
        <v>2.80259692864963e-45</v>
      </c>
    </row>
    <row r="4523" spans="1:8">
      <c r="A4523" t="s">
        <v>4</v>
      </c>
      <c r="B4523" s="4" t="s">
        <v>5</v>
      </c>
      <c r="C4523" s="4" t="s">
        <v>14</v>
      </c>
      <c r="D4523" s="4" t="s">
        <v>10</v>
      </c>
      <c r="E4523" s="4" t="s">
        <v>24</v>
      </c>
      <c r="F4523" s="4" t="s">
        <v>10</v>
      </c>
      <c r="G4523" s="4" t="s">
        <v>9</v>
      </c>
      <c r="H4523" s="4" t="s">
        <v>9</v>
      </c>
      <c r="I4523" s="4" t="s">
        <v>10</v>
      </c>
      <c r="J4523" s="4" t="s">
        <v>10</v>
      </c>
      <c r="K4523" s="4" t="s">
        <v>9</v>
      </c>
      <c r="L4523" s="4" t="s">
        <v>9</v>
      </c>
      <c r="M4523" s="4" t="s">
        <v>9</v>
      </c>
      <c r="N4523" s="4" t="s">
        <v>9</v>
      </c>
      <c r="O4523" s="4" t="s">
        <v>6</v>
      </c>
    </row>
    <row r="4524" spans="1:8">
      <c r="A4524" t="n">
        <v>40158</v>
      </c>
      <c r="B4524" s="11" t="n">
        <v>50</v>
      </c>
      <c r="C4524" s="7" t="n">
        <v>0</v>
      </c>
      <c r="D4524" s="7" t="n">
        <v>2000</v>
      </c>
      <c r="E4524" s="7" t="n">
        <v>0.800000011920929</v>
      </c>
      <c r="F4524" s="7" t="n">
        <v>0</v>
      </c>
      <c r="G4524" s="7" t="n">
        <v>0</v>
      </c>
      <c r="H4524" s="7" t="n">
        <v>-1069547520</v>
      </c>
      <c r="I4524" s="7" t="n">
        <v>0</v>
      </c>
      <c r="J4524" s="7" t="n">
        <v>65533</v>
      </c>
      <c r="K4524" s="7" t="n">
        <v>0</v>
      </c>
      <c r="L4524" s="7" t="n">
        <v>0</v>
      </c>
      <c r="M4524" s="7" t="n">
        <v>0</v>
      </c>
      <c r="N4524" s="7" t="n">
        <v>0</v>
      </c>
      <c r="O4524" s="7" t="s">
        <v>13</v>
      </c>
    </row>
    <row r="4525" spans="1:8">
      <c r="A4525" t="s">
        <v>4</v>
      </c>
      <c r="B4525" s="4" t="s">
        <v>5</v>
      </c>
      <c r="C4525" s="4" t="s">
        <v>14</v>
      </c>
      <c r="D4525" s="4" t="s">
        <v>14</v>
      </c>
      <c r="E4525" s="4" t="s">
        <v>24</v>
      </c>
      <c r="F4525" s="4" t="s">
        <v>24</v>
      </c>
      <c r="G4525" s="4" t="s">
        <v>24</v>
      </c>
      <c r="H4525" s="4" t="s">
        <v>10</v>
      </c>
    </row>
    <row r="4526" spans="1:8">
      <c r="A4526" t="n">
        <v>40197</v>
      </c>
      <c r="B4526" s="33" t="n">
        <v>45</v>
      </c>
      <c r="C4526" s="7" t="n">
        <v>2</v>
      </c>
      <c r="D4526" s="7" t="n">
        <v>3</v>
      </c>
      <c r="E4526" s="7" t="n">
        <v>-83.6600036621094</v>
      </c>
      <c r="F4526" s="7" t="n">
        <v>174.509994506836</v>
      </c>
      <c r="G4526" s="7" t="n">
        <v>26.1200008392334</v>
      </c>
      <c r="H4526" s="7" t="n">
        <v>0</v>
      </c>
    </row>
    <row r="4527" spans="1:8">
      <c r="A4527" t="s">
        <v>4</v>
      </c>
      <c r="B4527" s="4" t="s">
        <v>5</v>
      </c>
      <c r="C4527" s="4" t="s">
        <v>14</v>
      </c>
      <c r="D4527" s="4" t="s">
        <v>14</v>
      </c>
      <c r="E4527" s="4" t="s">
        <v>24</v>
      </c>
      <c r="F4527" s="4" t="s">
        <v>24</v>
      </c>
      <c r="G4527" s="4" t="s">
        <v>24</v>
      </c>
      <c r="H4527" s="4" t="s">
        <v>10</v>
      </c>
      <c r="I4527" s="4" t="s">
        <v>14</v>
      </c>
    </row>
    <row r="4528" spans="1:8">
      <c r="A4528" t="n">
        <v>40214</v>
      </c>
      <c r="B4528" s="33" t="n">
        <v>45</v>
      </c>
      <c r="C4528" s="7" t="n">
        <v>4</v>
      </c>
      <c r="D4528" s="7" t="n">
        <v>3</v>
      </c>
      <c r="E4528" s="7" t="n">
        <v>2.91000008583069</v>
      </c>
      <c r="F4528" s="7" t="n">
        <v>36.3199996948242</v>
      </c>
      <c r="G4528" s="7" t="n">
        <v>-2</v>
      </c>
      <c r="H4528" s="7" t="n">
        <v>0</v>
      </c>
      <c r="I4528" s="7" t="n">
        <v>0</v>
      </c>
    </row>
    <row r="4529" spans="1:15">
      <c r="A4529" t="s">
        <v>4</v>
      </c>
      <c r="B4529" s="4" t="s">
        <v>5</v>
      </c>
      <c r="C4529" s="4" t="s">
        <v>14</v>
      </c>
      <c r="D4529" s="4" t="s">
        <v>14</v>
      </c>
      <c r="E4529" s="4" t="s">
        <v>24</v>
      </c>
      <c r="F4529" s="4" t="s">
        <v>10</v>
      </c>
    </row>
    <row r="4530" spans="1:15">
      <c r="A4530" t="n">
        <v>40232</v>
      </c>
      <c r="B4530" s="33" t="n">
        <v>45</v>
      </c>
      <c r="C4530" s="7" t="n">
        <v>5</v>
      </c>
      <c r="D4530" s="7" t="n">
        <v>3</v>
      </c>
      <c r="E4530" s="7" t="n">
        <v>1.39999997615814</v>
      </c>
      <c r="F4530" s="7" t="n">
        <v>0</v>
      </c>
    </row>
    <row r="4531" spans="1:15">
      <c r="A4531" t="s">
        <v>4</v>
      </c>
      <c r="B4531" s="4" t="s">
        <v>5</v>
      </c>
      <c r="C4531" s="4" t="s">
        <v>14</v>
      </c>
      <c r="D4531" s="4" t="s">
        <v>14</v>
      </c>
      <c r="E4531" s="4" t="s">
        <v>24</v>
      </c>
      <c r="F4531" s="4" t="s">
        <v>10</v>
      </c>
    </row>
    <row r="4532" spans="1:15">
      <c r="A4532" t="n">
        <v>40241</v>
      </c>
      <c r="B4532" s="33" t="n">
        <v>45</v>
      </c>
      <c r="C4532" s="7" t="n">
        <v>11</v>
      </c>
      <c r="D4532" s="7" t="n">
        <v>3</v>
      </c>
      <c r="E4532" s="7" t="n">
        <v>39.7000007629395</v>
      </c>
      <c r="F4532" s="7" t="n">
        <v>0</v>
      </c>
    </row>
    <row r="4533" spans="1:15">
      <c r="A4533" t="s">
        <v>4</v>
      </c>
      <c r="B4533" s="4" t="s">
        <v>5</v>
      </c>
      <c r="C4533" s="4" t="s">
        <v>14</v>
      </c>
      <c r="D4533" s="4" t="s">
        <v>14</v>
      </c>
      <c r="E4533" s="4" t="s">
        <v>24</v>
      </c>
      <c r="F4533" s="4" t="s">
        <v>24</v>
      </c>
      <c r="G4533" s="4" t="s">
        <v>24</v>
      </c>
      <c r="H4533" s="4" t="s">
        <v>10</v>
      </c>
    </row>
    <row r="4534" spans="1:15">
      <c r="A4534" t="n">
        <v>40250</v>
      </c>
      <c r="B4534" s="33" t="n">
        <v>45</v>
      </c>
      <c r="C4534" s="7" t="n">
        <v>2</v>
      </c>
      <c r="D4534" s="7" t="n">
        <v>3</v>
      </c>
      <c r="E4534" s="7" t="n">
        <v>-83.8499984741211</v>
      </c>
      <c r="F4534" s="7" t="n">
        <v>174.889999389648</v>
      </c>
      <c r="G4534" s="7" t="n">
        <v>26.1700000762939</v>
      </c>
      <c r="H4534" s="7" t="n">
        <v>4000</v>
      </c>
    </row>
    <row r="4535" spans="1:15">
      <c r="A4535" t="s">
        <v>4</v>
      </c>
      <c r="B4535" s="4" t="s">
        <v>5</v>
      </c>
      <c r="C4535" s="4" t="s">
        <v>14</v>
      </c>
      <c r="D4535" s="4" t="s">
        <v>14</v>
      </c>
      <c r="E4535" s="4" t="s">
        <v>24</v>
      </c>
      <c r="F4535" s="4" t="s">
        <v>24</v>
      </c>
      <c r="G4535" s="4" t="s">
        <v>24</v>
      </c>
      <c r="H4535" s="4" t="s">
        <v>10</v>
      </c>
      <c r="I4535" s="4" t="s">
        <v>14</v>
      </c>
    </row>
    <row r="4536" spans="1:15">
      <c r="A4536" t="n">
        <v>40267</v>
      </c>
      <c r="B4536" s="33" t="n">
        <v>45</v>
      </c>
      <c r="C4536" s="7" t="n">
        <v>4</v>
      </c>
      <c r="D4536" s="7" t="n">
        <v>3</v>
      </c>
      <c r="E4536" s="7" t="n">
        <v>348.899993896484</v>
      </c>
      <c r="F4536" s="7" t="n">
        <v>230.149993896484</v>
      </c>
      <c r="G4536" s="7" t="n">
        <v>352</v>
      </c>
      <c r="H4536" s="7" t="n">
        <v>4000</v>
      </c>
      <c r="I4536" s="7" t="n">
        <v>1</v>
      </c>
    </row>
    <row r="4537" spans="1:15">
      <c r="A4537" t="s">
        <v>4</v>
      </c>
      <c r="B4537" s="4" t="s">
        <v>5</v>
      </c>
      <c r="C4537" s="4" t="s">
        <v>14</v>
      </c>
      <c r="D4537" s="4" t="s">
        <v>14</v>
      </c>
      <c r="E4537" s="4" t="s">
        <v>24</v>
      </c>
      <c r="F4537" s="4" t="s">
        <v>10</v>
      </c>
    </row>
    <row r="4538" spans="1:15">
      <c r="A4538" t="n">
        <v>40285</v>
      </c>
      <c r="B4538" s="33" t="n">
        <v>45</v>
      </c>
      <c r="C4538" s="7" t="n">
        <v>5</v>
      </c>
      <c r="D4538" s="7" t="n">
        <v>3</v>
      </c>
      <c r="E4538" s="7" t="n">
        <v>1.5</v>
      </c>
      <c r="F4538" s="7" t="n">
        <v>4000</v>
      </c>
    </row>
    <row r="4539" spans="1:15">
      <c r="A4539" t="s">
        <v>4</v>
      </c>
      <c r="B4539" s="4" t="s">
        <v>5</v>
      </c>
      <c r="C4539" s="4" t="s">
        <v>14</v>
      </c>
      <c r="D4539" s="4" t="s">
        <v>10</v>
      </c>
    </row>
    <row r="4540" spans="1:15">
      <c r="A4540" t="n">
        <v>40294</v>
      </c>
      <c r="B4540" s="23" t="n">
        <v>58</v>
      </c>
      <c r="C4540" s="7" t="n">
        <v>255</v>
      </c>
      <c r="D4540" s="7" t="n">
        <v>0</v>
      </c>
    </row>
    <row r="4541" spans="1:15">
      <c r="A4541" t="s">
        <v>4</v>
      </c>
      <c r="B4541" s="4" t="s">
        <v>5</v>
      </c>
      <c r="C4541" s="4" t="s">
        <v>10</v>
      </c>
      <c r="D4541" s="4" t="s">
        <v>14</v>
      </c>
      <c r="E4541" s="4" t="s">
        <v>6</v>
      </c>
    </row>
    <row r="4542" spans="1:15">
      <c r="A4542" t="n">
        <v>40298</v>
      </c>
      <c r="B4542" s="74" t="n">
        <v>86</v>
      </c>
      <c r="C4542" s="7" t="n">
        <v>28</v>
      </c>
      <c r="D4542" s="7" t="n">
        <v>0</v>
      </c>
      <c r="E4542" s="7" t="s">
        <v>13</v>
      </c>
    </row>
    <row r="4543" spans="1:15">
      <c r="A4543" t="s">
        <v>4</v>
      </c>
      <c r="B4543" s="4" t="s">
        <v>5</v>
      </c>
      <c r="C4543" s="4" t="s">
        <v>10</v>
      </c>
      <c r="D4543" s="4" t="s">
        <v>14</v>
      </c>
      <c r="E4543" s="4" t="s">
        <v>6</v>
      </c>
      <c r="F4543" s="4" t="s">
        <v>24</v>
      </c>
      <c r="G4543" s="4" t="s">
        <v>24</v>
      </c>
      <c r="H4543" s="4" t="s">
        <v>24</v>
      </c>
    </row>
    <row r="4544" spans="1:15">
      <c r="A4544" t="n">
        <v>40303</v>
      </c>
      <c r="B4544" s="44" t="n">
        <v>48</v>
      </c>
      <c r="C4544" s="7" t="n">
        <v>28</v>
      </c>
      <c r="D4544" s="7" t="n">
        <v>0</v>
      </c>
      <c r="E4544" s="7" t="s">
        <v>242</v>
      </c>
      <c r="F4544" s="7" t="n">
        <v>-1</v>
      </c>
      <c r="G4544" s="7" t="n">
        <v>1</v>
      </c>
      <c r="H4544" s="7" t="n">
        <v>0</v>
      </c>
    </row>
    <row r="4545" spans="1:9">
      <c r="A4545" t="s">
        <v>4</v>
      </c>
      <c r="B4545" s="4" t="s">
        <v>5</v>
      </c>
      <c r="C4545" s="4" t="s">
        <v>10</v>
      </c>
    </row>
    <row r="4546" spans="1:9">
      <c r="A4546" t="n">
        <v>40329</v>
      </c>
      <c r="B4546" s="27" t="n">
        <v>16</v>
      </c>
      <c r="C4546" s="7" t="n">
        <v>1500</v>
      </c>
    </row>
    <row r="4547" spans="1:9">
      <c r="A4547" t="s">
        <v>4</v>
      </c>
      <c r="B4547" s="4" t="s">
        <v>5</v>
      </c>
      <c r="C4547" s="4" t="s">
        <v>14</v>
      </c>
      <c r="D4547" s="4" t="s">
        <v>10</v>
      </c>
      <c r="E4547" s="4" t="s">
        <v>24</v>
      </c>
      <c r="F4547" s="4" t="s">
        <v>10</v>
      </c>
      <c r="G4547" s="4" t="s">
        <v>9</v>
      </c>
      <c r="H4547" s="4" t="s">
        <v>9</v>
      </c>
      <c r="I4547" s="4" t="s">
        <v>10</v>
      </c>
      <c r="J4547" s="4" t="s">
        <v>10</v>
      </c>
      <c r="K4547" s="4" t="s">
        <v>9</v>
      </c>
      <c r="L4547" s="4" t="s">
        <v>9</v>
      </c>
      <c r="M4547" s="4" t="s">
        <v>9</v>
      </c>
      <c r="N4547" s="4" t="s">
        <v>9</v>
      </c>
      <c r="O4547" s="4" t="s">
        <v>6</v>
      </c>
    </row>
    <row r="4548" spans="1:9">
      <c r="A4548" t="n">
        <v>40332</v>
      </c>
      <c r="B4548" s="11" t="n">
        <v>50</v>
      </c>
      <c r="C4548" s="7" t="n">
        <v>0</v>
      </c>
      <c r="D4548" s="7" t="n">
        <v>4526</v>
      </c>
      <c r="E4548" s="7" t="n">
        <v>0.800000011920929</v>
      </c>
      <c r="F4548" s="7" t="n">
        <v>500</v>
      </c>
      <c r="G4548" s="7" t="n">
        <v>0</v>
      </c>
      <c r="H4548" s="7" t="n">
        <v>-1061158912</v>
      </c>
      <c r="I4548" s="7" t="n">
        <v>0</v>
      </c>
      <c r="J4548" s="7" t="n">
        <v>65533</v>
      </c>
      <c r="K4548" s="7" t="n">
        <v>0</v>
      </c>
      <c r="L4548" s="7" t="n">
        <v>0</v>
      </c>
      <c r="M4548" s="7" t="n">
        <v>0</v>
      </c>
      <c r="N4548" s="7" t="n">
        <v>0</v>
      </c>
      <c r="O4548" s="7" t="s">
        <v>13</v>
      </c>
    </row>
    <row r="4549" spans="1:9">
      <c r="A4549" t="s">
        <v>4</v>
      </c>
      <c r="B4549" s="4" t="s">
        <v>5</v>
      </c>
      <c r="C4549" s="4" t="s">
        <v>14</v>
      </c>
      <c r="D4549" s="4" t="s">
        <v>10</v>
      </c>
    </row>
    <row r="4550" spans="1:9">
      <c r="A4550" t="n">
        <v>40371</v>
      </c>
      <c r="B4550" s="33" t="n">
        <v>45</v>
      </c>
      <c r="C4550" s="7" t="n">
        <v>7</v>
      </c>
      <c r="D4550" s="7" t="n">
        <v>255</v>
      </c>
    </row>
    <row r="4551" spans="1:9">
      <c r="A4551" t="s">
        <v>4</v>
      </c>
      <c r="B4551" s="4" t="s">
        <v>5</v>
      </c>
      <c r="C4551" s="4" t="s">
        <v>14</v>
      </c>
      <c r="D4551" s="4" t="s">
        <v>24</v>
      </c>
      <c r="E4551" s="4" t="s">
        <v>10</v>
      </c>
      <c r="F4551" s="4" t="s">
        <v>14</v>
      </c>
    </row>
    <row r="4552" spans="1:9">
      <c r="A4552" t="n">
        <v>40375</v>
      </c>
      <c r="B4552" s="15" t="n">
        <v>49</v>
      </c>
      <c r="C4552" s="7" t="n">
        <v>3</v>
      </c>
      <c r="D4552" s="7" t="n">
        <v>0.699999988079071</v>
      </c>
      <c r="E4552" s="7" t="n">
        <v>500</v>
      </c>
      <c r="F4552" s="7" t="n">
        <v>0</v>
      </c>
    </row>
    <row r="4553" spans="1:9">
      <c r="A4553" t="s">
        <v>4</v>
      </c>
      <c r="B4553" s="4" t="s">
        <v>5</v>
      </c>
      <c r="C4553" s="4" t="s">
        <v>14</v>
      </c>
      <c r="D4553" s="4" t="s">
        <v>24</v>
      </c>
      <c r="E4553" s="4" t="s">
        <v>24</v>
      </c>
      <c r="F4553" s="4" t="s">
        <v>24</v>
      </c>
    </row>
    <row r="4554" spans="1:9">
      <c r="A4554" t="n">
        <v>40384</v>
      </c>
      <c r="B4554" s="33" t="n">
        <v>45</v>
      </c>
      <c r="C4554" s="7" t="n">
        <v>9</v>
      </c>
      <c r="D4554" s="7" t="n">
        <v>0.0199999995529652</v>
      </c>
      <c r="E4554" s="7" t="n">
        <v>0.0199999995529652</v>
      </c>
      <c r="F4554" s="7" t="n">
        <v>0.5</v>
      </c>
    </row>
    <row r="4555" spans="1:9">
      <c r="A4555" t="s">
        <v>4</v>
      </c>
      <c r="B4555" s="4" t="s">
        <v>5</v>
      </c>
      <c r="C4555" s="4" t="s">
        <v>14</v>
      </c>
      <c r="D4555" s="4" t="s">
        <v>10</v>
      </c>
      <c r="E4555" s="4" t="s">
        <v>6</v>
      </c>
    </row>
    <row r="4556" spans="1:9">
      <c r="A4556" t="n">
        <v>40398</v>
      </c>
      <c r="B4556" s="26" t="n">
        <v>51</v>
      </c>
      <c r="C4556" s="7" t="n">
        <v>4</v>
      </c>
      <c r="D4556" s="7" t="n">
        <v>28</v>
      </c>
      <c r="E4556" s="7" t="s">
        <v>44</v>
      </c>
    </row>
    <row r="4557" spans="1:9">
      <c r="A4557" t="s">
        <v>4</v>
      </c>
      <c r="B4557" s="4" t="s">
        <v>5</v>
      </c>
      <c r="C4557" s="4" t="s">
        <v>10</v>
      </c>
    </row>
    <row r="4558" spans="1:9">
      <c r="A4558" t="n">
        <v>40411</v>
      </c>
      <c r="B4558" s="27" t="n">
        <v>16</v>
      </c>
      <c r="C4558" s="7" t="n">
        <v>0</v>
      </c>
    </row>
    <row r="4559" spans="1:9">
      <c r="A4559" t="s">
        <v>4</v>
      </c>
      <c r="B4559" s="4" t="s">
        <v>5</v>
      </c>
      <c r="C4559" s="4" t="s">
        <v>10</v>
      </c>
      <c r="D4559" s="4" t="s">
        <v>14</v>
      </c>
      <c r="E4559" s="4" t="s">
        <v>9</v>
      </c>
      <c r="F4559" s="4" t="s">
        <v>45</v>
      </c>
      <c r="G4559" s="4" t="s">
        <v>14</v>
      </c>
      <c r="H4559" s="4" t="s">
        <v>14</v>
      </c>
      <c r="I4559" s="4" t="s">
        <v>14</v>
      </c>
      <c r="J4559" s="4" t="s">
        <v>9</v>
      </c>
      <c r="K4559" s="4" t="s">
        <v>45</v>
      </c>
      <c r="L4559" s="4" t="s">
        <v>14</v>
      </c>
      <c r="M4559" s="4" t="s">
        <v>14</v>
      </c>
      <c r="N4559" s="4" t="s">
        <v>14</v>
      </c>
      <c r="O4559" s="4" t="s">
        <v>9</v>
      </c>
      <c r="P4559" s="4" t="s">
        <v>45</v>
      </c>
      <c r="Q4559" s="4" t="s">
        <v>14</v>
      </c>
      <c r="R4559" s="4" t="s">
        <v>14</v>
      </c>
    </row>
    <row r="4560" spans="1:9">
      <c r="A4560" t="n">
        <v>40414</v>
      </c>
      <c r="B4560" s="28" t="n">
        <v>26</v>
      </c>
      <c r="C4560" s="7" t="n">
        <v>28</v>
      </c>
      <c r="D4560" s="7" t="n">
        <v>17</v>
      </c>
      <c r="E4560" s="7" t="n">
        <v>33327</v>
      </c>
      <c r="F4560" s="7" t="s">
        <v>379</v>
      </c>
      <c r="G4560" s="7" t="n">
        <v>2</v>
      </c>
      <c r="H4560" s="7" t="n">
        <v>3</v>
      </c>
      <c r="I4560" s="7" t="n">
        <v>17</v>
      </c>
      <c r="J4560" s="7" t="n">
        <v>33328</v>
      </c>
      <c r="K4560" s="7" t="s">
        <v>380</v>
      </c>
      <c r="L4560" s="7" t="n">
        <v>2</v>
      </c>
      <c r="M4560" s="7" t="n">
        <v>3</v>
      </c>
      <c r="N4560" s="7" t="n">
        <v>17</v>
      </c>
      <c r="O4560" s="7" t="n">
        <v>33329</v>
      </c>
      <c r="P4560" s="7" t="s">
        <v>381</v>
      </c>
      <c r="Q4560" s="7" t="n">
        <v>2</v>
      </c>
      <c r="R4560" s="7" t="n">
        <v>0</v>
      </c>
    </row>
    <row r="4561" spans="1:18">
      <c r="A4561" t="s">
        <v>4</v>
      </c>
      <c r="B4561" s="4" t="s">
        <v>5</v>
      </c>
    </row>
    <row r="4562" spans="1:18">
      <c r="A4562" t="n">
        <v>40580</v>
      </c>
      <c r="B4562" s="29" t="n">
        <v>28</v>
      </c>
    </row>
    <row r="4563" spans="1:18">
      <c r="A4563" t="s">
        <v>4</v>
      </c>
      <c r="B4563" s="4" t="s">
        <v>5</v>
      </c>
      <c r="C4563" s="4" t="s">
        <v>10</v>
      </c>
      <c r="D4563" s="4" t="s">
        <v>14</v>
      </c>
    </row>
    <row r="4564" spans="1:18">
      <c r="A4564" t="n">
        <v>40581</v>
      </c>
      <c r="B4564" s="31" t="n">
        <v>89</v>
      </c>
      <c r="C4564" s="7" t="n">
        <v>65533</v>
      </c>
      <c r="D4564" s="7" t="n">
        <v>1</v>
      </c>
    </row>
    <row r="4565" spans="1:18">
      <c r="A4565" t="s">
        <v>4</v>
      </c>
      <c r="B4565" s="4" t="s">
        <v>5</v>
      </c>
      <c r="C4565" s="4" t="s">
        <v>14</v>
      </c>
      <c r="D4565" s="4" t="s">
        <v>10</v>
      </c>
    </row>
    <row r="4566" spans="1:18">
      <c r="A4566" t="n">
        <v>40585</v>
      </c>
      <c r="B4566" s="33" t="n">
        <v>45</v>
      </c>
      <c r="C4566" s="7" t="n">
        <v>7</v>
      </c>
      <c r="D4566" s="7" t="n">
        <v>255</v>
      </c>
    </row>
    <row r="4567" spans="1:18">
      <c r="A4567" t="s">
        <v>4</v>
      </c>
      <c r="B4567" s="4" t="s">
        <v>5</v>
      </c>
      <c r="C4567" s="4" t="s">
        <v>14</v>
      </c>
      <c r="D4567" s="4" t="s">
        <v>10</v>
      </c>
      <c r="E4567" s="4" t="s">
        <v>24</v>
      </c>
    </row>
    <row r="4568" spans="1:18">
      <c r="A4568" t="n">
        <v>40589</v>
      </c>
      <c r="B4568" s="23" t="n">
        <v>58</v>
      </c>
      <c r="C4568" s="7" t="n">
        <v>101</v>
      </c>
      <c r="D4568" s="7" t="n">
        <v>300</v>
      </c>
      <c r="E4568" s="7" t="n">
        <v>1</v>
      </c>
    </row>
    <row r="4569" spans="1:18">
      <c r="A4569" t="s">
        <v>4</v>
      </c>
      <c r="B4569" s="4" t="s">
        <v>5</v>
      </c>
      <c r="C4569" s="4" t="s">
        <v>14</v>
      </c>
      <c r="D4569" s="4" t="s">
        <v>10</v>
      </c>
    </row>
    <row r="4570" spans="1:18">
      <c r="A4570" t="n">
        <v>40597</v>
      </c>
      <c r="B4570" s="23" t="n">
        <v>58</v>
      </c>
      <c r="C4570" s="7" t="n">
        <v>254</v>
      </c>
      <c r="D4570" s="7" t="n">
        <v>0</v>
      </c>
    </row>
    <row r="4571" spans="1:18">
      <c r="A4571" t="s">
        <v>4</v>
      </c>
      <c r="B4571" s="4" t="s">
        <v>5</v>
      </c>
      <c r="C4571" s="4" t="s">
        <v>14</v>
      </c>
      <c r="D4571" s="4" t="s">
        <v>14</v>
      </c>
      <c r="E4571" s="4" t="s">
        <v>24</v>
      </c>
      <c r="F4571" s="4" t="s">
        <v>24</v>
      </c>
      <c r="G4571" s="4" t="s">
        <v>24</v>
      </c>
      <c r="H4571" s="4" t="s">
        <v>10</v>
      </c>
    </row>
    <row r="4572" spans="1:18">
      <c r="A4572" t="n">
        <v>40601</v>
      </c>
      <c r="B4572" s="33" t="n">
        <v>45</v>
      </c>
      <c r="C4572" s="7" t="n">
        <v>2</v>
      </c>
      <c r="D4572" s="7" t="n">
        <v>3</v>
      </c>
      <c r="E4572" s="7" t="n">
        <v>-87.4199981689453</v>
      </c>
      <c r="F4572" s="7" t="n">
        <v>174.740005493164</v>
      </c>
      <c r="G4572" s="7" t="n">
        <v>29.3999996185303</v>
      </c>
      <c r="H4572" s="7" t="n">
        <v>0</v>
      </c>
    </row>
    <row r="4573" spans="1:18">
      <c r="A4573" t="s">
        <v>4</v>
      </c>
      <c r="B4573" s="4" t="s">
        <v>5</v>
      </c>
      <c r="C4573" s="4" t="s">
        <v>14</v>
      </c>
      <c r="D4573" s="4" t="s">
        <v>14</v>
      </c>
      <c r="E4573" s="4" t="s">
        <v>24</v>
      </c>
      <c r="F4573" s="4" t="s">
        <v>24</v>
      </c>
      <c r="G4573" s="4" t="s">
        <v>24</v>
      </c>
      <c r="H4573" s="4" t="s">
        <v>10</v>
      </c>
      <c r="I4573" s="4" t="s">
        <v>14</v>
      </c>
    </row>
    <row r="4574" spans="1:18">
      <c r="A4574" t="n">
        <v>40618</v>
      </c>
      <c r="B4574" s="33" t="n">
        <v>45</v>
      </c>
      <c r="C4574" s="7" t="n">
        <v>4</v>
      </c>
      <c r="D4574" s="7" t="n">
        <v>3</v>
      </c>
      <c r="E4574" s="7" t="n">
        <v>5.5</v>
      </c>
      <c r="F4574" s="7" t="n">
        <v>121.040000915527</v>
      </c>
      <c r="G4574" s="7" t="n">
        <v>10</v>
      </c>
      <c r="H4574" s="7" t="n">
        <v>0</v>
      </c>
      <c r="I4574" s="7" t="n">
        <v>0</v>
      </c>
    </row>
    <row r="4575" spans="1:18">
      <c r="A4575" t="s">
        <v>4</v>
      </c>
      <c r="B4575" s="4" t="s">
        <v>5</v>
      </c>
      <c r="C4575" s="4" t="s">
        <v>14</v>
      </c>
      <c r="D4575" s="4" t="s">
        <v>14</v>
      </c>
      <c r="E4575" s="4" t="s">
        <v>24</v>
      </c>
      <c r="F4575" s="4" t="s">
        <v>10</v>
      </c>
    </row>
    <row r="4576" spans="1:18">
      <c r="A4576" t="n">
        <v>40636</v>
      </c>
      <c r="B4576" s="33" t="n">
        <v>45</v>
      </c>
      <c r="C4576" s="7" t="n">
        <v>5</v>
      </c>
      <c r="D4576" s="7" t="n">
        <v>3</v>
      </c>
      <c r="E4576" s="7" t="n">
        <v>2.20000004768372</v>
      </c>
      <c r="F4576" s="7" t="n">
        <v>0</v>
      </c>
    </row>
    <row r="4577" spans="1:9">
      <c r="A4577" t="s">
        <v>4</v>
      </c>
      <c r="B4577" s="4" t="s">
        <v>5</v>
      </c>
      <c r="C4577" s="4" t="s">
        <v>14</v>
      </c>
      <c r="D4577" s="4" t="s">
        <v>14</v>
      </c>
      <c r="E4577" s="4" t="s">
        <v>24</v>
      </c>
      <c r="F4577" s="4" t="s">
        <v>10</v>
      </c>
    </row>
    <row r="4578" spans="1:9">
      <c r="A4578" t="n">
        <v>40645</v>
      </c>
      <c r="B4578" s="33" t="n">
        <v>45</v>
      </c>
      <c r="C4578" s="7" t="n">
        <v>11</v>
      </c>
      <c r="D4578" s="7" t="n">
        <v>3</v>
      </c>
      <c r="E4578" s="7" t="n">
        <v>38</v>
      </c>
      <c r="F4578" s="7" t="n">
        <v>0</v>
      </c>
    </row>
    <row r="4579" spans="1:9">
      <c r="A4579" t="s">
        <v>4</v>
      </c>
      <c r="B4579" s="4" t="s">
        <v>5</v>
      </c>
      <c r="C4579" s="4" t="s">
        <v>14</v>
      </c>
    </row>
    <row r="4580" spans="1:9">
      <c r="A4580" t="n">
        <v>40654</v>
      </c>
      <c r="B4580" s="62" t="n">
        <v>116</v>
      </c>
      <c r="C4580" s="7" t="n">
        <v>0</v>
      </c>
    </row>
    <row r="4581" spans="1:9">
      <c r="A4581" t="s">
        <v>4</v>
      </c>
      <c r="B4581" s="4" t="s">
        <v>5</v>
      </c>
      <c r="C4581" s="4" t="s">
        <v>14</v>
      </c>
      <c r="D4581" s="4" t="s">
        <v>10</v>
      </c>
    </row>
    <row r="4582" spans="1:9">
      <c r="A4582" t="n">
        <v>40656</v>
      </c>
      <c r="B4582" s="62" t="n">
        <v>116</v>
      </c>
      <c r="C4582" s="7" t="n">
        <v>2</v>
      </c>
      <c r="D4582" s="7" t="n">
        <v>1</v>
      </c>
    </row>
    <row r="4583" spans="1:9">
      <c r="A4583" t="s">
        <v>4</v>
      </c>
      <c r="B4583" s="4" t="s">
        <v>5</v>
      </c>
      <c r="C4583" s="4" t="s">
        <v>14</v>
      </c>
      <c r="D4583" s="4" t="s">
        <v>9</v>
      </c>
    </row>
    <row r="4584" spans="1:9">
      <c r="A4584" t="n">
        <v>40660</v>
      </c>
      <c r="B4584" s="62" t="n">
        <v>116</v>
      </c>
      <c r="C4584" s="7" t="n">
        <v>5</v>
      </c>
      <c r="D4584" s="7" t="n">
        <v>1106247680</v>
      </c>
    </row>
    <row r="4585" spans="1:9">
      <c r="A4585" t="s">
        <v>4</v>
      </c>
      <c r="B4585" s="4" t="s">
        <v>5</v>
      </c>
      <c r="C4585" s="4" t="s">
        <v>14</v>
      </c>
      <c r="D4585" s="4" t="s">
        <v>10</v>
      </c>
    </row>
    <row r="4586" spans="1:9">
      <c r="A4586" t="n">
        <v>40666</v>
      </c>
      <c r="B4586" s="62" t="n">
        <v>116</v>
      </c>
      <c r="C4586" s="7" t="n">
        <v>6</v>
      </c>
      <c r="D4586" s="7" t="n">
        <v>1</v>
      </c>
    </row>
    <row r="4587" spans="1:9">
      <c r="A4587" t="s">
        <v>4</v>
      </c>
      <c r="B4587" s="4" t="s">
        <v>5</v>
      </c>
      <c r="C4587" s="4" t="s">
        <v>14</v>
      </c>
      <c r="D4587" s="4" t="s">
        <v>14</v>
      </c>
      <c r="E4587" s="4" t="s">
        <v>24</v>
      </c>
      <c r="F4587" s="4" t="s">
        <v>24</v>
      </c>
      <c r="G4587" s="4" t="s">
        <v>24</v>
      </c>
      <c r="H4587" s="4" t="s">
        <v>10</v>
      </c>
      <c r="I4587" s="4" t="s">
        <v>14</v>
      </c>
    </row>
    <row r="4588" spans="1:9">
      <c r="A4588" t="n">
        <v>40670</v>
      </c>
      <c r="B4588" s="33" t="n">
        <v>45</v>
      </c>
      <c r="C4588" s="7" t="n">
        <v>4</v>
      </c>
      <c r="D4588" s="7" t="n">
        <v>3</v>
      </c>
      <c r="E4588" s="7" t="n">
        <v>5.5</v>
      </c>
      <c r="F4588" s="7" t="n">
        <v>113.279998779297</v>
      </c>
      <c r="G4588" s="7" t="n">
        <v>10</v>
      </c>
      <c r="H4588" s="7" t="n">
        <v>2000</v>
      </c>
      <c r="I4588" s="7" t="n">
        <v>1</v>
      </c>
    </row>
    <row r="4589" spans="1:9">
      <c r="A4589" t="s">
        <v>4</v>
      </c>
      <c r="B4589" s="4" t="s">
        <v>5</v>
      </c>
      <c r="C4589" s="4" t="s">
        <v>10</v>
      </c>
      <c r="D4589" s="4" t="s">
        <v>9</v>
      </c>
    </row>
    <row r="4590" spans="1:9">
      <c r="A4590" t="n">
        <v>40688</v>
      </c>
      <c r="B4590" s="41" t="n">
        <v>43</v>
      </c>
      <c r="C4590" s="7" t="n">
        <v>7030</v>
      </c>
      <c r="D4590" s="7" t="n">
        <v>1</v>
      </c>
    </row>
    <row r="4591" spans="1:9">
      <c r="A4591" t="s">
        <v>4</v>
      </c>
      <c r="B4591" s="4" t="s">
        <v>5</v>
      </c>
      <c r="C4591" s="4" t="s">
        <v>14</v>
      </c>
      <c r="D4591" s="4" t="s">
        <v>10</v>
      </c>
      <c r="E4591" s="4" t="s">
        <v>6</v>
      </c>
    </row>
    <row r="4592" spans="1:9">
      <c r="A4592" t="n">
        <v>40695</v>
      </c>
      <c r="B4592" s="26" t="n">
        <v>51</v>
      </c>
      <c r="C4592" s="7" t="n">
        <v>4</v>
      </c>
      <c r="D4592" s="7" t="n">
        <v>0</v>
      </c>
      <c r="E4592" s="7" t="s">
        <v>323</v>
      </c>
    </row>
    <row r="4593" spans="1:9">
      <c r="A4593" t="s">
        <v>4</v>
      </c>
      <c r="B4593" s="4" t="s">
        <v>5</v>
      </c>
      <c r="C4593" s="4" t="s">
        <v>10</v>
      </c>
    </row>
    <row r="4594" spans="1:9">
      <c r="A4594" t="n">
        <v>40708</v>
      </c>
      <c r="B4594" s="27" t="n">
        <v>16</v>
      </c>
      <c r="C4594" s="7" t="n">
        <v>0</v>
      </c>
    </row>
    <row r="4595" spans="1:9">
      <c r="A4595" t="s">
        <v>4</v>
      </c>
      <c r="B4595" s="4" t="s">
        <v>5</v>
      </c>
      <c r="C4595" s="4" t="s">
        <v>10</v>
      </c>
      <c r="D4595" s="4" t="s">
        <v>14</v>
      </c>
      <c r="E4595" s="4" t="s">
        <v>9</v>
      </c>
      <c r="F4595" s="4" t="s">
        <v>45</v>
      </c>
      <c r="G4595" s="4" t="s">
        <v>14</v>
      </c>
      <c r="H4595" s="4" t="s">
        <v>14</v>
      </c>
    </row>
    <row r="4596" spans="1:9">
      <c r="A4596" t="n">
        <v>40711</v>
      </c>
      <c r="B4596" s="28" t="n">
        <v>26</v>
      </c>
      <c r="C4596" s="7" t="n">
        <v>0</v>
      </c>
      <c r="D4596" s="7" t="n">
        <v>17</v>
      </c>
      <c r="E4596" s="7" t="n">
        <v>52574</v>
      </c>
      <c r="F4596" s="7" t="s">
        <v>382</v>
      </c>
      <c r="G4596" s="7" t="n">
        <v>2</v>
      </c>
      <c r="H4596" s="7" t="n">
        <v>0</v>
      </c>
    </row>
    <row r="4597" spans="1:9">
      <c r="A4597" t="s">
        <v>4</v>
      </c>
      <c r="B4597" s="4" t="s">
        <v>5</v>
      </c>
    </row>
    <row r="4598" spans="1:9">
      <c r="A4598" t="n">
        <v>40738</v>
      </c>
      <c r="B4598" s="29" t="n">
        <v>28</v>
      </c>
    </row>
    <row r="4599" spans="1:9">
      <c r="A4599" t="s">
        <v>4</v>
      </c>
      <c r="B4599" s="4" t="s">
        <v>5</v>
      </c>
      <c r="C4599" s="4" t="s">
        <v>14</v>
      </c>
      <c r="D4599" s="4" t="s">
        <v>10</v>
      </c>
      <c r="E4599" s="4" t="s">
        <v>6</v>
      </c>
    </row>
    <row r="4600" spans="1:9">
      <c r="A4600" t="n">
        <v>40739</v>
      </c>
      <c r="B4600" s="26" t="n">
        <v>51</v>
      </c>
      <c r="C4600" s="7" t="n">
        <v>4</v>
      </c>
      <c r="D4600" s="7" t="n">
        <v>8</v>
      </c>
      <c r="E4600" s="7" t="s">
        <v>323</v>
      </c>
    </row>
    <row r="4601" spans="1:9">
      <c r="A4601" t="s">
        <v>4</v>
      </c>
      <c r="B4601" s="4" t="s">
        <v>5</v>
      </c>
      <c r="C4601" s="4" t="s">
        <v>10</v>
      </c>
    </row>
    <row r="4602" spans="1:9">
      <c r="A4602" t="n">
        <v>40752</v>
      </c>
      <c r="B4602" s="27" t="n">
        <v>16</v>
      </c>
      <c r="C4602" s="7" t="n">
        <v>0</v>
      </c>
    </row>
    <row r="4603" spans="1:9">
      <c r="A4603" t="s">
        <v>4</v>
      </c>
      <c r="B4603" s="4" t="s">
        <v>5</v>
      </c>
      <c r="C4603" s="4" t="s">
        <v>10</v>
      </c>
      <c r="D4603" s="4" t="s">
        <v>14</v>
      </c>
      <c r="E4603" s="4" t="s">
        <v>9</v>
      </c>
      <c r="F4603" s="4" t="s">
        <v>45</v>
      </c>
      <c r="G4603" s="4" t="s">
        <v>14</v>
      </c>
      <c r="H4603" s="4" t="s">
        <v>14</v>
      </c>
    </row>
    <row r="4604" spans="1:9">
      <c r="A4604" t="n">
        <v>40755</v>
      </c>
      <c r="B4604" s="28" t="n">
        <v>26</v>
      </c>
      <c r="C4604" s="7" t="n">
        <v>8</v>
      </c>
      <c r="D4604" s="7" t="n">
        <v>17</v>
      </c>
      <c r="E4604" s="7" t="n">
        <v>9334</v>
      </c>
      <c r="F4604" s="7" t="s">
        <v>383</v>
      </c>
      <c r="G4604" s="7" t="n">
        <v>2</v>
      </c>
      <c r="H4604" s="7" t="n">
        <v>0</v>
      </c>
    </row>
    <row r="4605" spans="1:9">
      <c r="A4605" t="s">
        <v>4</v>
      </c>
      <c r="B4605" s="4" t="s">
        <v>5</v>
      </c>
    </row>
    <row r="4606" spans="1:9">
      <c r="A4606" t="n">
        <v>40828</v>
      </c>
      <c r="B4606" s="29" t="n">
        <v>28</v>
      </c>
    </row>
    <row r="4607" spans="1:9">
      <c r="A4607" t="s">
        <v>4</v>
      </c>
      <c r="B4607" s="4" t="s">
        <v>5</v>
      </c>
      <c r="C4607" s="4" t="s">
        <v>10</v>
      </c>
      <c r="D4607" s="4" t="s">
        <v>14</v>
      </c>
    </row>
    <row r="4608" spans="1:9">
      <c r="A4608" t="n">
        <v>40829</v>
      </c>
      <c r="B4608" s="31" t="n">
        <v>89</v>
      </c>
      <c r="C4608" s="7" t="n">
        <v>65533</v>
      </c>
      <c r="D4608" s="7" t="n">
        <v>1</v>
      </c>
    </row>
    <row r="4609" spans="1:8">
      <c r="A4609" t="s">
        <v>4</v>
      </c>
      <c r="B4609" s="4" t="s">
        <v>5</v>
      </c>
      <c r="C4609" s="4" t="s">
        <v>14</v>
      </c>
      <c r="D4609" s="4" t="s">
        <v>10</v>
      </c>
      <c r="E4609" s="4" t="s">
        <v>24</v>
      </c>
    </row>
    <row r="4610" spans="1:8">
      <c r="A4610" t="n">
        <v>40833</v>
      </c>
      <c r="B4610" s="23" t="n">
        <v>58</v>
      </c>
      <c r="C4610" s="7" t="n">
        <v>101</v>
      </c>
      <c r="D4610" s="7" t="n">
        <v>300</v>
      </c>
      <c r="E4610" s="7" t="n">
        <v>1</v>
      </c>
    </row>
    <row r="4611" spans="1:8">
      <c r="A4611" t="s">
        <v>4</v>
      </c>
      <c r="B4611" s="4" t="s">
        <v>5</v>
      </c>
      <c r="C4611" s="4" t="s">
        <v>14</v>
      </c>
      <c r="D4611" s="4" t="s">
        <v>10</v>
      </c>
    </row>
    <row r="4612" spans="1:8">
      <c r="A4612" t="n">
        <v>40841</v>
      </c>
      <c r="B4612" s="23" t="n">
        <v>58</v>
      </c>
      <c r="C4612" s="7" t="n">
        <v>254</v>
      </c>
      <c r="D4612" s="7" t="n">
        <v>0</v>
      </c>
    </row>
    <row r="4613" spans="1:8">
      <c r="A4613" t="s">
        <v>4</v>
      </c>
      <c r="B4613" s="4" t="s">
        <v>5</v>
      </c>
      <c r="C4613" s="4" t="s">
        <v>10</v>
      </c>
      <c r="D4613" s="4" t="s">
        <v>9</v>
      </c>
    </row>
    <row r="4614" spans="1:8">
      <c r="A4614" t="n">
        <v>40845</v>
      </c>
      <c r="B4614" s="63" t="n">
        <v>44</v>
      </c>
      <c r="C4614" s="7" t="n">
        <v>7030</v>
      </c>
      <c r="D4614" s="7" t="n">
        <v>1</v>
      </c>
    </row>
    <row r="4615" spans="1:8">
      <c r="A4615" t="s">
        <v>4</v>
      </c>
      <c r="B4615" s="4" t="s">
        <v>5</v>
      </c>
      <c r="C4615" s="4" t="s">
        <v>14</v>
      </c>
      <c r="D4615" s="4" t="s">
        <v>14</v>
      </c>
      <c r="E4615" s="4" t="s">
        <v>24</v>
      </c>
      <c r="F4615" s="4" t="s">
        <v>24</v>
      </c>
      <c r="G4615" s="4" t="s">
        <v>24</v>
      </c>
      <c r="H4615" s="4" t="s">
        <v>10</v>
      </c>
    </row>
    <row r="4616" spans="1:8">
      <c r="A4616" t="n">
        <v>40852</v>
      </c>
      <c r="B4616" s="33" t="n">
        <v>45</v>
      </c>
      <c r="C4616" s="7" t="n">
        <v>2</v>
      </c>
      <c r="D4616" s="7" t="n">
        <v>3</v>
      </c>
      <c r="E4616" s="7" t="n">
        <v>-85.7799987792969</v>
      </c>
      <c r="F4616" s="7" t="n">
        <v>174.649993896484</v>
      </c>
      <c r="G4616" s="7" t="n">
        <v>29.6800003051758</v>
      </c>
      <c r="H4616" s="7" t="n">
        <v>0</v>
      </c>
    </row>
    <row r="4617" spans="1:8">
      <c r="A4617" t="s">
        <v>4</v>
      </c>
      <c r="B4617" s="4" t="s">
        <v>5</v>
      </c>
      <c r="C4617" s="4" t="s">
        <v>14</v>
      </c>
      <c r="D4617" s="4" t="s">
        <v>14</v>
      </c>
      <c r="E4617" s="4" t="s">
        <v>24</v>
      </c>
      <c r="F4617" s="4" t="s">
        <v>24</v>
      </c>
      <c r="G4617" s="4" t="s">
        <v>24</v>
      </c>
      <c r="H4617" s="4" t="s">
        <v>10</v>
      </c>
      <c r="I4617" s="4" t="s">
        <v>14</v>
      </c>
    </row>
    <row r="4618" spans="1:8">
      <c r="A4618" t="n">
        <v>40869</v>
      </c>
      <c r="B4618" s="33" t="n">
        <v>45</v>
      </c>
      <c r="C4618" s="7" t="n">
        <v>4</v>
      </c>
      <c r="D4618" s="7" t="n">
        <v>3</v>
      </c>
      <c r="E4618" s="7" t="n">
        <v>11.0500001907349</v>
      </c>
      <c r="F4618" s="7" t="n">
        <v>302.5</v>
      </c>
      <c r="G4618" s="7" t="n">
        <v>14</v>
      </c>
      <c r="H4618" s="7" t="n">
        <v>0</v>
      </c>
      <c r="I4618" s="7" t="n">
        <v>0</v>
      </c>
    </row>
    <row r="4619" spans="1:8">
      <c r="A4619" t="s">
        <v>4</v>
      </c>
      <c r="B4619" s="4" t="s">
        <v>5</v>
      </c>
      <c r="C4619" s="4" t="s">
        <v>14</v>
      </c>
      <c r="D4619" s="4" t="s">
        <v>14</v>
      </c>
      <c r="E4619" s="4" t="s">
        <v>24</v>
      </c>
      <c r="F4619" s="4" t="s">
        <v>10</v>
      </c>
    </row>
    <row r="4620" spans="1:8">
      <c r="A4620" t="n">
        <v>40887</v>
      </c>
      <c r="B4620" s="33" t="n">
        <v>45</v>
      </c>
      <c r="C4620" s="7" t="n">
        <v>5</v>
      </c>
      <c r="D4620" s="7" t="n">
        <v>3</v>
      </c>
      <c r="E4620" s="7" t="n">
        <v>6.30000019073486</v>
      </c>
      <c r="F4620" s="7" t="n">
        <v>0</v>
      </c>
    </row>
    <row r="4621" spans="1:8">
      <c r="A4621" t="s">
        <v>4</v>
      </c>
      <c r="B4621" s="4" t="s">
        <v>5</v>
      </c>
      <c r="C4621" s="4" t="s">
        <v>14</v>
      </c>
      <c r="D4621" s="4" t="s">
        <v>14</v>
      </c>
      <c r="E4621" s="4" t="s">
        <v>24</v>
      </c>
      <c r="F4621" s="4" t="s">
        <v>10</v>
      </c>
    </row>
    <row r="4622" spans="1:8">
      <c r="A4622" t="n">
        <v>40896</v>
      </c>
      <c r="B4622" s="33" t="n">
        <v>45</v>
      </c>
      <c r="C4622" s="7" t="n">
        <v>11</v>
      </c>
      <c r="D4622" s="7" t="n">
        <v>3</v>
      </c>
      <c r="E4622" s="7" t="n">
        <v>38.5</v>
      </c>
      <c r="F4622" s="7" t="n">
        <v>0</v>
      </c>
    </row>
    <row r="4623" spans="1:8">
      <c r="A4623" t="s">
        <v>4</v>
      </c>
      <c r="B4623" s="4" t="s">
        <v>5</v>
      </c>
      <c r="C4623" s="4" t="s">
        <v>14</v>
      </c>
      <c r="D4623" s="4" t="s">
        <v>14</v>
      </c>
      <c r="E4623" s="4" t="s">
        <v>24</v>
      </c>
      <c r="F4623" s="4" t="s">
        <v>10</v>
      </c>
    </row>
    <row r="4624" spans="1:8">
      <c r="A4624" t="n">
        <v>40905</v>
      </c>
      <c r="B4624" s="33" t="n">
        <v>45</v>
      </c>
      <c r="C4624" s="7" t="n">
        <v>5</v>
      </c>
      <c r="D4624" s="7" t="n">
        <v>3</v>
      </c>
      <c r="E4624" s="7" t="n">
        <v>5.69999980926514</v>
      </c>
      <c r="F4624" s="7" t="n">
        <v>800</v>
      </c>
    </row>
    <row r="4625" spans="1:9">
      <c r="A4625" t="s">
        <v>4</v>
      </c>
      <c r="B4625" s="4" t="s">
        <v>5</v>
      </c>
      <c r="C4625" s="4" t="s">
        <v>10</v>
      </c>
      <c r="D4625" s="4" t="s">
        <v>24</v>
      </c>
      <c r="E4625" s="4" t="s">
        <v>24</v>
      </c>
      <c r="F4625" s="4" t="s">
        <v>24</v>
      </c>
      <c r="G4625" s="4" t="s">
        <v>24</v>
      </c>
    </row>
    <row r="4626" spans="1:9">
      <c r="A4626" t="n">
        <v>40914</v>
      </c>
      <c r="B4626" s="40" t="n">
        <v>46</v>
      </c>
      <c r="C4626" s="7" t="n">
        <v>0</v>
      </c>
      <c r="D4626" s="7" t="n">
        <v>-87.4400024414063</v>
      </c>
      <c r="E4626" s="7" t="n">
        <v>173.550003051758</v>
      </c>
      <c r="F4626" s="7" t="n">
        <v>29.2600002288818</v>
      </c>
      <c r="G4626" s="7" t="n">
        <v>70.0999984741211</v>
      </c>
    </row>
    <row r="4627" spans="1:9">
      <c r="A4627" t="s">
        <v>4</v>
      </c>
      <c r="B4627" s="4" t="s">
        <v>5</v>
      </c>
      <c r="C4627" s="4" t="s">
        <v>14</v>
      </c>
      <c r="D4627" s="53" t="s">
        <v>129</v>
      </c>
      <c r="E4627" s="4" t="s">
        <v>5</v>
      </c>
      <c r="F4627" s="4" t="s">
        <v>14</v>
      </c>
      <c r="G4627" s="4" t="s">
        <v>10</v>
      </c>
      <c r="H4627" s="53" t="s">
        <v>130</v>
      </c>
      <c r="I4627" s="4" t="s">
        <v>14</v>
      </c>
      <c r="J4627" s="4" t="s">
        <v>26</v>
      </c>
    </row>
    <row r="4628" spans="1:9">
      <c r="A4628" t="n">
        <v>40933</v>
      </c>
      <c r="B4628" s="12" t="n">
        <v>5</v>
      </c>
      <c r="C4628" s="7" t="n">
        <v>28</v>
      </c>
      <c r="D4628" s="53" t="s">
        <v>3</v>
      </c>
      <c r="E4628" s="54" t="n">
        <v>64</v>
      </c>
      <c r="F4628" s="7" t="n">
        <v>5</v>
      </c>
      <c r="G4628" s="7" t="n">
        <v>7</v>
      </c>
      <c r="H4628" s="53" t="s">
        <v>3</v>
      </c>
      <c r="I4628" s="7" t="n">
        <v>1</v>
      </c>
      <c r="J4628" s="13" t="n">
        <f t="normal" ca="1">A4642</f>
        <v>0</v>
      </c>
    </row>
    <row r="4629" spans="1:9">
      <c r="A4629" t="s">
        <v>4</v>
      </c>
      <c r="B4629" s="4" t="s">
        <v>5</v>
      </c>
      <c r="C4629" s="4" t="s">
        <v>10</v>
      </c>
      <c r="D4629" s="4" t="s">
        <v>24</v>
      </c>
      <c r="E4629" s="4" t="s">
        <v>24</v>
      </c>
      <c r="F4629" s="4" t="s">
        <v>24</v>
      </c>
      <c r="G4629" s="4" t="s">
        <v>24</v>
      </c>
    </row>
    <row r="4630" spans="1:9">
      <c r="A4630" t="n">
        <v>40944</v>
      </c>
      <c r="B4630" s="40" t="n">
        <v>46</v>
      </c>
      <c r="C4630" s="7" t="n">
        <v>7</v>
      </c>
      <c r="D4630" s="7" t="n">
        <v>-87.6500015258789</v>
      </c>
      <c r="E4630" s="7" t="n">
        <v>173.550003051758</v>
      </c>
      <c r="F4630" s="7" t="n">
        <v>30.5300006866455</v>
      </c>
      <c r="G4630" s="7" t="n">
        <v>80.5999984741211</v>
      </c>
    </row>
    <row r="4631" spans="1:9">
      <c r="A4631" t="s">
        <v>4</v>
      </c>
      <c r="B4631" s="4" t="s">
        <v>5</v>
      </c>
      <c r="C4631" s="4" t="s">
        <v>14</v>
      </c>
      <c r="D4631" s="53" t="s">
        <v>129</v>
      </c>
      <c r="E4631" s="4" t="s">
        <v>5</v>
      </c>
      <c r="F4631" s="4" t="s">
        <v>14</v>
      </c>
      <c r="G4631" s="4" t="s">
        <v>10</v>
      </c>
      <c r="H4631" s="53" t="s">
        <v>130</v>
      </c>
      <c r="I4631" s="4" t="s">
        <v>14</v>
      </c>
      <c r="J4631" s="4" t="s">
        <v>26</v>
      </c>
    </row>
    <row r="4632" spans="1:9">
      <c r="A4632" t="n">
        <v>40963</v>
      </c>
      <c r="B4632" s="12" t="n">
        <v>5</v>
      </c>
      <c r="C4632" s="7" t="n">
        <v>28</v>
      </c>
      <c r="D4632" s="53" t="s">
        <v>3</v>
      </c>
      <c r="E4632" s="54" t="n">
        <v>64</v>
      </c>
      <c r="F4632" s="7" t="n">
        <v>5</v>
      </c>
      <c r="G4632" s="7" t="n">
        <v>2</v>
      </c>
      <c r="H4632" s="53" t="s">
        <v>3</v>
      </c>
      <c r="I4632" s="7" t="n">
        <v>1</v>
      </c>
      <c r="J4632" s="13" t="n">
        <f t="normal" ca="1">A4636</f>
        <v>0</v>
      </c>
    </row>
    <row r="4633" spans="1:9">
      <c r="A4633" t="s">
        <v>4</v>
      </c>
      <c r="B4633" s="4" t="s">
        <v>5</v>
      </c>
      <c r="C4633" s="4" t="s">
        <v>10</v>
      </c>
      <c r="D4633" s="4" t="s">
        <v>24</v>
      </c>
      <c r="E4633" s="4" t="s">
        <v>24</v>
      </c>
      <c r="F4633" s="4" t="s">
        <v>24</v>
      </c>
      <c r="G4633" s="4" t="s">
        <v>24</v>
      </c>
    </row>
    <row r="4634" spans="1:9">
      <c r="A4634" t="n">
        <v>40974</v>
      </c>
      <c r="B4634" s="40" t="n">
        <v>46</v>
      </c>
      <c r="C4634" s="7" t="n">
        <v>2</v>
      </c>
      <c r="D4634" s="7" t="n">
        <v>-88.4700012207031</v>
      </c>
      <c r="E4634" s="7" t="n">
        <v>173.550003051758</v>
      </c>
      <c r="F4634" s="7" t="n">
        <v>29.3600006103516</v>
      </c>
      <c r="G4634" s="7" t="n">
        <v>75</v>
      </c>
    </row>
    <row r="4635" spans="1:9">
      <c r="A4635" t="s">
        <v>4</v>
      </c>
      <c r="B4635" s="4" t="s">
        <v>5</v>
      </c>
      <c r="C4635" s="4" t="s">
        <v>14</v>
      </c>
      <c r="D4635" s="53" t="s">
        <v>129</v>
      </c>
      <c r="E4635" s="4" t="s">
        <v>5</v>
      </c>
      <c r="F4635" s="4" t="s">
        <v>14</v>
      </c>
      <c r="G4635" s="4" t="s">
        <v>10</v>
      </c>
      <c r="H4635" s="53" t="s">
        <v>130</v>
      </c>
      <c r="I4635" s="4" t="s">
        <v>14</v>
      </c>
      <c r="J4635" s="4" t="s">
        <v>26</v>
      </c>
    </row>
    <row r="4636" spans="1:9">
      <c r="A4636" t="n">
        <v>40993</v>
      </c>
      <c r="B4636" s="12" t="n">
        <v>5</v>
      </c>
      <c r="C4636" s="7" t="n">
        <v>28</v>
      </c>
      <c r="D4636" s="53" t="s">
        <v>3</v>
      </c>
      <c r="E4636" s="54" t="n">
        <v>64</v>
      </c>
      <c r="F4636" s="7" t="n">
        <v>5</v>
      </c>
      <c r="G4636" s="7" t="n">
        <v>4</v>
      </c>
      <c r="H4636" s="53" t="s">
        <v>3</v>
      </c>
      <c r="I4636" s="7" t="n">
        <v>1</v>
      </c>
      <c r="J4636" s="13" t="n">
        <f t="normal" ca="1">A4640</f>
        <v>0</v>
      </c>
    </row>
    <row r="4637" spans="1:9">
      <c r="A4637" t="s">
        <v>4</v>
      </c>
      <c r="B4637" s="4" t="s">
        <v>5</v>
      </c>
      <c r="C4637" s="4" t="s">
        <v>10</v>
      </c>
      <c r="D4637" s="4" t="s">
        <v>24</v>
      </c>
      <c r="E4637" s="4" t="s">
        <v>24</v>
      </c>
      <c r="F4637" s="4" t="s">
        <v>24</v>
      </c>
      <c r="G4637" s="4" t="s">
        <v>24</v>
      </c>
    </row>
    <row r="4638" spans="1:9">
      <c r="A4638" t="n">
        <v>41004</v>
      </c>
      <c r="B4638" s="40" t="n">
        <v>46</v>
      </c>
      <c r="C4638" s="7" t="n">
        <v>4</v>
      </c>
      <c r="D4638" s="7" t="n">
        <v>-88.4700012207031</v>
      </c>
      <c r="E4638" s="7" t="n">
        <v>173.550003051758</v>
      </c>
      <c r="F4638" s="7" t="n">
        <v>29.3600006103516</v>
      </c>
      <c r="G4638" s="7" t="n">
        <v>75</v>
      </c>
    </row>
    <row r="4639" spans="1:9">
      <c r="A4639" t="s">
        <v>4</v>
      </c>
      <c r="B4639" s="4" t="s">
        <v>5</v>
      </c>
      <c r="C4639" s="4" t="s">
        <v>26</v>
      </c>
    </row>
    <row r="4640" spans="1:9">
      <c r="A4640" t="n">
        <v>41023</v>
      </c>
      <c r="B4640" s="16" t="n">
        <v>3</v>
      </c>
      <c r="C4640" s="13" t="n">
        <f t="normal" ca="1">A4646</f>
        <v>0</v>
      </c>
    </row>
    <row r="4641" spans="1:10">
      <c r="A4641" t="s">
        <v>4</v>
      </c>
      <c r="B4641" s="4" t="s">
        <v>5</v>
      </c>
      <c r="C4641" s="4" t="s">
        <v>10</v>
      </c>
      <c r="D4641" s="4" t="s">
        <v>24</v>
      </c>
      <c r="E4641" s="4" t="s">
        <v>24</v>
      </c>
      <c r="F4641" s="4" t="s">
        <v>24</v>
      </c>
      <c r="G4641" s="4" t="s">
        <v>24</v>
      </c>
    </row>
    <row r="4642" spans="1:10">
      <c r="A4642" t="n">
        <v>41028</v>
      </c>
      <c r="B4642" s="40" t="n">
        <v>46</v>
      </c>
      <c r="C4642" s="7" t="n">
        <v>61489</v>
      </c>
      <c r="D4642" s="7" t="n">
        <v>-87.6500015258789</v>
      </c>
      <c r="E4642" s="7" t="n">
        <v>173.550003051758</v>
      </c>
      <c r="F4642" s="7" t="n">
        <v>30.5300006866455</v>
      </c>
      <c r="G4642" s="7" t="n">
        <v>80.5999984741211</v>
      </c>
    </row>
    <row r="4643" spans="1:10">
      <c r="A4643" t="s">
        <v>4</v>
      </c>
      <c r="B4643" s="4" t="s">
        <v>5</v>
      </c>
      <c r="C4643" s="4" t="s">
        <v>10</v>
      </c>
      <c r="D4643" s="4" t="s">
        <v>24</v>
      </c>
      <c r="E4643" s="4" t="s">
        <v>24</v>
      </c>
      <c r="F4643" s="4" t="s">
        <v>24</v>
      </c>
      <c r="G4643" s="4" t="s">
        <v>24</v>
      </c>
    </row>
    <row r="4644" spans="1:10">
      <c r="A4644" t="n">
        <v>41047</v>
      </c>
      <c r="B4644" s="40" t="n">
        <v>46</v>
      </c>
      <c r="C4644" s="7" t="n">
        <v>61490</v>
      </c>
      <c r="D4644" s="7" t="n">
        <v>-88.4700012207031</v>
      </c>
      <c r="E4644" s="7" t="n">
        <v>173.550003051758</v>
      </c>
      <c r="F4644" s="7" t="n">
        <v>29.3600006103516</v>
      </c>
      <c r="G4644" s="7" t="n">
        <v>75</v>
      </c>
    </row>
    <row r="4645" spans="1:10">
      <c r="A4645" t="s">
        <v>4</v>
      </c>
      <c r="B4645" s="4" t="s">
        <v>5</v>
      </c>
      <c r="C4645" s="4" t="s">
        <v>10</v>
      </c>
      <c r="D4645" s="4" t="s">
        <v>24</v>
      </c>
      <c r="E4645" s="4" t="s">
        <v>24</v>
      </c>
      <c r="F4645" s="4" t="s">
        <v>24</v>
      </c>
      <c r="G4645" s="4" t="s">
        <v>24</v>
      </c>
    </row>
    <row r="4646" spans="1:10">
      <c r="A4646" t="n">
        <v>41066</v>
      </c>
      <c r="B4646" s="40" t="n">
        <v>46</v>
      </c>
      <c r="C4646" s="7" t="n">
        <v>15</v>
      </c>
      <c r="D4646" s="7" t="n">
        <v>-87.9300003051758</v>
      </c>
      <c r="E4646" s="7" t="n">
        <v>173.550003051758</v>
      </c>
      <c r="F4646" s="7" t="n">
        <v>31.4099998474121</v>
      </c>
      <c r="G4646" s="7" t="n">
        <v>82.4000015258789</v>
      </c>
    </row>
    <row r="4647" spans="1:10">
      <c r="A4647" t="s">
        <v>4</v>
      </c>
      <c r="B4647" s="4" t="s">
        <v>5</v>
      </c>
      <c r="C4647" s="4" t="s">
        <v>10</v>
      </c>
      <c r="D4647" s="4" t="s">
        <v>24</v>
      </c>
      <c r="E4647" s="4" t="s">
        <v>24</v>
      </c>
      <c r="F4647" s="4" t="s">
        <v>24</v>
      </c>
      <c r="G4647" s="4" t="s">
        <v>24</v>
      </c>
    </row>
    <row r="4648" spans="1:10">
      <c r="A4648" t="n">
        <v>41085</v>
      </c>
      <c r="B4648" s="40" t="n">
        <v>46</v>
      </c>
      <c r="C4648" s="7" t="n">
        <v>8</v>
      </c>
      <c r="D4648" s="7" t="n">
        <v>-87.9199981689453</v>
      </c>
      <c r="E4648" s="7" t="n">
        <v>173.550003051758</v>
      </c>
      <c r="F4648" s="7" t="n">
        <v>28.5599994659424</v>
      </c>
      <c r="G4648" s="7" t="n">
        <v>71.4000015258789</v>
      </c>
    </row>
    <row r="4649" spans="1:10">
      <c r="A4649" t="s">
        <v>4</v>
      </c>
      <c r="B4649" s="4" t="s">
        <v>5</v>
      </c>
      <c r="C4649" s="4" t="s">
        <v>10</v>
      </c>
      <c r="D4649" s="4" t="s">
        <v>24</v>
      </c>
      <c r="E4649" s="4" t="s">
        <v>24</v>
      </c>
      <c r="F4649" s="4" t="s">
        <v>24</v>
      </c>
      <c r="G4649" s="4" t="s">
        <v>24</v>
      </c>
    </row>
    <row r="4650" spans="1:10">
      <c r="A4650" t="n">
        <v>41104</v>
      </c>
      <c r="B4650" s="40" t="n">
        <v>46</v>
      </c>
      <c r="C4650" s="7" t="n">
        <v>1</v>
      </c>
      <c r="D4650" s="7" t="n">
        <v>-88.8399963378906</v>
      </c>
      <c r="E4650" s="7" t="n">
        <v>173.550003051758</v>
      </c>
      <c r="F4650" s="7" t="n">
        <v>30.7999992370605</v>
      </c>
      <c r="G4650" s="7" t="n">
        <v>85.0999984741211</v>
      </c>
    </row>
    <row r="4651" spans="1:10">
      <c r="A4651" t="s">
        <v>4</v>
      </c>
      <c r="B4651" s="4" t="s">
        <v>5</v>
      </c>
      <c r="C4651" s="4" t="s">
        <v>10</v>
      </c>
      <c r="D4651" s="4" t="s">
        <v>24</v>
      </c>
      <c r="E4651" s="4" t="s">
        <v>24</v>
      </c>
      <c r="F4651" s="4" t="s">
        <v>24</v>
      </c>
      <c r="G4651" s="4" t="s">
        <v>24</v>
      </c>
    </row>
    <row r="4652" spans="1:10">
      <c r="A4652" t="n">
        <v>41123</v>
      </c>
      <c r="B4652" s="40" t="n">
        <v>46</v>
      </c>
      <c r="C4652" s="7" t="n">
        <v>9</v>
      </c>
      <c r="D4652" s="7" t="n">
        <v>-87</v>
      </c>
      <c r="E4652" s="7" t="n">
        <v>173.550003051758</v>
      </c>
      <c r="F4652" s="7" t="n">
        <v>30.5</v>
      </c>
      <c r="G4652" s="7" t="n">
        <v>90</v>
      </c>
    </row>
    <row r="4653" spans="1:10">
      <c r="A4653" t="s">
        <v>4</v>
      </c>
      <c r="B4653" s="4" t="s">
        <v>5</v>
      </c>
      <c r="C4653" s="4" t="s">
        <v>10</v>
      </c>
      <c r="D4653" s="4" t="s">
        <v>24</v>
      </c>
      <c r="E4653" s="4" t="s">
        <v>24</v>
      </c>
      <c r="F4653" s="4" t="s">
        <v>24</v>
      </c>
      <c r="G4653" s="4" t="s">
        <v>24</v>
      </c>
    </row>
    <row r="4654" spans="1:10">
      <c r="A4654" t="n">
        <v>41142</v>
      </c>
      <c r="B4654" s="40" t="n">
        <v>46</v>
      </c>
      <c r="C4654" s="7" t="n">
        <v>7032</v>
      </c>
      <c r="D4654" s="7" t="n">
        <v>-87.8199996948242</v>
      </c>
      <c r="E4654" s="7" t="n">
        <v>173.550003051758</v>
      </c>
      <c r="F4654" s="7" t="n">
        <v>29.8400001525879</v>
      </c>
      <c r="G4654" s="7" t="n">
        <v>82.6999969482422</v>
      </c>
    </row>
    <row r="4655" spans="1:10">
      <c r="A4655" t="s">
        <v>4</v>
      </c>
      <c r="B4655" s="4" t="s">
        <v>5</v>
      </c>
      <c r="C4655" s="4" t="s">
        <v>10</v>
      </c>
      <c r="D4655" s="4" t="s">
        <v>24</v>
      </c>
      <c r="E4655" s="4" t="s">
        <v>24</v>
      </c>
      <c r="F4655" s="4" t="s">
        <v>24</v>
      </c>
      <c r="G4655" s="4" t="s">
        <v>24</v>
      </c>
    </row>
    <row r="4656" spans="1:10">
      <c r="A4656" t="n">
        <v>41161</v>
      </c>
      <c r="B4656" s="40" t="n">
        <v>46</v>
      </c>
      <c r="C4656" s="7" t="n">
        <v>7030</v>
      </c>
      <c r="D4656" s="7" t="n">
        <v>-86.2600021362305</v>
      </c>
      <c r="E4656" s="7" t="n">
        <v>173.830001831055</v>
      </c>
      <c r="F4656" s="7" t="n">
        <v>31.3099994659424</v>
      </c>
      <c r="G4656" s="7" t="n">
        <v>90</v>
      </c>
    </row>
    <row r="4657" spans="1:7">
      <c r="A4657" t="s">
        <v>4</v>
      </c>
      <c r="B4657" s="4" t="s">
        <v>5</v>
      </c>
      <c r="C4657" s="4" t="s">
        <v>10</v>
      </c>
      <c r="D4657" s="4" t="s">
        <v>24</v>
      </c>
      <c r="E4657" s="4" t="s">
        <v>24</v>
      </c>
      <c r="F4657" s="4" t="s">
        <v>24</v>
      </c>
      <c r="G4657" s="4" t="s">
        <v>24</v>
      </c>
    </row>
    <row r="4658" spans="1:7">
      <c r="A4658" t="n">
        <v>41180</v>
      </c>
      <c r="B4658" s="40" t="n">
        <v>46</v>
      </c>
      <c r="C4658" s="7" t="n">
        <v>28</v>
      </c>
      <c r="D4658" s="7" t="n">
        <v>-83.6100006103516</v>
      </c>
      <c r="E4658" s="7" t="n">
        <v>173.550003051758</v>
      </c>
      <c r="F4658" s="7" t="n">
        <v>26.1499996185303</v>
      </c>
      <c r="G4658" s="7" t="n">
        <v>306.100006103516</v>
      </c>
    </row>
    <row r="4659" spans="1:7">
      <c r="A4659" t="s">
        <v>4</v>
      </c>
      <c r="B4659" s="4" t="s">
        <v>5</v>
      </c>
      <c r="C4659" s="4" t="s">
        <v>10</v>
      </c>
      <c r="D4659" s="4" t="s">
        <v>24</v>
      </c>
      <c r="E4659" s="4" t="s">
        <v>24</v>
      </c>
      <c r="F4659" s="4" t="s">
        <v>24</v>
      </c>
      <c r="G4659" s="4" t="s">
        <v>24</v>
      </c>
    </row>
    <row r="4660" spans="1:7">
      <c r="A4660" t="n">
        <v>41199</v>
      </c>
      <c r="B4660" s="40" t="n">
        <v>46</v>
      </c>
      <c r="C4660" s="7" t="n">
        <v>22</v>
      </c>
      <c r="D4660" s="7" t="n">
        <v>-82</v>
      </c>
      <c r="E4660" s="7" t="n">
        <v>173.550003051758</v>
      </c>
      <c r="F4660" s="7" t="n">
        <v>30.5</v>
      </c>
      <c r="G4660" s="7" t="n">
        <v>270</v>
      </c>
    </row>
    <row r="4661" spans="1:7">
      <c r="A4661" t="s">
        <v>4</v>
      </c>
      <c r="B4661" s="4" t="s">
        <v>5</v>
      </c>
      <c r="C4661" s="4" t="s">
        <v>10</v>
      </c>
      <c r="D4661" s="4" t="s">
        <v>24</v>
      </c>
      <c r="E4661" s="4" t="s">
        <v>24</v>
      </c>
      <c r="F4661" s="4" t="s">
        <v>24</v>
      </c>
      <c r="G4661" s="4" t="s">
        <v>24</v>
      </c>
    </row>
    <row r="4662" spans="1:7">
      <c r="A4662" t="n">
        <v>41218</v>
      </c>
      <c r="B4662" s="40" t="n">
        <v>46</v>
      </c>
      <c r="C4662" s="7" t="n">
        <v>7031</v>
      </c>
      <c r="D4662" s="7" t="n">
        <v>-80.5999984741211</v>
      </c>
      <c r="E4662" s="7" t="n">
        <v>174.399993896484</v>
      </c>
      <c r="F4662" s="7" t="n">
        <v>30.5</v>
      </c>
      <c r="G4662" s="7" t="n">
        <v>-90</v>
      </c>
    </row>
    <row r="4663" spans="1:7">
      <c r="A4663" t="s">
        <v>4</v>
      </c>
      <c r="B4663" s="4" t="s">
        <v>5</v>
      </c>
      <c r="C4663" s="4" t="s">
        <v>10</v>
      </c>
      <c r="D4663" s="4" t="s">
        <v>24</v>
      </c>
      <c r="E4663" s="4" t="s">
        <v>24</v>
      </c>
      <c r="F4663" s="4" t="s">
        <v>24</v>
      </c>
      <c r="G4663" s="4" t="s">
        <v>10</v>
      </c>
      <c r="H4663" s="4" t="s">
        <v>10</v>
      </c>
    </row>
    <row r="4664" spans="1:7">
      <c r="A4664" t="n">
        <v>41237</v>
      </c>
      <c r="B4664" s="52" t="n">
        <v>60</v>
      </c>
      <c r="C4664" s="7" t="n">
        <v>0</v>
      </c>
      <c r="D4664" s="7" t="n">
        <v>0</v>
      </c>
      <c r="E4664" s="7" t="n">
        <v>0</v>
      </c>
      <c r="F4664" s="7" t="n">
        <v>0</v>
      </c>
      <c r="G4664" s="7" t="n">
        <v>0</v>
      </c>
      <c r="H4664" s="7" t="n">
        <v>1</v>
      </c>
    </row>
    <row r="4665" spans="1:7">
      <c r="A4665" t="s">
        <v>4</v>
      </c>
      <c r="B4665" s="4" t="s">
        <v>5</v>
      </c>
      <c r="C4665" s="4" t="s">
        <v>10</v>
      </c>
      <c r="D4665" s="4" t="s">
        <v>24</v>
      </c>
      <c r="E4665" s="4" t="s">
        <v>24</v>
      </c>
      <c r="F4665" s="4" t="s">
        <v>24</v>
      </c>
      <c r="G4665" s="4" t="s">
        <v>10</v>
      </c>
      <c r="H4665" s="4" t="s">
        <v>10</v>
      </c>
    </row>
    <row r="4666" spans="1:7">
      <c r="A4666" t="n">
        <v>41256</v>
      </c>
      <c r="B4666" s="52" t="n">
        <v>60</v>
      </c>
      <c r="C4666" s="7" t="n">
        <v>0</v>
      </c>
      <c r="D4666" s="7" t="n">
        <v>0</v>
      </c>
      <c r="E4666" s="7" t="n">
        <v>0</v>
      </c>
      <c r="F4666" s="7" t="n">
        <v>0</v>
      </c>
      <c r="G4666" s="7" t="n">
        <v>0</v>
      </c>
      <c r="H4666" s="7" t="n">
        <v>0</v>
      </c>
    </row>
    <row r="4667" spans="1:7">
      <c r="A4667" t="s">
        <v>4</v>
      </c>
      <c r="B4667" s="4" t="s">
        <v>5</v>
      </c>
      <c r="C4667" s="4" t="s">
        <v>10</v>
      </c>
      <c r="D4667" s="4" t="s">
        <v>10</v>
      </c>
      <c r="E4667" s="4" t="s">
        <v>10</v>
      </c>
    </row>
    <row r="4668" spans="1:7">
      <c r="A4668" t="n">
        <v>41275</v>
      </c>
      <c r="B4668" s="64" t="n">
        <v>61</v>
      </c>
      <c r="C4668" s="7" t="n">
        <v>0</v>
      </c>
      <c r="D4668" s="7" t="n">
        <v>65533</v>
      </c>
      <c r="E4668" s="7" t="n">
        <v>0</v>
      </c>
    </row>
    <row r="4669" spans="1:7">
      <c r="A4669" t="s">
        <v>4</v>
      </c>
      <c r="B4669" s="4" t="s">
        <v>5</v>
      </c>
      <c r="C4669" s="4" t="s">
        <v>10</v>
      </c>
      <c r="D4669" s="4" t="s">
        <v>24</v>
      </c>
      <c r="E4669" s="4" t="s">
        <v>24</v>
      </c>
      <c r="F4669" s="4" t="s">
        <v>24</v>
      </c>
      <c r="G4669" s="4" t="s">
        <v>10</v>
      </c>
      <c r="H4669" s="4" t="s">
        <v>10</v>
      </c>
    </row>
    <row r="4670" spans="1:7">
      <c r="A4670" t="n">
        <v>41282</v>
      </c>
      <c r="B4670" s="52" t="n">
        <v>60</v>
      </c>
      <c r="C4670" s="7" t="n">
        <v>61489</v>
      </c>
      <c r="D4670" s="7" t="n">
        <v>0</v>
      </c>
      <c r="E4670" s="7" t="n">
        <v>0</v>
      </c>
      <c r="F4670" s="7" t="n">
        <v>0</v>
      </c>
      <c r="G4670" s="7" t="n">
        <v>0</v>
      </c>
      <c r="H4670" s="7" t="n">
        <v>1</v>
      </c>
    </row>
    <row r="4671" spans="1:7">
      <c r="A4671" t="s">
        <v>4</v>
      </c>
      <c r="B4671" s="4" t="s">
        <v>5</v>
      </c>
      <c r="C4671" s="4" t="s">
        <v>10</v>
      </c>
      <c r="D4671" s="4" t="s">
        <v>24</v>
      </c>
      <c r="E4671" s="4" t="s">
        <v>24</v>
      </c>
      <c r="F4671" s="4" t="s">
        <v>24</v>
      </c>
      <c r="G4671" s="4" t="s">
        <v>10</v>
      </c>
      <c r="H4671" s="4" t="s">
        <v>10</v>
      </c>
    </row>
    <row r="4672" spans="1:7">
      <c r="A4672" t="n">
        <v>41301</v>
      </c>
      <c r="B4672" s="52" t="n">
        <v>60</v>
      </c>
      <c r="C4672" s="7" t="n">
        <v>61489</v>
      </c>
      <c r="D4672" s="7" t="n">
        <v>0</v>
      </c>
      <c r="E4672" s="7" t="n">
        <v>0</v>
      </c>
      <c r="F4672" s="7" t="n">
        <v>0</v>
      </c>
      <c r="G4672" s="7" t="n">
        <v>0</v>
      </c>
      <c r="H4672" s="7" t="n">
        <v>0</v>
      </c>
    </row>
    <row r="4673" spans="1:8">
      <c r="A4673" t="s">
        <v>4</v>
      </c>
      <c r="B4673" s="4" t="s">
        <v>5</v>
      </c>
      <c r="C4673" s="4" t="s">
        <v>10</v>
      </c>
      <c r="D4673" s="4" t="s">
        <v>10</v>
      </c>
      <c r="E4673" s="4" t="s">
        <v>10</v>
      </c>
    </row>
    <row r="4674" spans="1:8">
      <c r="A4674" t="n">
        <v>41320</v>
      </c>
      <c r="B4674" s="64" t="n">
        <v>61</v>
      </c>
      <c r="C4674" s="7" t="n">
        <v>61489</v>
      </c>
      <c r="D4674" s="7" t="n">
        <v>65533</v>
      </c>
      <c r="E4674" s="7" t="n">
        <v>0</v>
      </c>
    </row>
    <row r="4675" spans="1:8">
      <c r="A4675" t="s">
        <v>4</v>
      </c>
      <c r="B4675" s="4" t="s">
        <v>5</v>
      </c>
      <c r="C4675" s="4" t="s">
        <v>10</v>
      </c>
      <c r="D4675" s="4" t="s">
        <v>24</v>
      </c>
      <c r="E4675" s="4" t="s">
        <v>24</v>
      </c>
      <c r="F4675" s="4" t="s">
        <v>24</v>
      </c>
      <c r="G4675" s="4" t="s">
        <v>10</v>
      </c>
      <c r="H4675" s="4" t="s">
        <v>10</v>
      </c>
    </row>
    <row r="4676" spans="1:8">
      <c r="A4676" t="n">
        <v>41327</v>
      </c>
      <c r="B4676" s="52" t="n">
        <v>60</v>
      </c>
      <c r="C4676" s="7" t="n">
        <v>61490</v>
      </c>
      <c r="D4676" s="7" t="n">
        <v>0</v>
      </c>
      <c r="E4676" s="7" t="n">
        <v>0</v>
      </c>
      <c r="F4676" s="7" t="n">
        <v>0</v>
      </c>
      <c r="G4676" s="7" t="n">
        <v>0</v>
      </c>
      <c r="H4676" s="7" t="n">
        <v>1</v>
      </c>
    </row>
    <row r="4677" spans="1:8">
      <c r="A4677" t="s">
        <v>4</v>
      </c>
      <c r="B4677" s="4" t="s">
        <v>5</v>
      </c>
      <c r="C4677" s="4" t="s">
        <v>10</v>
      </c>
      <c r="D4677" s="4" t="s">
        <v>24</v>
      </c>
      <c r="E4677" s="4" t="s">
        <v>24</v>
      </c>
      <c r="F4677" s="4" t="s">
        <v>24</v>
      </c>
      <c r="G4677" s="4" t="s">
        <v>10</v>
      </c>
      <c r="H4677" s="4" t="s">
        <v>10</v>
      </c>
    </row>
    <row r="4678" spans="1:8">
      <c r="A4678" t="n">
        <v>41346</v>
      </c>
      <c r="B4678" s="52" t="n">
        <v>60</v>
      </c>
      <c r="C4678" s="7" t="n">
        <v>61490</v>
      </c>
      <c r="D4678" s="7" t="n">
        <v>0</v>
      </c>
      <c r="E4678" s="7" t="n">
        <v>0</v>
      </c>
      <c r="F4678" s="7" t="n">
        <v>0</v>
      </c>
      <c r="G4678" s="7" t="n">
        <v>0</v>
      </c>
      <c r="H4678" s="7" t="n">
        <v>0</v>
      </c>
    </row>
    <row r="4679" spans="1:8">
      <c r="A4679" t="s">
        <v>4</v>
      </c>
      <c r="B4679" s="4" t="s">
        <v>5</v>
      </c>
      <c r="C4679" s="4" t="s">
        <v>10</v>
      </c>
      <c r="D4679" s="4" t="s">
        <v>10</v>
      </c>
      <c r="E4679" s="4" t="s">
        <v>10</v>
      </c>
    </row>
    <row r="4680" spans="1:8">
      <c r="A4680" t="n">
        <v>41365</v>
      </c>
      <c r="B4680" s="64" t="n">
        <v>61</v>
      </c>
      <c r="C4680" s="7" t="n">
        <v>61490</v>
      </c>
      <c r="D4680" s="7" t="n">
        <v>65533</v>
      </c>
      <c r="E4680" s="7" t="n">
        <v>0</v>
      </c>
    </row>
    <row r="4681" spans="1:8">
      <c r="A4681" t="s">
        <v>4</v>
      </c>
      <c r="B4681" s="4" t="s">
        <v>5</v>
      </c>
      <c r="C4681" s="4" t="s">
        <v>10</v>
      </c>
      <c r="D4681" s="4" t="s">
        <v>24</v>
      </c>
      <c r="E4681" s="4" t="s">
        <v>24</v>
      </c>
      <c r="F4681" s="4" t="s">
        <v>24</v>
      </c>
      <c r="G4681" s="4" t="s">
        <v>10</v>
      </c>
      <c r="H4681" s="4" t="s">
        <v>10</v>
      </c>
    </row>
    <row r="4682" spans="1:8">
      <c r="A4682" t="n">
        <v>41372</v>
      </c>
      <c r="B4682" s="52" t="n">
        <v>60</v>
      </c>
      <c r="C4682" s="7" t="n">
        <v>15</v>
      </c>
      <c r="D4682" s="7" t="n">
        <v>0</v>
      </c>
      <c r="E4682" s="7" t="n">
        <v>0</v>
      </c>
      <c r="F4682" s="7" t="n">
        <v>0</v>
      </c>
      <c r="G4682" s="7" t="n">
        <v>0</v>
      </c>
      <c r="H4682" s="7" t="n">
        <v>1</v>
      </c>
    </row>
    <row r="4683" spans="1:8">
      <c r="A4683" t="s">
        <v>4</v>
      </c>
      <c r="B4683" s="4" t="s">
        <v>5</v>
      </c>
      <c r="C4683" s="4" t="s">
        <v>10</v>
      </c>
      <c r="D4683" s="4" t="s">
        <v>24</v>
      </c>
      <c r="E4683" s="4" t="s">
        <v>24</v>
      </c>
      <c r="F4683" s="4" t="s">
        <v>24</v>
      </c>
      <c r="G4683" s="4" t="s">
        <v>10</v>
      </c>
      <c r="H4683" s="4" t="s">
        <v>10</v>
      </c>
    </row>
    <row r="4684" spans="1:8">
      <c r="A4684" t="n">
        <v>41391</v>
      </c>
      <c r="B4684" s="52" t="n">
        <v>60</v>
      </c>
      <c r="C4684" s="7" t="n">
        <v>15</v>
      </c>
      <c r="D4684" s="7" t="n">
        <v>0</v>
      </c>
      <c r="E4684" s="7" t="n">
        <v>0</v>
      </c>
      <c r="F4684" s="7" t="n">
        <v>0</v>
      </c>
      <c r="G4684" s="7" t="n">
        <v>0</v>
      </c>
      <c r="H4684" s="7" t="n">
        <v>0</v>
      </c>
    </row>
    <row r="4685" spans="1:8">
      <c r="A4685" t="s">
        <v>4</v>
      </c>
      <c r="B4685" s="4" t="s">
        <v>5</v>
      </c>
      <c r="C4685" s="4" t="s">
        <v>10</v>
      </c>
      <c r="D4685" s="4" t="s">
        <v>10</v>
      </c>
      <c r="E4685" s="4" t="s">
        <v>10</v>
      </c>
    </row>
    <row r="4686" spans="1:8">
      <c r="A4686" t="n">
        <v>41410</v>
      </c>
      <c r="B4686" s="64" t="n">
        <v>61</v>
      </c>
      <c r="C4686" s="7" t="n">
        <v>15</v>
      </c>
      <c r="D4686" s="7" t="n">
        <v>65533</v>
      </c>
      <c r="E4686" s="7" t="n">
        <v>0</v>
      </c>
    </row>
    <row r="4687" spans="1:8">
      <c r="A4687" t="s">
        <v>4</v>
      </c>
      <c r="B4687" s="4" t="s">
        <v>5</v>
      </c>
      <c r="C4687" s="4" t="s">
        <v>10</v>
      </c>
      <c r="D4687" s="4" t="s">
        <v>24</v>
      </c>
      <c r="E4687" s="4" t="s">
        <v>24</v>
      </c>
      <c r="F4687" s="4" t="s">
        <v>24</v>
      </c>
      <c r="G4687" s="4" t="s">
        <v>10</v>
      </c>
      <c r="H4687" s="4" t="s">
        <v>10</v>
      </c>
    </row>
    <row r="4688" spans="1:8">
      <c r="A4688" t="n">
        <v>41417</v>
      </c>
      <c r="B4688" s="52" t="n">
        <v>60</v>
      </c>
      <c r="C4688" s="7" t="n">
        <v>8</v>
      </c>
      <c r="D4688" s="7" t="n">
        <v>0</v>
      </c>
      <c r="E4688" s="7" t="n">
        <v>0</v>
      </c>
      <c r="F4688" s="7" t="n">
        <v>0</v>
      </c>
      <c r="G4688" s="7" t="n">
        <v>0</v>
      </c>
      <c r="H4688" s="7" t="n">
        <v>1</v>
      </c>
    </row>
    <row r="4689" spans="1:8">
      <c r="A4689" t="s">
        <v>4</v>
      </c>
      <c r="B4689" s="4" t="s">
        <v>5</v>
      </c>
      <c r="C4689" s="4" t="s">
        <v>10</v>
      </c>
      <c r="D4689" s="4" t="s">
        <v>24</v>
      </c>
      <c r="E4689" s="4" t="s">
        <v>24</v>
      </c>
      <c r="F4689" s="4" t="s">
        <v>24</v>
      </c>
      <c r="G4689" s="4" t="s">
        <v>10</v>
      </c>
      <c r="H4689" s="4" t="s">
        <v>10</v>
      </c>
    </row>
    <row r="4690" spans="1:8">
      <c r="A4690" t="n">
        <v>41436</v>
      </c>
      <c r="B4690" s="52" t="n">
        <v>60</v>
      </c>
      <c r="C4690" s="7" t="n">
        <v>8</v>
      </c>
      <c r="D4690" s="7" t="n">
        <v>0</v>
      </c>
      <c r="E4690" s="7" t="n">
        <v>0</v>
      </c>
      <c r="F4690" s="7" t="n">
        <v>0</v>
      </c>
      <c r="G4690" s="7" t="n">
        <v>0</v>
      </c>
      <c r="H4690" s="7" t="n">
        <v>0</v>
      </c>
    </row>
    <row r="4691" spans="1:8">
      <c r="A4691" t="s">
        <v>4</v>
      </c>
      <c r="B4691" s="4" t="s">
        <v>5</v>
      </c>
      <c r="C4691" s="4" t="s">
        <v>10</v>
      </c>
      <c r="D4691" s="4" t="s">
        <v>10</v>
      </c>
      <c r="E4691" s="4" t="s">
        <v>10</v>
      </c>
    </row>
    <row r="4692" spans="1:8">
      <c r="A4692" t="n">
        <v>41455</v>
      </c>
      <c r="B4692" s="64" t="n">
        <v>61</v>
      </c>
      <c r="C4692" s="7" t="n">
        <v>8</v>
      </c>
      <c r="D4692" s="7" t="n">
        <v>65533</v>
      </c>
      <c r="E4692" s="7" t="n">
        <v>0</v>
      </c>
    </row>
    <row r="4693" spans="1:8">
      <c r="A4693" t="s">
        <v>4</v>
      </c>
      <c r="B4693" s="4" t="s">
        <v>5</v>
      </c>
      <c r="C4693" s="4" t="s">
        <v>10</v>
      </c>
      <c r="D4693" s="4" t="s">
        <v>24</v>
      </c>
      <c r="E4693" s="4" t="s">
        <v>24</v>
      </c>
      <c r="F4693" s="4" t="s">
        <v>24</v>
      </c>
      <c r="G4693" s="4" t="s">
        <v>10</v>
      </c>
      <c r="H4693" s="4" t="s">
        <v>10</v>
      </c>
    </row>
    <row r="4694" spans="1:8">
      <c r="A4694" t="n">
        <v>41462</v>
      </c>
      <c r="B4694" s="52" t="n">
        <v>60</v>
      </c>
      <c r="C4694" s="7" t="n">
        <v>1</v>
      </c>
      <c r="D4694" s="7" t="n">
        <v>0</v>
      </c>
      <c r="E4694" s="7" t="n">
        <v>0</v>
      </c>
      <c r="F4694" s="7" t="n">
        <v>0</v>
      </c>
      <c r="G4694" s="7" t="n">
        <v>0</v>
      </c>
      <c r="H4694" s="7" t="n">
        <v>1</v>
      </c>
    </row>
    <row r="4695" spans="1:8">
      <c r="A4695" t="s">
        <v>4</v>
      </c>
      <c r="B4695" s="4" t="s">
        <v>5</v>
      </c>
      <c r="C4695" s="4" t="s">
        <v>10</v>
      </c>
      <c r="D4695" s="4" t="s">
        <v>24</v>
      </c>
      <c r="E4695" s="4" t="s">
        <v>24</v>
      </c>
      <c r="F4695" s="4" t="s">
        <v>24</v>
      </c>
      <c r="G4695" s="4" t="s">
        <v>10</v>
      </c>
      <c r="H4695" s="4" t="s">
        <v>10</v>
      </c>
    </row>
    <row r="4696" spans="1:8">
      <c r="A4696" t="n">
        <v>41481</v>
      </c>
      <c r="B4696" s="52" t="n">
        <v>60</v>
      </c>
      <c r="C4696" s="7" t="n">
        <v>1</v>
      </c>
      <c r="D4696" s="7" t="n">
        <v>0</v>
      </c>
      <c r="E4696" s="7" t="n">
        <v>0</v>
      </c>
      <c r="F4696" s="7" t="n">
        <v>0</v>
      </c>
      <c r="G4696" s="7" t="n">
        <v>0</v>
      </c>
      <c r="H4696" s="7" t="n">
        <v>0</v>
      </c>
    </row>
    <row r="4697" spans="1:8">
      <c r="A4697" t="s">
        <v>4</v>
      </c>
      <c r="B4697" s="4" t="s">
        <v>5</v>
      </c>
      <c r="C4697" s="4" t="s">
        <v>10</v>
      </c>
      <c r="D4697" s="4" t="s">
        <v>10</v>
      </c>
      <c r="E4697" s="4" t="s">
        <v>10</v>
      </c>
    </row>
    <row r="4698" spans="1:8">
      <c r="A4698" t="n">
        <v>41500</v>
      </c>
      <c r="B4698" s="64" t="n">
        <v>61</v>
      </c>
      <c r="C4698" s="7" t="n">
        <v>1</v>
      </c>
      <c r="D4698" s="7" t="n">
        <v>65533</v>
      </c>
      <c r="E4698" s="7" t="n">
        <v>0</v>
      </c>
    </row>
    <row r="4699" spans="1:8">
      <c r="A4699" t="s">
        <v>4</v>
      </c>
      <c r="B4699" s="4" t="s">
        <v>5</v>
      </c>
      <c r="C4699" s="4" t="s">
        <v>10</v>
      </c>
      <c r="D4699" s="4" t="s">
        <v>24</v>
      </c>
      <c r="E4699" s="4" t="s">
        <v>24</v>
      </c>
      <c r="F4699" s="4" t="s">
        <v>24</v>
      </c>
      <c r="G4699" s="4" t="s">
        <v>10</v>
      </c>
      <c r="H4699" s="4" t="s">
        <v>10</v>
      </c>
    </row>
    <row r="4700" spans="1:8">
      <c r="A4700" t="n">
        <v>41507</v>
      </c>
      <c r="B4700" s="52" t="n">
        <v>60</v>
      </c>
      <c r="C4700" s="7" t="n">
        <v>9</v>
      </c>
      <c r="D4700" s="7" t="n">
        <v>0</v>
      </c>
      <c r="E4700" s="7" t="n">
        <v>0</v>
      </c>
      <c r="F4700" s="7" t="n">
        <v>0</v>
      </c>
      <c r="G4700" s="7" t="n">
        <v>0</v>
      </c>
      <c r="H4700" s="7" t="n">
        <v>1</v>
      </c>
    </row>
    <row r="4701" spans="1:8">
      <c r="A4701" t="s">
        <v>4</v>
      </c>
      <c r="B4701" s="4" t="s">
        <v>5</v>
      </c>
      <c r="C4701" s="4" t="s">
        <v>10</v>
      </c>
      <c r="D4701" s="4" t="s">
        <v>24</v>
      </c>
      <c r="E4701" s="4" t="s">
        <v>24</v>
      </c>
      <c r="F4701" s="4" t="s">
        <v>24</v>
      </c>
      <c r="G4701" s="4" t="s">
        <v>10</v>
      </c>
      <c r="H4701" s="4" t="s">
        <v>10</v>
      </c>
    </row>
    <row r="4702" spans="1:8">
      <c r="A4702" t="n">
        <v>41526</v>
      </c>
      <c r="B4702" s="52" t="n">
        <v>60</v>
      </c>
      <c r="C4702" s="7" t="n">
        <v>9</v>
      </c>
      <c r="D4702" s="7" t="n">
        <v>0</v>
      </c>
      <c r="E4702" s="7" t="n">
        <v>0</v>
      </c>
      <c r="F4702" s="7" t="n">
        <v>0</v>
      </c>
      <c r="G4702" s="7" t="n">
        <v>0</v>
      </c>
      <c r="H4702" s="7" t="n">
        <v>0</v>
      </c>
    </row>
    <row r="4703" spans="1:8">
      <c r="A4703" t="s">
        <v>4</v>
      </c>
      <c r="B4703" s="4" t="s">
        <v>5</v>
      </c>
      <c r="C4703" s="4" t="s">
        <v>10</v>
      </c>
      <c r="D4703" s="4" t="s">
        <v>10</v>
      </c>
      <c r="E4703" s="4" t="s">
        <v>10</v>
      </c>
    </row>
    <row r="4704" spans="1:8">
      <c r="A4704" t="n">
        <v>41545</v>
      </c>
      <c r="B4704" s="64" t="n">
        <v>61</v>
      </c>
      <c r="C4704" s="7" t="n">
        <v>9</v>
      </c>
      <c r="D4704" s="7" t="n">
        <v>65533</v>
      </c>
      <c r="E4704" s="7" t="n">
        <v>0</v>
      </c>
    </row>
    <row r="4705" spans="1:8">
      <c r="A4705" t="s">
        <v>4</v>
      </c>
      <c r="B4705" s="4" t="s">
        <v>5</v>
      </c>
      <c r="C4705" s="4" t="s">
        <v>10</v>
      </c>
      <c r="D4705" s="4" t="s">
        <v>24</v>
      </c>
      <c r="E4705" s="4" t="s">
        <v>24</v>
      </c>
      <c r="F4705" s="4" t="s">
        <v>24</v>
      </c>
      <c r="G4705" s="4" t="s">
        <v>10</v>
      </c>
      <c r="H4705" s="4" t="s">
        <v>10</v>
      </c>
    </row>
    <row r="4706" spans="1:8">
      <c r="A4706" t="n">
        <v>41552</v>
      </c>
      <c r="B4706" s="52" t="n">
        <v>60</v>
      </c>
      <c r="C4706" s="7" t="n">
        <v>7032</v>
      </c>
      <c r="D4706" s="7" t="n">
        <v>0</v>
      </c>
      <c r="E4706" s="7" t="n">
        <v>0</v>
      </c>
      <c r="F4706" s="7" t="n">
        <v>0</v>
      </c>
      <c r="G4706" s="7" t="n">
        <v>0</v>
      </c>
      <c r="H4706" s="7" t="n">
        <v>1</v>
      </c>
    </row>
    <row r="4707" spans="1:8">
      <c r="A4707" t="s">
        <v>4</v>
      </c>
      <c r="B4707" s="4" t="s">
        <v>5</v>
      </c>
      <c r="C4707" s="4" t="s">
        <v>10</v>
      </c>
      <c r="D4707" s="4" t="s">
        <v>24</v>
      </c>
      <c r="E4707" s="4" t="s">
        <v>24</v>
      </c>
      <c r="F4707" s="4" t="s">
        <v>24</v>
      </c>
      <c r="G4707" s="4" t="s">
        <v>10</v>
      </c>
      <c r="H4707" s="4" t="s">
        <v>10</v>
      </c>
    </row>
    <row r="4708" spans="1:8">
      <c r="A4708" t="n">
        <v>41571</v>
      </c>
      <c r="B4708" s="52" t="n">
        <v>60</v>
      </c>
      <c r="C4708" s="7" t="n">
        <v>7032</v>
      </c>
      <c r="D4708" s="7" t="n">
        <v>0</v>
      </c>
      <c r="E4708" s="7" t="n">
        <v>0</v>
      </c>
      <c r="F4708" s="7" t="n">
        <v>0</v>
      </c>
      <c r="G4708" s="7" t="n">
        <v>0</v>
      </c>
      <c r="H4708" s="7" t="n">
        <v>0</v>
      </c>
    </row>
    <row r="4709" spans="1:8">
      <c r="A4709" t="s">
        <v>4</v>
      </c>
      <c r="B4709" s="4" t="s">
        <v>5</v>
      </c>
      <c r="C4709" s="4" t="s">
        <v>10</v>
      </c>
      <c r="D4709" s="4" t="s">
        <v>10</v>
      </c>
      <c r="E4709" s="4" t="s">
        <v>10</v>
      </c>
    </row>
    <row r="4710" spans="1:8">
      <c r="A4710" t="n">
        <v>41590</v>
      </c>
      <c r="B4710" s="64" t="n">
        <v>61</v>
      </c>
      <c r="C4710" s="7" t="n">
        <v>7032</v>
      </c>
      <c r="D4710" s="7" t="n">
        <v>65533</v>
      </c>
      <c r="E4710" s="7" t="n">
        <v>0</v>
      </c>
    </row>
    <row r="4711" spans="1:8">
      <c r="A4711" t="s">
        <v>4</v>
      </c>
      <c r="B4711" s="4" t="s">
        <v>5</v>
      </c>
      <c r="C4711" s="4" t="s">
        <v>10</v>
      </c>
      <c r="D4711" s="4" t="s">
        <v>24</v>
      </c>
      <c r="E4711" s="4" t="s">
        <v>24</v>
      </c>
      <c r="F4711" s="4" t="s">
        <v>24</v>
      </c>
      <c r="G4711" s="4" t="s">
        <v>10</v>
      </c>
      <c r="H4711" s="4" t="s">
        <v>10</v>
      </c>
    </row>
    <row r="4712" spans="1:8">
      <c r="A4712" t="n">
        <v>41597</v>
      </c>
      <c r="B4712" s="52" t="n">
        <v>60</v>
      </c>
      <c r="C4712" s="7" t="n">
        <v>28</v>
      </c>
      <c r="D4712" s="7" t="n">
        <v>0</v>
      </c>
      <c r="E4712" s="7" t="n">
        <v>0</v>
      </c>
      <c r="F4712" s="7" t="n">
        <v>0</v>
      </c>
      <c r="G4712" s="7" t="n">
        <v>0</v>
      </c>
      <c r="H4712" s="7" t="n">
        <v>1</v>
      </c>
    </row>
    <row r="4713" spans="1:8">
      <c r="A4713" t="s">
        <v>4</v>
      </c>
      <c r="B4713" s="4" t="s">
        <v>5</v>
      </c>
      <c r="C4713" s="4" t="s">
        <v>10</v>
      </c>
      <c r="D4713" s="4" t="s">
        <v>24</v>
      </c>
      <c r="E4713" s="4" t="s">
        <v>24</v>
      </c>
      <c r="F4713" s="4" t="s">
        <v>24</v>
      </c>
      <c r="G4713" s="4" t="s">
        <v>10</v>
      </c>
      <c r="H4713" s="4" t="s">
        <v>10</v>
      </c>
    </row>
    <row r="4714" spans="1:8">
      <c r="A4714" t="n">
        <v>41616</v>
      </c>
      <c r="B4714" s="52" t="n">
        <v>60</v>
      </c>
      <c r="C4714" s="7" t="n">
        <v>28</v>
      </c>
      <c r="D4714" s="7" t="n">
        <v>0</v>
      </c>
      <c r="E4714" s="7" t="n">
        <v>0</v>
      </c>
      <c r="F4714" s="7" t="n">
        <v>0</v>
      </c>
      <c r="G4714" s="7" t="n">
        <v>0</v>
      </c>
      <c r="H4714" s="7" t="n">
        <v>0</v>
      </c>
    </row>
    <row r="4715" spans="1:8">
      <c r="A4715" t="s">
        <v>4</v>
      </c>
      <c r="B4715" s="4" t="s">
        <v>5</v>
      </c>
      <c r="C4715" s="4" t="s">
        <v>10</v>
      </c>
      <c r="D4715" s="4" t="s">
        <v>10</v>
      </c>
      <c r="E4715" s="4" t="s">
        <v>10</v>
      </c>
    </row>
    <row r="4716" spans="1:8">
      <c r="A4716" t="n">
        <v>41635</v>
      </c>
      <c r="B4716" s="64" t="n">
        <v>61</v>
      </c>
      <c r="C4716" s="7" t="n">
        <v>28</v>
      </c>
      <c r="D4716" s="7" t="n">
        <v>65533</v>
      </c>
      <c r="E4716" s="7" t="n">
        <v>0</v>
      </c>
    </row>
    <row r="4717" spans="1:8">
      <c r="A4717" t="s">
        <v>4</v>
      </c>
      <c r="B4717" s="4" t="s">
        <v>5</v>
      </c>
      <c r="C4717" s="4" t="s">
        <v>10</v>
      </c>
      <c r="D4717" s="4" t="s">
        <v>24</v>
      </c>
      <c r="E4717" s="4" t="s">
        <v>24</v>
      </c>
      <c r="F4717" s="4" t="s">
        <v>24</v>
      </c>
      <c r="G4717" s="4" t="s">
        <v>10</v>
      </c>
      <c r="H4717" s="4" t="s">
        <v>10</v>
      </c>
    </row>
    <row r="4718" spans="1:8">
      <c r="A4718" t="n">
        <v>41642</v>
      </c>
      <c r="B4718" s="52" t="n">
        <v>60</v>
      </c>
      <c r="C4718" s="7" t="n">
        <v>22</v>
      </c>
      <c r="D4718" s="7" t="n">
        <v>0</v>
      </c>
      <c r="E4718" s="7" t="n">
        <v>0</v>
      </c>
      <c r="F4718" s="7" t="n">
        <v>0</v>
      </c>
      <c r="G4718" s="7" t="n">
        <v>0</v>
      </c>
      <c r="H4718" s="7" t="n">
        <v>1</v>
      </c>
    </row>
    <row r="4719" spans="1:8">
      <c r="A4719" t="s">
        <v>4</v>
      </c>
      <c r="B4719" s="4" t="s">
        <v>5</v>
      </c>
      <c r="C4719" s="4" t="s">
        <v>10</v>
      </c>
      <c r="D4719" s="4" t="s">
        <v>24</v>
      </c>
      <c r="E4719" s="4" t="s">
        <v>24</v>
      </c>
      <c r="F4719" s="4" t="s">
        <v>24</v>
      </c>
      <c r="G4719" s="4" t="s">
        <v>10</v>
      </c>
      <c r="H4719" s="4" t="s">
        <v>10</v>
      </c>
    </row>
    <row r="4720" spans="1:8">
      <c r="A4720" t="n">
        <v>41661</v>
      </c>
      <c r="B4720" s="52" t="n">
        <v>60</v>
      </c>
      <c r="C4720" s="7" t="n">
        <v>22</v>
      </c>
      <c r="D4720" s="7" t="n">
        <v>0</v>
      </c>
      <c r="E4720" s="7" t="n">
        <v>0</v>
      </c>
      <c r="F4720" s="7" t="n">
        <v>0</v>
      </c>
      <c r="G4720" s="7" t="n">
        <v>0</v>
      </c>
      <c r="H4720" s="7" t="n">
        <v>0</v>
      </c>
    </row>
    <row r="4721" spans="1:8">
      <c r="A4721" t="s">
        <v>4</v>
      </c>
      <c r="B4721" s="4" t="s">
        <v>5</v>
      </c>
      <c r="C4721" s="4" t="s">
        <v>10</v>
      </c>
      <c r="D4721" s="4" t="s">
        <v>10</v>
      </c>
      <c r="E4721" s="4" t="s">
        <v>10</v>
      </c>
    </row>
    <row r="4722" spans="1:8">
      <c r="A4722" t="n">
        <v>41680</v>
      </c>
      <c r="B4722" s="64" t="n">
        <v>61</v>
      </c>
      <c r="C4722" s="7" t="n">
        <v>22</v>
      </c>
      <c r="D4722" s="7" t="n">
        <v>65533</v>
      </c>
      <c r="E4722" s="7" t="n">
        <v>0</v>
      </c>
    </row>
    <row r="4723" spans="1:8">
      <c r="A4723" t="s">
        <v>4</v>
      </c>
      <c r="B4723" s="4" t="s">
        <v>5</v>
      </c>
      <c r="C4723" s="4" t="s">
        <v>14</v>
      </c>
      <c r="D4723" s="4" t="s">
        <v>10</v>
      </c>
    </row>
    <row r="4724" spans="1:8">
      <c r="A4724" t="n">
        <v>41687</v>
      </c>
      <c r="B4724" s="23" t="n">
        <v>58</v>
      </c>
      <c r="C4724" s="7" t="n">
        <v>255</v>
      </c>
      <c r="D4724" s="7" t="n">
        <v>0</v>
      </c>
    </row>
    <row r="4725" spans="1:8">
      <c r="A4725" t="s">
        <v>4</v>
      </c>
      <c r="B4725" s="4" t="s">
        <v>5</v>
      </c>
      <c r="C4725" s="4" t="s">
        <v>14</v>
      </c>
      <c r="D4725" s="4" t="s">
        <v>10</v>
      </c>
    </row>
    <row r="4726" spans="1:8">
      <c r="A4726" t="n">
        <v>41691</v>
      </c>
      <c r="B4726" s="33" t="n">
        <v>45</v>
      </c>
      <c r="C4726" s="7" t="n">
        <v>7</v>
      </c>
      <c r="D4726" s="7" t="n">
        <v>255</v>
      </c>
    </row>
    <row r="4727" spans="1:8">
      <c r="A4727" t="s">
        <v>4</v>
      </c>
      <c r="B4727" s="4" t="s">
        <v>5</v>
      </c>
      <c r="C4727" s="4" t="s">
        <v>14</v>
      </c>
      <c r="D4727" s="4" t="s">
        <v>24</v>
      </c>
      <c r="E4727" s="4" t="s">
        <v>10</v>
      </c>
      <c r="F4727" s="4" t="s">
        <v>14</v>
      </c>
    </row>
    <row r="4728" spans="1:8">
      <c r="A4728" t="n">
        <v>41695</v>
      </c>
      <c r="B4728" s="15" t="n">
        <v>49</v>
      </c>
      <c r="C4728" s="7" t="n">
        <v>3</v>
      </c>
      <c r="D4728" s="7" t="n">
        <v>1</v>
      </c>
      <c r="E4728" s="7" t="n">
        <v>500</v>
      </c>
      <c r="F4728" s="7" t="n">
        <v>0</v>
      </c>
    </row>
    <row r="4729" spans="1:8">
      <c r="A4729" t="s">
        <v>4</v>
      </c>
      <c r="B4729" s="4" t="s">
        <v>5</v>
      </c>
      <c r="C4729" s="4" t="s">
        <v>10</v>
      </c>
    </row>
    <row r="4730" spans="1:8">
      <c r="A4730" t="n">
        <v>41704</v>
      </c>
      <c r="B4730" s="46" t="n">
        <v>12</v>
      </c>
      <c r="C4730" s="7" t="n">
        <v>6465</v>
      </c>
    </row>
    <row r="4731" spans="1:8">
      <c r="A4731" t="s">
        <v>4</v>
      </c>
      <c r="B4731" s="4" t="s">
        <v>5</v>
      </c>
      <c r="C4731" s="4" t="s">
        <v>14</v>
      </c>
      <c r="D4731" s="4" t="s">
        <v>9</v>
      </c>
      <c r="E4731" s="4" t="s">
        <v>14</v>
      </c>
      <c r="F4731" s="4" t="s">
        <v>14</v>
      </c>
      <c r="G4731" s="4" t="s">
        <v>9</v>
      </c>
      <c r="H4731" s="4" t="s">
        <v>14</v>
      </c>
      <c r="I4731" s="4" t="s">
        <v>9</v>
      </c>
      <c r="J4731" s="4" t="s">
        <v>14</v>
      </c>
    </row>
    <row r="4732" spans="1:8">
      <c r="A4732" t="n">
        <v>41707</v>
      </c>
      <c r="B4732" s="76" t="n">
        <v>33</v>
      </c>
      <c r="C4732" s="7" t="n">
        <v>0</v>
      </c>
      <c r="D4732" s="7" t="n">
        <v>1</v>
      </c>
      <c r="E4732" s="7" t="n">
        <v>0</v>
      </c>
      <c r="F4732" s="7" t="n">
        <v>0</v>
      </c>
      <c r="G4732" s="7" t="n">
        <v>-1</v>
      </c>
      <c r="H4732" s="7" t="n">
        <v>0</v>
      </c>
      <c r="I4732" s="7" t="n">
        <v>-1</v>
      </c>
      <c r="J4732" s="7" t="n">
        <v>0</v>
      </c>
    </row>
    <row r="4733" spans="1:8">
      <c r="A4733" t="s">
        <v>4</v>
      </c>
      <c r="B4733" s="4" t="s">
        <v>5</v>
      </c>
    </row>
    <row r="4734" spans="1:8">
      <c r="A4734" t="n">
        <v>41725</v>
      </c>
      <c r="B4734" s="5" t="n">
        <v>1</v>
      </c>
    </row>
    <row r="4735" spans="1:8" s="3" customFormat="1" customHeight="0">
      <c r="A4735" s="3" t="s">
        <v>2</v>
      </c>
      <c r="B4735" s="3" t="s">
        <v>384</v>
      </c>
    </row>
    <row r="4736" spans="1:8">
      <c r="A4736" t="s">
        <v>4</v>
      </c>
      <c r="B4736" s="4" t="s">
        <v>5</v>
      </c>
      <c r="C4736" s="4" t="s">
        <v>10</v>
      </c>
      <c r="D4736" s="4" t="s">
        <v>14</v>
      </c>
    </row>
    <row r="4737" spans="1:10">
      <c r="A4737" t="n">
        <v>41728</v>
      </c>
      <c r="B4737" s="69" t="n">
        <v>96</v>
      </c>
      <c r="C4737" s="7" t="n">
        <v>65534</v>
      </c>
      <c r="D4737" s="7" t="n">
        <v>1</v>
      </c>
    </row>
    <row r="4738" spans="1:10">
      <c r="A4738" t="s">
        <v>4</v>
      </c>
      <c r="B4738" s="4" t="s">
        <v>5</v>
      </c>
      <c r="C4738" s="4" t="s">
        <v>10</v>
      </c>
      <c r="D4738" s="4" t="s">
        <v>14</v>
      </c>
      <c r="E4738" s="4" t="s">
        <v>24</v>
      </c>
      <c r="F4738" s="4" t="s">
        <v>24</v>
      </c>
      <c r="G4738" s="4" t="s">
        <v>24</v>
      </c>
    </row>
    <row r="4739" spans="1:10">
      <c r="A4739" t="n">
        <v>41732</v>
      </c>
      <c r="B4739" s="69" t="n">
        <v>96</v>
      </c>
      <c r="C4739" s="7" t="n">
        <v>65534</v>
      </c>
      <c r="D4739" s="7" t="n">
        <v>2</v>
      </c>
      <c r="E4739" s="7" t="n">
        <v>-103.730003356934</v>
      </c>
      <c r="F4739" s="7" t="n">
        <v>173.550003051758</v>
      </c>
      <c r="G4739" s="7" t="n">
        <v>38.8400001525879</v>
      </c>
    </row>
    <row r="4740" spans="1:10">
      <c r="A4740" t="s">
        <v>4</v>
      </c>
      <c r="B4740" s="4" t="s">
        <v>5</v>
      </c>
      <c r="C4740" s="4" t="s">
        <v>10</v>
      </c>
      <c r="D4740" s="4" t="s">
        <v>14</v>
      </c>
      <c r="E4740" s="4" t="s">
        <v>24</v>
      </c>
      <c r="F4740" s="4" t="s">
        <v>24</v>
      </c>
      <c r="G4740" s="4" t="s">
        <v>24</v>
      </c>
    </row>
    <row r="4741" spans="1:10">
      <c r="A4741" t="n">
        <v>41748</v>
      </c>
      <c r="B4741" s="69" t="n">
        <v>96</v>
      </c>
      <c r="C4741" s="7" t="n">
        <v>65534</v>
      </c>
      <c r="D4741" s="7" t="n">
        <v>2</v>
      </c>
      <c r="E4741" s="7" t="n">
        <v>-102.870002746582</v>
      </c>
      <c r="F4741" s="7" t="n">
        <v>173.550003051758</v>
      </c>
      <c r="G4741" s="7" t="n">
        <v>36.2200012207031</v>
      </c>
    </row>
    <row r="4742" spans="1:10">
      <c r="A4742" t="s">
        <v>4</v>
      </c>
      <c r="B4742" s="4" t="s">
        <v>5</v>
      </c>
      <c r="C4742" s="4" t="s">
        <v>10</v>
      </c>
      <c r="D4742" s="4" t="s">
        <v>14</v>
      </c>
      <c r="E4742" s="4" t="s">
        <v>24</v>
      </c>
      <c r="F4742" s="4" t="s">
        <v>24</v>
      </c>
      <c r="G4742" s="4" t="s">
        <v>24</v>
      </c>
    </row>
    <row r="4743" spans="1:10">
      <c r="A4743" t="n">
        <v>41764</v>
      </c>
      <c r="B4743" s="69" t="n">
        <v>96</v>
      </c>
      <c r="C4743" s="7" t="n">
        <v>65534</v>
      </c>
      <c r="D4743" s="7" t="n">
        <v>2</v>
      </c>
      <c r="E4743" s="7" t="n">
        <v>-101.419998168945</v>
      </c>
      <c r="F4743" s="7" t="n">
        <v>173.550003051758</v>
      </c>
      <c r="G4743" s="7" t="n">
        <v>34.6800003051758</v>
      </c>
    </row>
    <row r="4744" spans="1:10">
      <c r="A4744" t="s">
        <v>4</v>
      </c>
      <c r="B4744" s="4" t="s">
        <v>5</v>
      </c>
      <c r="C4744" s="4" t="s">
        <v>10</v>
      </c>
      <c r="D4744" s="4" t="s">
        <v>14</v>
      </c>
      <c r="E4744" s="4" t="s">
        <v>9</v>
      </c>
      <c r="F4744" s="4" t="s">
        <v>14</v>
      </c>
      <c r="G4744" s="4" t="s">
        <v>10</v>
      </c>
    </row>
    <row r="4745" spans="1:10">
      <c r="A4745" t="n">
        <v>41780</v>
      </c>
      <c r="B4745" s="69" t="n">
        <v>96</v>
      </c>
      <c r="C4745" s="7" t="n">
        <v>65534</v>
      </c>
      <c r="D4745" s="7" t="n">
        <v>0</v>
      </c>
      <c r="E4745" s="7" t="n">
        <v>1077097267</v>
      </c>
      <c r="F4745" s="7" t="n">
        <v>2</v>
      </c>
      <c r="G4745" s="7" t="n">
        <v>0</v>
      </c>
    </row>
    <row r="4746" spans="1:10">
      <c r="A4746" t="s">
        <v>4</v>
      </c>
      <c r="B4746" s="4" t="s">
        <v>5</v>
      </c>
      <c r="C4746" s="4" t="s">
        <v>10</v>
      </c>
      <c r="D4746" s="4" t="s">
        <v>14</v>
      </c>
    </row>
    <row r="4747" spans="1:10">
      <c r="A4747" t="n">
        <v>41791</v>
      </c>
      <c r="B4747" s="49" t="n">
        <v>56</v>
      </c>
      <c r="C4747" s="7" t="n">
        <v>65534</v>
      </c>
      <c r="D4747" s="7" t="n">
        <v>0</v>
      </c>
    </row>
    <row r="4748" spans="1:10">
      <c r="A4748" t="s">
        <v>4</v>
      </c>
      <c r="B4748" s="4" t="s">
        <v>5</v>
      </c>
      <c r="C4748" s="4" t="s">
        <v>10</v>
      </c>
      <c r="D4748" s="4" t="s">
        <v>24</v>
      </c>
      <c r="E4748" s="4" t="s">
        <v>24</v>
      </c>
      <c r="F4748" s="4" t="s">
        <v>14</v>
      </c>
    </row>
    <row r="4749" spans="1:10">
      <c r="A4749" t="n">
        <v>41795</v>
      </c>
      <c r="B4749" s="50" t="n">
        <v>52</v>
      </c>
      <c r="C4749" s="7" t="n">
        <v>65534</v>
      </c>
      <c r="D4749" s="7" t="n">
        <v>113.800003051758</v>
      </c>
      <c r="E4749" s="7" t="n">
        <v>10</v>
      </c>
      <c r="F4749" s="7" t="n">
        <v>1</v>
      </c>
    </row>
    <row r="4750" spans="1:10">
      <c r="A4750" t="s">
        <v>4</v>
      </c>
      <c r="B4750" s="4" t="s">
        <v>5</v>
      </c>
      <c r="C4750" s="4" t="s">
        <v>10</v>
      </c>
    </row>
    <row r="4751" spans="1:10">
      <c r="A4751" t="n">
        <v>41807</v>
      </c>
      <c r="B4751" s="51" t="n">
        <v>54</v>
      </c>
      <c r="C4751" s="7" t="n">
        <v>65534</v>
      </c>
    </row>
    <row r="4752" spans="1:10">
      <c r="A4752" t="s">
        <v>4</v>
      </c>
      <c r="B4752" s="4" t="s">
        <v>5</v>
      </c>
    </row>
    <row r="4753" spans="1:7">
      <c r="A4753" t="n">
        <v>41810</v>
      </c>
      <c r="B4753" s="5" t="n">
        <v>1</v>
      </c>
    </row>
    <row r="4754" spans="1:7" s="3" customFormat="1" customHeight="0">
      <c r="A4754" s="3" t="s">
        <v>2</v>
      </c>
      <c r="B4754" s="3" t="s">
        <v>385</v>
      </c>
    </row>
    <row r="4755" spans="1:7">
      <c r="A4755" t="s">
        <v>4</v>
      </c>
      <c r="B4755" s="4" t="s">
        <v>5</v>
      </c>
      <c r="C4755" s="4" t="s">
        <v>10</v>
      </c>
      <c r="D4755" s="4" t="s">
        <v>14</v>
      </c>
    </row>
    <row r="4756" spans="1:7">
      <c r="A4756" t="n">
        <v>41812</v>
      </c>
      <c r="B4756" s="69" t="n">
        <v>96</v>
      </c>
      <c r="C4756" s="7" t="n">
        <v>65534</v>
      </c>
      <c r="D4756" s="7" t="n">
        <v>1</v>
      </c>
    </row>
    <row r="4757" spans="1:7">
      <c r="A4757" t="s">
        <v>4</v>
      </c>
      <c r="B4757" s="4" t="s">
        <v>5</v>
      </c>
      <c r="C4757" s="4" t="s">
        <v>10</v>
      </c>
      <c r="D4757" s="4" t="s">
        <v>14</v>
      </c>
      <c r="E4757" s="4" t="s">
        <v>24</v>
      </c>
      <c r="F4757" s="4" t="s">
        <v>24</v>
      </c>
      <c r="G4757" s="4" t="s">
        <v>24</v>
      </c>
    </row>
    <row r="4758" spans="1:7">
      <c r="A4758" t="n">
        <v>41816</v>
      </c>
      <c r="B4758" s="69" t="n">
        <v>96</v>
      </c>
      <c r="C4758" s="7" t="n">
        <v>65534</v>
      </c>
      <c r="D4758" s="7" t="n">
        <v>2</v>
      </c>
      <c r="E4758" s="7" t="n">
        <v>-103.839996337891</v>
      </c>
      <c r="F4758" s="7" t="n">
        <v>173.550003051758</v>
      </c>
      <c r="G4758" s="7" t="n">
        <v>38.7799987792969</v>
      </c>
    </row>
    <row r="4759" spans="1:7">
      <c r="A4759" t="s">
        <v>4</v>
      </c>
      <c r="B4759" s="4" t="s">
        <v>5</v>
      </c>
      <c r="C4759" s="4" t="s">
        <v>10</v>
      </c>
      <c r="D4759" s="4" t="s">
        <v>14</v>
      </c>
      <c r="E4759" s="4" t="s">
        <v>24</v>
      </c>
      <c r="F4759" s="4" t="s">
        <v>24</v>
      </c>
      <c r="G4759" s="4" t="s">
        <v>24</v>
      </c>
    </row>
    <row r="4760" spans="1:7">
      <c r="A4760" t="n">
        <v>41832</v>
      </c>
      <c r="B4760" s="69" t="n">
        <v>96</v>
      </c>
      <c r="C4760" s="7" t="n">
        <v>65534</v>
      </c>
      <c r="D4760" s="7" t="n">
        <v>2</v>
      </c>
      <c r="E4760" s="7" t="n">
        <v>-101.75</v>
      </c>
      <c r="F4760" s="7" t="n">
        <v>173.550003051758</v>
      </c>
      <c r="G4760" s="7" t="n">
        <v>33.9199981689453</v>
      </c>
    </row>
    <row r="4761" spans="1:7">
      <c r="A4761" t="s">
        <v>4</v>
      </c>
      <c r="B4761" s="4" t="s">
        <v>5</v>
      </c>
      <c r="C4761" s="4" t="s">
        <v>10</v>
      </c>
      <c r="D4761" s="4" t="s">
        <v>14</v>
      </c>
      <c r="E4761" s="4" t="s">
        <v>9</v>
      </c>
      <c r="F4761" s="4" t="s">
        <v>14</v>
      </c>
      <c r="G4761" s="4" t="s">
        <v>10</v>
      </c>
    </row>
    <row r="4762" spans="1:7">
      <c r="A4762" t="n">
        <v>41848</v>
      </c>
      <c r="B4762" s="69" t="n">
        <v>96</v>
      </c>
      <c r="C4762" s="7" t="n">
        <v>65534</v>
      </c>
      <c r="D4762" s="7" t="n">
        <v>0</v>
      </c>
      <c r="E4762" s="7" t="n">
        <v>1077097267</v>
      </c>
      <c r="F4762" s="7" t="n">
        <v>2</v>
      </c>
      <c r="G4762" s="7" t="n">
        <v>0</v>
      </c>
    </row>
    <row r="4763" spans="1:7">
      <c r="A4763" t="s">
        <v>4</v>
      </c>
      <c r="B4763" s="4" t="s">
        <v>5</v>
      </c>
      <c r="C4763" s="4" t="s">
        <v>10</v>
      </c>
      <c r="D4763" s="4" t="s">
        <v>14</v>
      </c>
    </row>
    <row r="4764" spans="1:7">
      <c r="A4764" t="n">
        <v>41859</v>
      </c>
      <c r="B4764" s="49" t="n">
        <v>56</v>
      </c>
      <c r="C4764" s="7" t="n">
        <v>65534</v>
      </c>
      <c r="D4764" s="7" t="n">
        <v>0</v>
      </c>
    </row>
    <row r="4765" spans="1:7">
      <c r="A4765" t="s">
        <v>4</v>
      </c>
      <c r="B4765" s="4" t="s">
        <v>5</v>
      </c>
      <c r="C4765" s="4" t="s">
        <v>10</v>
      </c>
      <c r="D4765" s="4" t="s">
        <v>24</v>
      </c>
      <c r="E4765" s="4" t="s">
        <v>24</v>
      </c>
      <c r="F4765" s="4" t="s">
        <v>14</v>
      </c>
    </row>
    <row r="4766" spans="1:7">
      <c r="A4766" t="n">
        <v>41863</v>
      </c>
      <c r="B4766" s="50" t="n">
        <v>52</v>
      </c>
      <c r="C4766" s="7" t="n">
        <v>65534</v>
      </c>
      <c r="D4766" s="7" t="n">
        <v>108</v>
      </c>
      <c r="E4766" s="7" t="n">
        <v>10</v>
      </c>
      <c r="F4766" s="7" t="n">
        <v>1</v>
      </c>
    </row>
    <row r="4767" spans="1:7">
      <c r="A4767" t="s">
        <v>4</v>
      </c>
      <c r="B4767" s="4" t="s">
        <v>5</v>
      </c>
      <c r="C4767" s="4" t="s">
        <v>10</v>
      </c>
    </row>
    <row r="4768" spans="1:7">
      <c r="A4768" t="n">
        <v>41875</v>
      </c>
      <c r="B4768" s="51" t="n">
        <v>54</v>
      </c>
      <c r="C4768" s="7" t="n">
        <v>65534</v>
      </c>
    </row>
    <row r="4769" spans="1:7">
      <c r="A4769" t="s">
        <v>4</v>
      </c>
      <c r="B4769" s="4" t="s">
        <v>5</v>
      </c>
    </row>
    <row r="4770" spans="1:7">
      <c r="A4770" t="n">
        <v>41878</v>
      </c>
      <c r="B4770" s="5" t="n">
        <v>1</v>
      </c>
    </row>
    <row r="4771" spans="1:7" s="3" customFormat="1" customHeight="0">
      <c r="A4771" s="3" t="s">
        <v>2</v>
      </c>
      <c r="B4771" s="3" t="s">
        <v>386</v>
      </c>
    </row>
    <row r="4772" spans="1:7">
      <c r="A4772" t="s">
        <v>4</v>
      </c>
      <c r="B4772" s="4" t="s">
        <v>5</v>
      </c>
      <c r="C4772" s="4" t="s">
        <v>10</v>
      </c>
      <c r="D4772" s="4" t="s">
        <v>14</v>
      </c>
    </row>
    <row r="4773" spans="1:7">
      <c r="A4773" t="n">
        <v>41880</v>
      </c>
      <c r="B4773" s="69" t="n">
        <v>96</v>
      </c>
      <c r="C4773" s="7" t="n">
        <v>65534</v>
      </c>
      <c r="D4773" s="7" t="n">
        <v>1</v>
      </c>
    </row>
    <row r="4774" spans="1:7">
      <c r="A4774" t="s">
        <v>4</v>
      </c>
      <c r="B4774" s="4" t="s">
        <v>5</v>
      </c>
      <c r="C4774" s="4" t="s">
        <v>10</v>
      </c>
      <c r="D4774" s="4" t="s">
        <v>14</v>
      </c>
      <c r="E4774" s="4" t="s">
        <v>24</v>
      </c>
      <c r="F4774" s="4" t="s">
        <v>24</v>
      </c>
      <c r="G4774" s="4" t="s">
        <v>24</v>
      </c>
    </row>
    <row r="4775" spans="1:7">
      <c r="A4775" t="n">
        <v>41884</v>
      </c>
      <c r="B4775" s="69" t="n">
        <v>96</v>
      </c>
      <c r="C4775" s="7" t="n">
        <v>65534</v>
      </c>
      <c r="D4775" s="7" t="n">
        <v>2</v>
      </c>
      <c r="E4775" s="7" t="n">
        <v>-103.800003051758</v>
      </c>
      <c r="F4775" s="7" t="n">
        <v>173.550003051758</v>
      </c>
      <c r="G4775" s="7" t="n">
        <v>38.9000015258789</v>
      </c>
    </row>
    <row r="4776" spans="1:7">
      <c r="A4776" t="s">
        <v>4</v>
      </c>
      <c r="B4776" s="4" t="s">
        <v>5</v>
      </c>
      <c r="C4776" s="4" t="s">
        <v>10</v>
      </c>
      <c r="D4776" s="4" t="s">
        <v>14</v>
      </c>
      <c r="E4776" s="4" t="s">
        <v>24</v>
      </c>
      <c r="F4776" s="4" t="s">
        <v>24</v>
      </c>
      <c r="G4776" s="4" t="s">
        <v>24</v>
      </c>
    </row>
    <row r="4777" spans="1:7">
      <c r="A4777" t="n">
        <v>41900</v>
      </c>
      <c r="B4777" s="69" t="n">
        <v>96</v>
      </c>
      <c r="C4777" s="7" t="n">
        <v>65534</v>
      </c>
      <c r="D4777" s="7" t="n">
        <v>2</v>
      </c>
      <c r="E4777" s="7" t="n">
        <v>-101.51000213623</v>
      </c>
      <c r="F4777" s="7" t="n">
        <v>173.550003051758</v>
      </c>
      <c r="G4777" s="7" t="n">
        <v>36.7400016784668</v>
      </c>
    </row>
    <row r="4778" spans="1:7">
      <c r="A4778" t="s">
        <v>4</v>
      </c>
      <c r="B4778" s="4" t="s">
        <v>5</v>
      </c>
      <c r="C4778" s="4" t="s">
        <v>10</v>
      </c>
      <c r="D4778" s="4" t="s">
        <v>14</v>
      </c>
      <c r="E4778" s="4" t="s">
        <v>9</v>
      </c>
      <c r="F4778" s="4" t="s">
        <v>14</v>
      </c>
      <c r="G4778" s="4" t="s">
        <v>10</v>
      </c>
    </row>
    <row r="4779" spans="1:7">
      <c r="A4779" t="n">
        <v>41916</v>
      </c>
      <c r="B4779" s="69" t="n">
        <v>96</v>
      </c>
      <c r="C4779" s="7" t="n">
        <v>65534</v>
      </c>
      <c r="D4779" s="7" t="n">
        <v>0</v>
      </c>
      <c r="E4779" s="7" t="n">
        <v>1077097267</v>
      </c>
      <c r="F4779" s="7" t="n">
        <v>2</v>
      </c>
      <c r="G4779" s="7" t="n">
        <v>0</v>
      </c>
    </row>
    <row r="4780" spans="1:7">
      <c r="A4780" t="s">
        <v>4</v>
      </c>
      <c r="B4780" s="4" t="s">
        <v>5</v>
      </c>
      <c r="C4780" s="4" t="s">
        <v>10</v>
      </c>
      <c r="D4780" s="4" t="s">
        <v>14</v>
      </c>
    </row>
    <row r="4781" spans="1:7">
      <c r="A4781" t="n">
        <v>41927</v>
      </c>
      <c r="B4781" s="49" t="n">
        <v>56</v>
      </c>
      <c r="C4781" s="7" t="n">
        <v>65534</v>
      </c>
      <c r="D4781" s="7" t="n">
        <v>0</v>
      </c>
    </row>
    <row r="4782" spans="1:7">
      <c r="A4782" t="s">
        <v>4</v>
      </c>
      <c r="B4782" s="4" t="s">
        <v>5</v>
      </c>
      <c r="C4782" s="4" t="s">
        <v>10</v>
      </c>
      <c r="D4782" s="4" t="s">
        <v>24</v>
      </c>
      <c r="E4782" s="4" t="s">
        <v>24</v>
      </c>
      <c r="F4782" s="4" t="s">
        <v>14</v>
      </c>
    </row>
    <row r="4783" spans="1:7">
      <c r="A4783" t="n">
        <v>41931</v>
      </c>
      <c r="B4783" s="50" t="n">
        <v>52</v>
      </c>
      <c r="C4783" s="7" t="n">
        <v>65534</v>
      </c>
      <c r="D4783" s="7" t="n">
        <v>113.800003051758</v>
      </c>
      <c r="E4783" s="7" t="n">
        <v>10</v>
      </c>
      <c r="F4783" s="7" t="n">
        <v>1</v>
      </c>
    </row>
    <row r="4784" spans="1:7">
      <c r="A4784" t="s">
        <v>4</v>
      </c>
      <c r="B4784" s="4" t="s">
        <v>5</v>
      </c>
      <c r="C4784" s="4" t="s">
        <v>10</v>
      </c>
    </row>
    <row r="4785" spans="1:7">
      <c r="A4785" t="n">
        <v>41943</v>
      </c>
      <c r="B4785" s="51" t="n">
        <v>54</v>
      </c>
      <c r="C4785" s="7" t="n">
        <v>65534</v>
      </c>
    </row>
    <row r="4786" spans="1:7">
      <c r="A4786" t="s">
        <v>4</v>
      </c>
      <c r="B4786" s="4" t="s">
        <v>5</v>
      </c>
    </row>
    <row r="4787" spans="1:7">
      <c r="A4787" t="n">
        <v>41946</v>
      </c>
      <c r="B4787" s="5" t="n">
        <v>1</v>
      </c>
    </row>
    <row r="4788" spans="1:7" s="3" customFormat="1" customHeight="0">
      <c r="A4788" s="3" t="s">
        <v>2</v>
      </c>
      <c r="B4788" s="3" t="s">
        <v>387</v>
      </c>
    </row>
    <row r="4789" spans="1:7">
      <c r="A4789" t="s">
        <v>4</v>
      </c>
      <c r="B4789" s="4" t="s">
        <v>5</v>
      </c>
      <c r="C4789" s="4" t="s">
        <v>10</v>
      </c>
      <c r="D4789" s="4" t="s">
        <v>14</v>
      </c>
    </row>
    <row r="4790" spans="1:7">
      <c r="A4790" t="n">
        <v>41948</v>
      </c>
      <c r="B4790" s="69" t="n">
        <v>96</v>
      </c>
      <c r="C4790" s="7" t="n">
        <v>65534</v>
      </c>
      <c r="D4790" s="7" t="n">
        <v>1</v>
      </c>
    </row>
    <row r="4791" spans="1:7">
      <c r="A4791" t="s">
        <v>4</v>
      </c>
      <c r="B4791" s="4" t="s">
        <v>5</v>
      </c>
      <c r="C4791" s="4" t="s">
        <v>10</v>
      </c>
      <c r="D4791" s="4" t="s">
        <v>14</v>
      </c>
      <c r="E4791" s="4" t="s">
        <v>24</v>
      </c>
      <c r="F4791" s="4" t="s">
        <v>24</v>
      </c>
      <c r="G4791" s="4" t="s">
        <v>24</v>
      </c>
    </row>
    <row r="4792" spans="1:7">
      <c r="A4792" t="n">
        <v>41952</v>
      </c>
      <c r="B4792" s="69" t="n">
        <v>96</v>
      </c>
      <c r="C4792" s="7" t="n">
        <v>65534</v>
      </c>
      <c r="D4792" s="7" t="n">
        <v>2</v>
      </c>
      <c r="E4792" s="7" t="n">
        <v>-103.569999694824</v>
      </c>
      <c r="F4792" s="7" t="n">
        <v>173.550003051758</v>
      </c>
      <c r="G4792" s="7" t="n">
        <v>38.8600006103516</v>
      </c>
    </row>
    <row r="4793" spans="1:7">
      <c r="A4793" t="s">
        <v>4</v>
      </c>
      <c r="B4793" s="4" t="s">
        <v>5</v>
      </c>
      <c r="C4793" s="4" t="s">
        <v>10</v>
      </c>
      <c r="D4793" s="4" t="s">
        <v>14</v>
      </c>
      <c r="E4793" s="4" t="s">
        <v>24</v>
      </c>
      <c r="F4793" s="4" t="s">
        <v>24</v>
      </c>
      <c r="G4793" s="4" t="s">
        <v>24</v>
      </c>
    </row>
    <row r="4794" spans="1:7">
      <c r="A4794" t="n">
        <v>41968</v>
      </c>
      <c r="B4794" s="69" t="n">
        <v>96</v>
      </c>
      <c r="C4794" s="7" t="n">
        <v>65534</v>
      </c>
      <c r="D4794" s="7" t="n">
        <v>2</v>
      </c>
      <c r="E4794" s="7" t="n">
        <v>-101.589996337891</v>
      </c>
      <c r="F4794" s="7" t="n">
        <v>173.550003051758</v>
      </c>
      <c r="G4794" s="7" t="n">
        <v>35.6399993896484</v>
      </c>
    </row>
    <row r="4795" spans="1:7">
      <c r="A4795" t="s">
        <v>4</v>
      </c>
      <c r="B4795" s="4" t="s">
        <v>5</v>
      </c>
      <c r="C4795" s="4" t="s">
        <v>10</v>
      </c>
      <c r="D4795" s="4" t="s">
        <v>14</v>
      </c>
      <c r="E4795" s="4" t="s">
        <v>9</v>
      </c>
      <c r="F4795" s="4" t="s">
        <v>14</v>
      </c>
      <c r="G4795" s="4" t="s">
        <v>10</v>
      </c>
    </row>
    <row r="4796" spans="1:7">
      <c r="A4796" t="n">
        <v>41984</v>
      </c>
      <c r="B4796" s="69" t="n">
        <v>96</v>
      </c>
      <c r="C4796" s="7" t="n">
        <v>65534</v>
      </c>
      <c r="D4796" s="7" t="n">
        <v>0</v>
      </c>
      <c r="E4796" s="7" t="n">
        <v>1077097267</v>
      </c>
      <c r="F4796" s="7" t="n">
        <v>2</v>
      </c>
      <c r="G4796" s="7" t="n">
        <v>0</v>
      </c>
    </row>
    <row r="4797" spans="1:7">
      <c r="A4797" t="s">
        <v>4</v>
      </c>
      <c r="B4797" s="4" t="s">
        <v>5</v>
      </c>
      <c r="C4797" s="4" t="s">
        <v>10</v>
      </c>
      <c r="D4797" s="4" t="s">
        <v>14</v>
      </c>
    </row>
    <row r="4798" spans="1:7">
      <c r="A4798" t="n">
        <v>41995</v>
      </c>
      <c r="B4798" s="49" t="n">
        <v>56</v>
      </c>
      <c r="C4798" s="7" t="n">
        <v>65534</v>
      </c>
      <c r="D4798" s="7" t="n">
        <v>0</v>
      </c>
    </row>
    <row r="4799" spans="1:7">
      <c r="A4799" t="s">
        <v>4</v>
      </c>
      <c r="B4799" s="4" t="s">
        <v>5</v>
      </c>
      <c r="C4799" s="4" t="s">
        <v>10</v>
      </c>
      <c r="D4799" s="4" t="s">
        <v>24</v>
      </c>
      <c r="E4799" s="4" t="s">
        <v>24</v>
      </c>
      <c r="F4799" s="4" t="s">
        <v>14</v>
      </c>
    </row>
    <row r="4800" spans="1:7">
      <c r="A4800" t="n">
        <v>41999</v>
      </c>
      <c r="B4800" s="50" t="n">
        <v>52</v>
      </c>
      <c r="C4800" s="7" t="n">
        <v>65534</v>
      </c>
      <c r="D4800" s="7" t="n">
        <v>116.599998474121</v>
      </c>
      <c r="E4800" s="7" t="n">
        <v>10</v>
      </c>
      <c r="F4800" s="7" t="n">
        <v>1</v>
      </c>
    </row>
    <row r="4801" spans="1:7">
      <c r="A4801" t="s">
        <v>4</v>
      </c>
      <c r="B4801" s="4" t="s">
        <v>5</v>
      </c>
      <c r="C4801" s="4" t="s">
        <v>10</v>
      </c>
    </row>
    <row r="4802" spans="1:7">
      <c r="A4802" t="n">
        <v>42011</v>
      </c>
      <c r="B4802" s="51" t="n">
        <v>54</v>
      </c>
      <c r="C4802" s="7" t="n">
        <v>65534</v>
      </c>
    </row>
    <row r="4803" spans="1:7">
      <c r="A4803" t="s">
        <v>4</v>
      </c>
      <c r="B4803" s="4" t="s">
        <v>5</v>
      </c>
    </row>
    <row r="4804" spans="1:7">
      <c r="A4804" t="n">
        <v>42014</v>
      </c>
      <c r="B4804" s="5" t="n">
        <v>1</v>
      </c>
    </row>
    <row r="4805" spans="1:7" s="3" customFormat="1" customHeight="0">
      <c r="A4805" s="3" t="s">
        <v>2</v>
      </c>
      <c r="B4805" s="3" t="s">
        <v>388</v>
      </c>
    </row>
    <row r="4806" spans="1:7">
      <c r="A4806" t="s">
        <v>4</v>
      </c>
      <c r="B4806" s="4" t="s">
        <v>5</v>
      </c>
      <c r="C4806" s="4" t="s">
        <v>10</v>
      </c>
      <c r="D4806" s="4" t="s">
        <v>14</v>
      </c>
    </row>
    <row r="4807" spans="1:7">
      <c r="A4807" t="n">
        <v>42016</v>
      </c>
      <c r="B4807" s="69" t="n">
        <v>96</v>
      </c>
      <c r="C4807" s="7" t="n">
        <v>65534</v>
      </c>
      <c r="D4807" s="7" t="n">
        <v>1</v>
      </c>
    </row>
    <row r="4808" spans="1:7">
      <c r="A4808" t="s">
        <v>4</v>
      </c>
      <c r="B4808" s="4" t="s">
        <v>5</v>
      </c>
      <c r="C4808" s="4" t="s">
        <v>10</v>
      </c>
      <c r="D4808" s="4" t="s">
        <v>14</v>
      </c>
      <c r="E4808" s="4" t="s">
        <v>24</v>
      </c>
      <c r="F4808" s="4" t="s">
        <v>24</v>
      </c>
      <c r="G4808" s="4" t="s">
        <v>24</v>
      </c>
    </row>
    <row r="4809" spans="1:7">
      <c r="A4809" t="n">
        <v>42020</v>
      </c>
      <c r="B4809" s="69" t="n">
        <v>96</v>
      </c>
      <c r="C4809" s="7" t="n">
        <v>65534</v>
      </c>
      <c r="D4809" s="7" t="n">
        <v>2</v>
      </c>
      <c r="E4809" s="7" t="n">
        <v>-103.73999786377</v>
      </c>
      <c r="F4809" s="7" t="n">
        <v>170.100006103516</v>
      </c>
      <c r="G4809" s="7" t="n">
        <v>43.439998626709</v>
      </c>
    </row>
    <row r="4810" spans="1:7">
      <c r="A4810" t="s">
        <v>4</v>
      </c>
      <c r="B4810" s="4" t="s">
        <v>5</v>
      </c>
      <c r="C4810" s="4" t="s">
        <v>10</v>
      </c>
      <c r="D4810" s="4" t="s">
        <v>14</v>
      </c>
      <c r="E4810" s="4" t="s">
        <v>24</v>
      </c>
      <c r="F4810" s="4" t="s">
        <v>24</v>
      </c>
      <c r="G4810" s="4" t="s">
        <v>24</v>
      </c>
    </row>
    <row r="4811" spans="1:7">
      <c r="A4811" t="n">
        <v>42036</v>
      </c>
      <c r="B4811" s="69" t="n">
        <v>96</v>
      </c>
      <c r="C4811" s="7" t="n">
        <v>65534</v>
      </c>
      <c r="D4811" s="7" t="n">
        <v>2</v>
      </c>
      <c r="E4811" s="7" t="n">
        <v>-104.050003051758</v>
      </c>
      <c r="F4811" s="7" t="n">
        <v>173.550003051758</v>
      </c>
      <c r="G4811" s="7" t="n">
        <v>38.8600006103516</v>
      </c>
    </row>
    <row r="4812" spans="1:7">
      <c r="A4812" t="s">
        <v>4</v>
      </c>
      <c r="B4812" s="4" t="s">
        <v>5</v>
      </c>
      <c r="C4812" s="4" t="s">
        <v>10</v>
      </c>
      <c r="D4812" s="4" t="s">
        <v>14</v>
      </c>
      <c r="E4812" s="4" t="s">
        <v>24</v>
      </c>
      <c r="F4812" s="4" t="s">
        <v>24</v>
      </c>
      <c r="G4812" s="4" t="s">
        <v>24</v>
      </c>
    </row>
    <row r="4813" spans="1:7">
      <c r="A4813" t="n">
        <v>42052</v>
      </c>
      <c r="B4813" s="69" t="n">
        <v>96</v>
      </c>
      <c r="C4813" s="7" t="n">
        <v>65534</v>
      </c>
      <c r="D4813" s="7" t="n">
        <v>2</v>
      </c>
      <c r="E4813" s="7" t="n">
        <v>-102.76000213623</v>
      </c>
      <c r="F4813" s="7" t="n">
        <v>173.550003051758</v>
      </c>
      <c r="G4813" s="7" t="n">
        <v>34.7799987792969</v>
      </c>
    </row>
    <row r="4814" spans="1:7">
      <c r="A4814" t="s">
        <v>4</v>
      </c>
      <c r="B4814" s="4" t="s">
        <v>5</v>
      </c>
      <c r="C4814" s="4" t="s">
        <v>10</v>
      </c>
      <c r="D4814" s="4" t="s">
        <v>14</v>
      </c>
      <c r="E4814" s="4" t="s">
        <v>9</v>
      </c>
      <c r="F4814" s="4" t="s">
        <v>14</v>
      </c>
      <c r="G4814" s="4" t="s">
        <v>10</v>
      </c>
    </row>
    <row r="4815" spans="1:7">
      <c r="A4815" t="n">
        <v>42068</v>
      </c>
      <c r="B4815" s="69" t="n">
        <v>96</v>
      </c>
      <c r="C4815" s="7" t="n">
        <v>65534</v>
      </c>
      <c r="D4815" s="7" t="n">
        <v>0</v>
      </c>
      <c r="E4815" s="7" t="n">
        <v>1077097267</v>
      </c>
      <c r="F4815" s="7" t="n">
        <v>2</v>
      </c>
      <c r="G4815" s="7" t="n">
        <v>0</v>
      </c>
    </row>
    <row r="4816" spans="1:7">
      <c r="A4816" t="s">
        <v>4</v>
      </c>
      <c r="B4816" s="4" t="s">
        <v>5</v>
      </c>
      <c r="C4816" s="4" t="s">
        <v>10</v>
      </c>
      <c r="D4816" s="4" t="s">
        <v>14</v>
      </c>
    </row>
    <row r="4817" spans="1:7">
      <c r="A4817" t="n">
        <v>42079</v>
      </c>
      <c r="B4817" s="49" t="n">
        <v>56</v>
      </c>
      <c r="C4817" s="7" t="n">
        <v>65534</v>
      </c>
      <c r="D4817" s="7" t="n">
        <v>0</v>
      </c>
    </row>
    <row r="4818" spans="1:7">
      <c r="A4818" t="s">
        <v>4</v>
      </c>
      <c r="B4818" s="4" t="s">
        <v>5</v>
      </c>
      <c r="C4818" s="4" t="s">
        <v>10</v>
      </c>
      <c r="D4818" s="4" t="s">
        <v>24</v>
      </c>
      <c r="E4818" s="4" t="s">
        <v>24</v>
      </c>
      <c r="F4818" s="4" t="s">
        <v>14</v>
      </c>
    </row>
    <row r="4819" spans="1:7">
      <c r="A4819" t="n">
        <v>42083</v>
      </c>
      <c r="B4819" s="50" t="n">
        <v>52</v>
      </c>
      <c r="C4819" s="7" t="n">
        <v>65534</v>
      </c>
      <c r="D4819" s="7" t="n">
        <v>108</v>
      </c>
      <c r="E4819" s="7" t="n">
        <v>10</v>
      </c>
      <c r="F4819" s="7" t="n">
        <v>1</v>
      </c>
    </row>
    <row r="4820" spans="1:7">
      <c r="A4820" t="s">
        <v>4</v>
      </c>
      <c r="B4820" s="4" t="s">
        <v>5</v>
      </c>
      <c r="C4820" s="4" t="s">
        <v>10</v>
      </c>
    </row>
    <row r="4821" spans="1:7">
      <c r="A4821" t="n">
        <v>42095</v>
      </c>
      <c r="B4821" s="51" t="n">
        <v>54</v>
      </c>
      <c r="C4821" s="7" t="n">
        <v>65534</v>
      </c>
    </row>
    <row r="4822" spans="1:7">
      <c r="A4822" t="s">
        <v>4</v>
      </c>
      <c r="B4822" s="4" t="s">
        <v>5</v>
      </c>
    </row>
    <row r="4823" spans="1:7">
      <c r="A4823" t="n">
        <v>42098</v>
      </c>
      <c r="B4823" s="5" t="n">
        <v>1</v>
      </c>
    </row>
    <row r="4824" spans="1:7" s="3" customFormat="1" customHeight="0">
      <c r="A4824" s="3" t="s">
        <v>2</v>
      </c>
      <c r="B4824" s="3" t="s">
        <v>389</v>
      </c>
    </row>
    <row r="4825" spans="1:7">
      <c r="A4825" t="s">
        <v>4</v>
      </c>
      <c r="B4825" s="4" t="s">
        <v>5</v>
      </c>
      <c r="C4825" s="4" t="s">
        <v>10</v>
      </c>
      <c r="D4825" s="4" t="s">
        <v>14</v>
      </c>
    </row>
    <row r="4826" spans="1:7">
      <c r="A4826" t="n">
        <v>42100</v>
      </c>
      <c r="B4826" s="69" t="n">
        <v>96</v>
      </c>
      <c r="C4826" s="7" t="n">
        <v>65534</v>
      </c>
      <c r="D4826" s="7" t="n">
        <v>1</v>
      </c>
    </row>
    <row r="4827" spans="1:7">
      <c r="A4827" t="s">
        <v>4</v>
      </c>
      <c r="B4827" s="4" t="s">
        <v>5</v>
      </c>
      <c r="C4827" s="4" t="s">
        <v>10</v>
      </c>
      <c r="D4827" s="4" t="s">
        <v>14</v>
      </c>
      <c r="E4827" s="4" t="s">
        <v>24</v>
      </c>
      <c r="F4827" s="4" t="s">
        <v>24</v>
      </c>
      <c r="G4827" s="4" t="s">
        <v>24</v>
      </c>
    </row>
    <row r="4828" spans="1:7">
      <c r="A4828" t="n">
        <v>42104</v>
      </c>
      <c r="B4828" s="69" t="n">
        <v>96</v>
      </c>
      <c r="C4828" s="7" t="n">
        <v>65534</v>
      </c>
      <c r="D4828" s="7" t="n">
        <v>2</v>
      </c>
      <c r="E4828" s="7" t="n">
        <v>-102.199996948242</v>
      </c>
      <c r="F4828" s="7" t="n">
        <v>170.100006103516</v>
      </c>
      <c r="G4828" s="7" t="n">
        <v>44.4900016784668</v>
      </c>
    </row>
    <row r="4829" spans="1:7">
      <c r="A4829" t="s">
        <v>4</v>
      </c>
      <c r="B4829" s="4" t="s">
        <v>5</v>
      </c>
      <c r="C4829" s="4" t="s">
        <v>10</v>
      </c>
      <c r="D4829" s="4" t="s">
        <v>14</v>
      </c>
      <c r="E4829" s="4" t="s">
        <v>24</v>
      </c>
      <c r="F4829" s="4" t="s">
        <v>24</v>
      </c>
      <c r="G4829" s="4" t="s">
        <v>24</v>
      </c>
    </row>
    <row r="4830" spans="1:7">
      <c r="A4830" t="n">
        <v>42120</v>
      </c>
      <c r="B4830" s="69" t="n">
        <v>96</v>
      </c>
      <c r="C4830" s="7" t="n">
        <v>65534</v>
      </c>
      <c r="D4830" s="7" t="n">
        <v>2</v>
      </c>
      <c r="E4830" s="7" t="n">
        <v>-103.73999786377</v>
      </c>
      <c r="F4830" s="7" t="n">
        <v>170.100006103516</v>
      </c>
      <c r="G4830" s="7" t="n">
        <v>43.439998626709</v>
      </c>
    </row>
    <row r="4831" spans="1:7">
      <c r="A4831" t="s">
        <v>4</v>
      </c>
      <c r="B4831" s="4" t="s">
        <v>5</v>
      </c>
      <c r="C4831" s="4" t="s">
        <v>10</v>
      </c>
      <c r="D4831" s="4" t="s">
        <v>14</v>
      </c>
      <c r="E4831" s="4" t="s">
        <v>24</v>
      </c>
      <c r="F4831" s="4" t="s">
        <v>24</v>
      </c>
      <c r="G4831" s="4" t="s">
        <v>24</v>
      </c>
    </row>
    <row r="4832" spans="1:7">
      <c r="A4832" t="n">
        <v>42136</v>
      </c>
      <c r="B4832" s="69" t="n">
        <v>96</v>
      </c>
      <c r="C4832" s="7" t="n">
        <v>65534</v>
      </c>
      <c r="D4832" s="7" t="n">
        <v>2</v>
      </c>
      <c r="E4832" s="7" t="n">
        <v>-103.830001831055</v>
      </c>
      <c r="F4832" s="7" t="n">
        <v>173.550003051758</v>
      </c>
      <c r="G4832" s="7" t="n">
        <v>38.939998626709</v>
      </c>
    </row>
    <row r="4833" spans="1:7">
      <c r="A4833" t="s">
        <v>4</v>
      </c>
      <c r="B4833" s="4" t="s">
        <v>5</v>
      </c>
      <c r="C4833" s="4" t="s">
        <v>10</v>
      </c>
      <c r="D4833" s="4" t="s">
        <v>14</v>
      </c>
      <c r="E4833" s="4" t="s">
        <v>24</v>
      </c>
      <c r="F4833" s="4" t="s">
        <v>24</v>
      </c>
      <c r="G4833" s="4" t="s">
        <v>24</v>
      </c>
    </row>
    <row r="4834" spans="1:7">
      <c r="A4834" t="n">
        <v>42152</v>
      </c>
      <c r="B4834" s="69" t="n">
        <v>96</v>
      </c>
      <c r="C4834" s="7" t="n">
        <v>65534</v>
      </c>
      <c r="D4834" s="7" t="n">
        <v>2</v>
      </c>
      <c r="E4834" s="7" t="n">
        <v>-102.680000305176</v>
      </c>
      <c r="F4834" s="7" t="n">
        <v>173.550003051758</v>
      </c>
      <c r="G4834" s="7" t="n">
        <v>35.6300010681152</v>
      </c>
    </row>
    <row r="4835" spans="1:7">
      <c r="A4835" t="s">
        <v>4</v>
      </c>
      <c r="B4835" s="4" t="s">
        <v>5</v>
      </c>
      <c r="C4835" s="4" t="s">
        <v>10</v>
      </c>
      <c r="D4835" s="4" t="s">
        <v>14</v>
      </c>
      <c r="E4835" s="4" t="s">
        <v>9</v>
      </c>
      <c r="F4835" s="4" t="s">
        <v>14</v>
      </c>
      <c r="G4835" s="4" t="s">
        <v>10</v>
      </c>
    </row>
    <row r="4836" spans="1:7">
      <c r="A4836" t="n">
        <v>42168</v>
      </c>
      <c r="B4836" s="69" t="n">
        <v>96</v>
      </c>
      <c r="C4836" s="7" t="n">
        <v>65534</v>
      </c>
      <c r="D4836" s="7" t="n">
        <v>0</v>
      </c>
      <c r="E4836" s="7" t="n">
        <v>1077097267</v>
      </c>
      <c r="F4836" s="7" t="n">
        <v>2</v>
      </c>
      <c r="G4836" s="7" t="n">
        <v>0</v>
      </c>
    </row>
    <row r="4837" spans="1:7">
      <c r="A4837" t="s">
        <v>4</v>
      </c>
      <c r="B4837" s="4" t="s">
        <v>5</v>
      </c>
      <c r="C4837" s="4" t="s">
        <v>10</v>
      </c>
      <c r="D4837" s="4" t="s">
        <v>14</v>
      </c>
    </row>
    <row r="4838" spans="1:7">
      <c r="A4838" t="n">
        <v>42179</v>
      </c>
      <c r="B4838" s="49" t="n">
        <v>56</v>
      </c>
      <c r="C4838" s="7" t="n">
        <v>65534</v>
      </c>
      <c r="D4838" s="7" t="n">
        <v>0</v>
      </c>
    </row>
    <row r="4839" spans="1:7">
      <c r="A4839" t="s">
        <v>4</v>
      </c>
      <c r="B4839" s="4" t="s">
        <v>5</v>
      </c>
      <c r="C4839" s="4" t="s">
        <v>10</v>
      </c>
      <c r="D4839" s="4" t="s">
        <v>24</v>
      </c>
      <c r="E4839" s="4" t="s">
        <v>24</v>
      </c>
      <c r="F4839" s="4" t="s">
        <v>14</v>
      </c>
    </row>
    <row r="4840" spans="1:7">
      <c r="A4840" t="n">
        <v>42183</v>
      </c>
      <c r="B4840" s="50" t="n">
        <v>52</v>
      </c>
      <c r="C4840" s="7" t="n">
        <v>65534</v>
      </c>
      <c r="D4840" s="7" t="n">
        <v>113.800003051758</v>
      </c>
      <c r="E4840" s="7" t="n">
        <v>10</v>
      </c>
      <c r="F4840" s="7" t="n">
        <v>1</v>
      </c>
    </row>
    <row r="4841" spans="1:7">
      <c r="A4841" t="s">
        <v>4</v>
      </c>
      <c r="B4841" s="4" t="s">
        <v>5</v>
      </c>
      <c r="C4841" s="4" t="s">
        <v>10</v>
      </c>
    </row>
    <row r="4842" spans="1:7">
      <c r="A4842" t="n">
        <v>42195</v>
      </c>
      <c r="B4842" s="51" t="n">
        <v>54</v>
      </c>
      <c r="C4842" s="7" t="n">
        <v>65534</v>
      </c>
    </row>
    <row r="4843" spans="1:7">
      <c r="A4843" t="s">
        <v>4</v>
      </c>
      <c r="B4843" s="4" t="s">
        <v>5</v>
      </c>
    </row>
    <row r="4844" spans="1:7">
      <c r="A4844" t="n">
        <v>42198</v>
      </c>
      <c r="B4844" s="5" t="n">
        <v>1</v>
      </c>
    </row>
    <row r="4845" spans="1:7" s="3" customFormat="1" customHeight="0">
      <c r="A4845" s="3" t="s">
        <v>2</v>
      </c>
      <c r="B4845" s="3" t="s">
        <v>390</v>
      </c>
    </row>
    <row r="4846" spans="1:7">
      <c r="A4846" t="s">
        <v>4</v>
      </c>
      <c r="B4846" s="4" t="s">
        <v>5</v>
      </c>
      <c r="C4846" s="4" t="s">
        <v>10</v>
      </c>
      <c r="D4846" s="4" t="s">
        <v>14</v>
      </c>
    </row>
    <row r="4847" spans="1:7">
      <c r="A4847" t="n">
        <v>42200</v>
      </c>
      <c r="B4847" s="69" t="n">
        <v>96</v>
      </c>
      <c r="C4847" s="7" t="n">
        <v>65534</v>
      </c>
      <c r="D4847" s="7" t="n">
        <v>1</v>
      </c>
    </row>
    <row r="4848" spans="1:7">
      <c r="A4848" t="s">
        <v>4</v>
      </c>
      <c r="B4848" s="4" t="s">
        <v>5</v>
      </c>
      <c r="C4848" s="4" t="s">
        <v>10</v>
      </c>
      <c r="D4848" s="4" t="s">
        <v>14</v>
      </c>
      <c r="E4848" s="4" t="s">
        <v>24</v>
      </c>
      <c r="F4848" s="4" t="s">
        <v>24</v>
      </c>
      <c r="G4848" s="4" t="s">
        <v>24</v>
      </c>
    </row>
    <row r="4849" spans="1:7">
      <c r="A4849" t="n">
        <v>42204</v>
      </c>
      <c r="B4849" s="69" t="n">
        <v>96</v>
      </c>
      <c r="C4849" s="7" t="n">
        <v>65534</v>
      </c>
      <c r="D4849" s="7" t="n">
        <v>2</v>
      </c>
      <c r="E4849" s="7" t="n">
        <v>-102.199996948242</v>
      </c>
      <c r="F4849" s="7" t="n">
        <v>170.100006103516</v>
      </c>
      <c r="G4849" s="7" t="n">
        <v>44.4900016784668</v>
      </c>
    </row>
    <row r="4850" spans="1:7">
      <c r="A4850" t="s">
        <v>4</v>
      </c>
      <c r="B4850" s="4" t="s">
        <v>5</v>
      </c>
      <c r="C4850" s="4" t="s">
        <v>10</v>
      </c>
      <c r="D4850" s="4" t="s">
        <v>14</v>
      </c>
      <c r="E4850" s="4" t="s">
        <v>24</v>
      </c>
      <c r="F4850" s="4" t="s">
        <v>24</v>
      </c>
      <c r="G4850" s="4" t="s">
        <v>24</v>
      </c>
    </row>
    <row r="4851" spans="1:7">
      <c r="A4851" t="n">
        <v>42220</v>
      </c>
      <c r="B4851" s="69" t="n">
        <v>96</v>
      </c>
      <c r="C4851" s="7" t="n">
        <v>65534</v>
      </c>
      <c r="D4851" s="7" t="n">
        <v>2</v>
      </c>
      <c r="E4851" s="7" t="n">
        <v>-103.73999786377</v>
      </c>
      <c r="F4851" s="7" t="n">
        <v>170.100006103516</v>
      </c>
      <c r="G4851" s="7" t="n">
        <v>43.439998626709</v>
      </c>
    </row>
    <row r="4852" spans="1:7">
      <c r="A4852" t="s">
        <v>4</v>
      </c>
      <c r="B4852" s="4" t="s">
        <v>5</v>
      </c>
      <c r="C4852" s="4" t="s">
        <v>10</v>
      </c>
      <c r="D4852" s="4" t="s">
        <v>14</v>
      </c>
      <c r="E4852" s="4" t="s">
        <v>24</v>
      </c>
      <c r="F4852" s="4" t="s">
        <v>24</v>
      </c>
      <c r="G4852" s="4" t="s">
        <v>24</v>
      </c>
    </row>
    <row r="4853" spans="1:7">
      <c r="A4853" t="n">
        <v>42236</v>
      </c>
      <c r="B4853" s="69" t="n">
        <v>96</v>
      </c>
      <c r="C4853" s="7" t="n">
        <v>65534</v>
      </c>
      <c r="D4853" s="7" t="n">
        <v>2</v>
      </c>
      <c r="E4853" s="7" t="n">
        <v>-103.360000610352</v>
      </c>
      <c r="F4853" s="7" t="n">
        <v>173.550003051758</v>
      </c>
      <c r="G4853" s="7" t="n">
        <v>38.9700012207031</v>
      </c>
    </row>
    <row r="4854" spans="1:7">
      <c r="A4854" t="s">
        <v>4</v>
      </c>
      <c r="B4854" s="4" t="s">
        <v>5</v>
      </c>
      <c r="C4854" s="4" t="s">
        <v>10</v>
      </c>
      <c r="D4854" s="4" t="s">
        <v>14</v>
      </c>
      <c r="E4854" s="4" t="s">
        <v>24</v>
      </c>
      <c r="F4854" s="4" t="s">
        <v>24</v>
      </c>
      <c r="G4854" s="4" t="s">
        <v>24</v>
      </c>
    </row>
    <row r="4855" spans="1:7">
      <c r="A4855" t="n">
        <v>42252</v>
      </c>
      <c r="B4855" s="69" t="n">
        <v>96</v>
      </c>
      <c r="C4855" s="7" t="n">
        <v>65534</v>
      </c>
      <c r="D4855" s="7" t="n">
        <v>2</v>
      </c>
      <c r="E4855" s="7" t="n">
        <v>-102.980003356934</v>
      </c>
      <c r="F4855" s="7" t="n">
        <v>173.550003051758</v>
      </c>
      <c r="G4855" s="7" t="n">
        <v>37.5299987792969</v>
      </c>
    </row>
    <row r="4856" spans="1:7">
      <c r="A4856" t="s">
        <v>4</v>
      </c>
      <c r="B4856" s="4" t="s">
        <v>5</v>
      </c>
      <c r="C4856" s="4" t="s">
        <v>10</v>
      </c>
      <c r="D4856" s="4" t="s">
        <v>14</v>
      </c>
      <c r="E4856" s="4" t="s">
        <v>9</v>
      </c>
      <c r="F4856" s="4" t="s">
        <v>14</v>
      </c>
      <c r="G4856" s="4" t="s">
        <v>10</v>
      </c>
    </row>
    <row r="4857" spans="1:7">
      <c r="A4857" t="n">
        <v>42268</v>
      </c>
      <c r="B4857" s="69" t="n">
        <v>96</v>
      </c>
      <c r="C4857" s="7" t="n">
        <v>65534</v>
      </c>
      <c r="D4857" s="7" t="n">
        <v>0</v>
      </c>
      <c r="E4857" s="7" t="n">
        <v>1077097267</v>
      </c>
      <c r="F4857" s="7" t="n">
        <v>2</v>
      </c>
      <c r="G4857" s="7" t="n">
        <v>0</v>
      </c>
    </row>
    <row r="4858" spans="1:7">
      <c r="A4858" t="s">
        <v>4</v>
      </c>
      <c r="B4858" s="4" t="s">
        <v>5</v>
      </c>
      <c r="C4858" s="4" t="s">
        <v>10</v>
      </c>
      <c r="D4858" s="4" t="s">
        <v>14</v>
      </c>
    </row>
    <row r="4859" spans="1:7">
      <c r="A4859" t="n">
        <v>42279</v>
      </c>
      <c r="B4859" s="49" t="n">
        <v>56</v>
      </c>
      <c r="C4859" s="7" t="n">
        <v>65534</v>
      </c>
      <c r="D4859" s="7" t="n">
        <v>0</v>
      </c>
    </row>
    <row r="4860" spans="1:7">
      <c r="A4860" t="s">
        <v>4</v>
      </c>
      <c r="B4860" s="4" t="s">
        <v>5</v>
      </c>
      <c r="C4860" s="4" t="s">
        <v>10</v>
      </c>
      <c r="D4860" s="4" t="s">
        <v>24</v>
      </c>
      <c r="E4860" s="4" t="s">
        <v>24</v>
      </c>
      <c r="F4860" s="4" t="s">
        <v>14</v>
      </c>
    </row>
    <row r="4861" spans="1:7">
      <c r="A4861" t="n">
        <v>42283</v>
      </c>
      <c r="B4861" s="50" t="n">
        <v>52</v>
      </c>
      <c r="C4861" s="7" t="n">
        <v>65534</v>
      </c>
      <c r="D4861" s="7" t="n">
        <v>110.900001525879</v>
      </c>
      <c r="E4861" s="7" t="n">
        <v>10</v>
      </c>
      <c r="F4861" s="7" t="n">
        <v>1</v>
      </c>
    </row>
    <row r="4862" spans="1:7">
      <c r="A4862" t="s">
        <v>4</v>
      </c>
      <c r="B4862" s="4" t="s">
        <v>5</v>
      </c>
      <c r="C4862" s="4" t="s">
        <v>10</v>
      </c>
    </row>
    <row r="4863" spans="1:7">
      <c r="A4863" t="n">
        <v>42295</v>
      </c>
      <c r="B4863" s="51" t="n">
        <v>54</v>
      </c>
      <c r="C4863" s="7" t="n">
        <v>65534</v>
      </c>
    </row>
    <row r="4864" spans="1:7">
      <c r="A4864" t="s">
        <v>4</v>
      </c>
      <c r="B4864" s="4" t="s">
        <v>5</v>
      </c>
    </row>
    <row r="4865" spans="1:7">
      <c r="A4865" t="n">
        <v>42298</v>
      </c>
      <c r="B4865" s="5" t="n">
        <v>1</v>
      </c>
    </row>
    <row r="4866" spans="1:7" s="3" customFormat="1" customHeight="0">
      <c r="A4866" s="3" t="s">
        <v>2</v>
      </c>
      <c r="B4866" s="3" t="s">
        <v>391</v>
      </c>
    </row>
    <row r="4867" spans="1:7">
      <c r="A4867" t="s">
        <v>4</v>
      </c>
      <c r="B4867" s="4" t="s">
        <v>5</v>
      </c>
      <c r="C4867" s="4" t="s">
        <v>10</v>
      </c>
      <c r="D4867" s="4" t="s">
        <v>14</v>
      </c>
    </row>
    <row r="4868" spans="1:7">
      <c r="A4868" t="n">
        <v>42300</v>
      </c>
      <c r="B4868" s="69" t="n">
        <v>96</v>
      </c>
      <c r="C4868" s="7" t="n">
        <v>65534</v>
      </c>
      <c r="D4868" s="7" t="n">
        <v>1</v>
      </c>
    </row>
    <row r="4869" spans="1:7">
      <c r="A4869" t="s">
        <v>4</v>
      </c>
      <c r="B4869" s="4" t="s">
        <v>5</v>
      </c>
      <c r="C4869" s="4" t="s">
        <v>10</v>
      </c>
      <c r="D4869" s="4" t="s">
        <v>14</v>
      </c>
      <c r="E4869" s="4" t="s">
        <v>24</v>
      </c>
      <c r="F4869" s="4" t="s">
        <v>24</v>
      </c>
      <c r="G4869" s="4" t="s">
        <v>24</v>
      </c>
    </row>
    <row r="4870" spans="1:7">
      <c r="A4870" t="n">
        <v>42304</v>
      </c>
      <c r="B4870" s="69" t="n">
        <v>96</v>
      </c>
      <c r="C4870" s="7" t="n">
        <v>65534</v>
      </c>
      <c r="D4870" s="7" t="n">
        <v>2</v>
      </c>
      <c r="E4870" s="7" t="n">
        <v>-102.199996948242</v>
      </c>
      <c r="F4870" s="7" t="n">
        <v>170.100006103516</v>
      </c>
      <c r="G4870" s="7" t="n">
        <v>44.4900016784668</v>
      </c>
    </row>
    <row r="4871" spans="1:7">
      <c r="A4871" t="s">
        <v>4</v>
      </c>
      <c r="B4871" s="4" t="s">
        <v>5</v>
      </c>
      <c r="C4871" s="4" t="s">
        <v>10</v>
      </c>
      <c r="D4871" s="4" t="s">
        <v>14</v>
      </c>
      <c r="E4871" s="4" t="s">
        <v>24</v>
      </c>
      <c r="F4871" s="4" t="s">
        <v>24</v>
      </c>
      <c r="G4871" s="4" t="s">
        <v>24</v>
      </c>
    </row>
    <row r="4872" spans="1:7">
      <c r="A4872" t="n">
        <v>42320</v>
      </c>
      <c r="B4872" s="69" t="n">
        <v>96</v>
      </c>
      <c r="C4872" s="7" t="n">
        <v>65534</v>
      </c>
      <c r="D4872" s="7" t="n">
        <v>2</v>
      </c>
      <c r="E4872" s="7" t="n">
        <v>-103.73999786377</v>
      </c>
      <c r="F4872" s="7" t="n">
        <v>170.100006103516</v>
      </c>
      <c r="G4872" s="7" t="n">
        <v>43.439998626709</v>
      </c>
    </row>
    <row r="4873" spans="1:7">
      <c r="A4873" t="s">
        <v>4</v>
      </c>
      <c r="B4873" s="4" t="s">
        <v>5</v>
      </c>
      <c r="C4873" s="4" t="s">
        <v>10</v>
      </c>
      <c r="D4873" s="4" t="s">
        <v>14</v>
      </c>
      <c r="E4873" s="4" t="s">
        <v>24</v>
      </c>
      <c r="F4873" s="4" t="s">
        <v>24</v>
      </c>
      <c r="G4873" s="4" t="s">
        <v>24</v>
      </c>
    </row>
    <row r="4874" spans="1:7">
      <c r="A4874" t="n">
        <v>42336</v>
      </c>
      <c r="B4874" s="69" t="n">
        <v>96</v>
      </c>
      <c r="C4874" s="7" t="n">
        <v>65534</v>
      </c>
      <c r="D4874" s="7" t="n">
        <v>2</v>
      </c>
      <c r="E4874" s="7" t="n">
        <v>-104.029998779297</v>
      </c>
      <c r="F4874" s="7" t="n">
        <v>173.550003051758</v>
      </c>
      <c r="G4874" s="7" t="n">
        <v>38.9000015258789</v>
      </c>
    </row>
    <row r="4875" spans="1:7">
      <c r="A4875" t="s">
        <v>4</v>
      </c>
      <c r="B4875" s="4" t="s">
        <v>5</v>
      </c>
      <c r="C4875" s="4" t="s">
        <v>10</v>
      </c>
      <c r="D4875" s="4" t="s">
        <v>14</v>
      </c>
      <c r="E4875" s="4" t="s">
        <v>24</v>
      </c>
      <c r="F4875" s="4" t="s">
        <v>24</v>
      </c>
      <c r="G4875" s="4" t="s">
        <v>24</v>
      </c>
    </row>
    <row r="4876" spans="1:7">
      <c r="A4876" t="n">
        <v>42352</v>
      </c>
      <c r="B4876" s="69" t="n">
        <v>96</v>
      </c>
      <c r="C4876" s="7" t="n">
        <v>65534</v>
      </c>
      <c r="D4876" s="7" t="n">
        <v>2</v>
      </c>
      <c r="E4876" s="7" t="n">
        <v>-103.569999694824</v>
      </c>
      <c r="F4876" s="7" t="n">
        <v>173.550003051758</v>
      </c>
      <c r="G4876" s="7" t="n">
        <v>37.1399993896484</v>
      </c>
    </row>
    <row r="4877" spans="1:7">
      <c r="A4877" t="s">
        <v>4</v>
      </c>
      <c r="B4877" s="4" t="s">
        <v>5</v>
      </c>
      <c r="C4877" s="4" t="s">
        <v>10</v>
      </c>
      <c r="D4877" s="4" t="s">
        <v>14</v>
      </c>
      <c r="E4877" s="4" t="s">
        <v>9</v>
      </c>
      <c r="F4877" s="4" t="s">
        <v>14</v>
      </c>
      <c r="G4877" s="4" t="s">
        <v>10</v>
      </c>
    </row>
    <row r="4878" spans="1:7">
      <c r="A4878" t="n">
        <v>42368</v>
      </c>
      <c r="B4878" s="69" t="n">
        <v>96</v>
      </c>
      <c r="C4878" s="7" t="n">
        <v>65534</v>
      </c>
      <c r="D4878" s="7" t="n">
        <v>0</v>
      </c>
      <c r="E4878" s="7" t="n">
        <v>1077097267</v>
      </c>
      <c r="F4878" s="7" t="n">
        <v>2</v>
      </c>
      <c r="G4878" s="7" t="n">
        <v>0</v>
      </c>
    </row>
    <row r="4879" spans="1:7">
      <c r="A4879" t="s">
        <v>4</v>
      </c>
      <c r="B4879" s="4" t="s">
        <v>5</v>
      </c>
      <c r="C4879" s="4" t="s">
        <v>10</v>
      </c>
      <c r="D4879" s="4" t="s">
        <v>14</v>
      </c>
    </row>
    <row r="4880" spans="1:7">
      <c r="A4880" t="n">
        <v>42379</v>
      </c>
      <c r="B4880" s="49" t="n">
        <v>56</v>
      </c>
      <c r="C4880" s="7" t="n">
        <v>65534</v>
      </c>
      <c r="D4880" s="7" t="n">
        <v>0</v>
      </c>
    </row>
    <row r="4881" spans="1:7">
      <c r="A4881" t="s">
        <v>4</v>
      </c>
      <c r="B4881" s="4" t="s">
        <v>5</v>
      </c>
      <c r="C4881" s="4" t="s">
        <v>10</v>
      </c>
      <c r="D4881" s="4" t="s">
        <v>24</v>
      </c>
      <c r="E4881" s="4" t="s">
        <v>24</v>
      </c>
      <c r="F4881" s="4" t="s">
        <v>14</v>
      </c>
    </row>
    <row r="4882" spans="1:7">
      <c r="A4882" t="n">
        <v>42383</v>
      </c>
      <c r="B4882" s="50" t="n">
        <v>52</v>
      </c>
      <c r="C4882" s="7" t="n">
        <v>65534</v>
      </c>
      <c r="D4882" s="7" t="n">
        <v>119.5</v>
      </c>
      <c r="E4882" s="7" t="n">
        <v>10</v>
      </c>
      <c r="F4882" s="7" t="n">
        <v>1</v>
      </c>
    </row>
    <row r="4883" spans="1:7">
      <c r="A4883" t="s">
        <v>4</v>
      </c>
      <c r="B4883" s="4" t="s">
        <v>5</v>
      </c>
      <c r="C4883" s="4" t="s">
        <v>10</v>
      </c>
    </row>
    <row r="4884" spans="1:7">
      <c r="A4884" t="n">
        <v>42395</v>
      </c>
      <c r="B4884" s="51" t="n">
        <v>54</v>
      </c>
      <c r="C4884" s="7" t="n">
        <v>65534</v>
      </c>
    </row>
    <row r="4885" spans="1:7">
      <c r="A4885" t="s">
        <v>4</v>
      </c>
      <c r="B4885" s="4" t="s">
        <v>5</v>
      </c>
    </row>
    <row r="4886" spans="1:7">
      <c r="A4886" t="n">
        <v>42398</v>
      </c>
      <c r="B4886" s="5" t="n">
        <v>1</v>
      </c>
    </row>
    <row r="4887" spans="1:7" s="3" customFormat="1" customHeight="0">
      <c r="A4887" s="3" t="s">
        <v>2</v>
      </c>
      <c r="B4887" s="3" t="s">
        <v>392</v>
      </c>
    </row>
    <row r="4888" spans="1:7">
      <c r="A4888" t="s">
        <v>4</v>
      </c>
      <c r="B4888" s="4" t="s">
        <v>5</v>
      </c>
      <c r="C4888" s="4" t="s">
        <v>10</v>
      </c>
      <c r="D4888" s="4" t="s">
        <v>14</v>
      </c>
    </row>
    <row r="4889" spans="1:7">
      <c r="A4889" t="n">
        <v>42400</v>
      </c>
      <c r="B4889" s="49" t="n">
        <v>56</v>
      </c>
      <c r="C4889" s="7" t="n">
        <v>65534</v>
      </c>
      <c r="D4889" s="7" t="n">
        <v>0</v>
      </c>
    </row>
    <row r="4890" spans="1:7">
      <c r="A4890" t="s">
        <v>4</v>
      </c>
      <c r="B4890" s="4" t="s">
        <v>5</v>
      </c>
      <c r="C4890" s="4" t="s">
        <v>10</v>
      </c>
    </row>
    <row r="4891" spans="1:7">
      <c r="A4891" t="n">
        <v>42404</v>
      </c>
      <c r="B4891" s="27" t="n">
        <v>16</v>
      </c>
      <c r="C4891" s="7" t="n">
        <v>500</v>
      </c>
    </row>
    <row r="4892" spans="1:7">
      <c r="A4892" t="s">
        <v>4</v>
      </c>
      <c r="B4892" s="4" t="s">
        <v>5</v>
      </c>
      <c r="C4892" s="4" t="s">
        <v>10</v>
      </c>
      <c r="D4892" s="4" t="s">
        <v>6</v>
      </c>
      <c r="E4892" s="4" t="s">
        <v>14</v>
      </c>
      <c r="F4892" s="4" t="s">
        <v>14</v>
      </c>
      <c r="G4892" s="4" t="s">
        <v>14</v>
      </c>
      <c r="H4892" s="4" t="s">
        <v>14</v>
      </c>
      <c r="I4892" s="4" t="s">
        <v>14</v>
      </c>
      <c r="J4892" s="4" t="s">
        <v>24</v>
      </c>
      <c r="K4892" s="4" t="s">
        <v>24</v>
      </c>
      <c r="L4892" s="4" t="s">
        <v>24</v>
      </c>
      <c r="M4892" s="4" t="s">
        <v>24</v>
      </c>
      <c r="N4892" s="4" t="s">
        <v>14</v>
      </c>
    </row>
    <row r="4893" spans="1:7">
      <c r="A4893" t="n">
        <v>42407</v>
      </c>
      <c r="B4893" s="75" t="n">
        <v>34</v>
      </c>
      <c r="C4893" s="7" t="n">
        <v>65534</v>
      </c>
      <c r="D4893" s="7" t="s">
        <v>393</v>
      </c>
      <c r="E4893" s="7" t="n">
        <v>1</v>
      </c>
      <c r="F4893" s="7" t="n">
        <v>0</v>
      </c>
      <c r="G4893" s="7" t="n">
        <v>0</v>
      </c>
      <c r="H4893" s="7" t="n">
        <v>0</v>
      </c>
      <c r="I4893" s="7" t="n">
        <v>0</v>
      </c>
      <c r="J4893" s="7" t="n">
        <v>1</v>
      </c>
      <c r="K4893" s="7" t="n">
        <v>-1</v>
      </c>
      <c r="L4893" s="7" t="n">
        <v>-1</v>
      </c>
      <c r="M4893" s="7" t="n">
        <v>-1</v>
      </c>
      <c r="N4893" s="7" t="n">
        <v>0</v>
      </c>
    </row>
    <row r="4894" spans="1:7">
      <c r="A4894" t="s">
        <v>4</v>
      </c>
      <c r="B4894" s="4" t="s">
        <v>5</v>
      </c>
    </row>
    <row r="4895" spans="1:7">
      <c r="A4895" t="n">
        <v>42441</v>
      </c>
      <c r="B4895" s="5" t="n">
        <v>1</v>
      </c>
    </row>
    <row r="4896" spans="1:7" s="3" customFormat="1" customHeight="0">
      <c r="A4896" s="3" t="s">
        <v>2</v>
      </c>
      <c r="B4896" s="3" t="s">
        <v>394</v>
      </c>
    </row>
    <row r="4897" spans="1:14">
      <c r="A4897" t="s">
        <v>4</v>
      </c>
      <c r="B4897" s="4" t="s">
        <v>5</v>
      </c>
      <c r="C4897" s="4" t="s">
        <v>10</v>
      </c>
      <c r="D4897" s="4" t="s">
        <v>14</v>
      </c>
      <c r="E4897" s="4" t="s">
        <v>6</v>
      </c>
      <c r="F4897" s="4" t="s">
        <v>24</v>
      </c>
      <c r="G4897" s="4" t="s">
        <v>24</v>
      </c>
      <c r="H4897" s="4" t="s">
        <v>24</v>
      </c>
    </row>
    <row r="4898" spans="1:14">
      <c r="A4898" t="n">
        <v>42444</v>
      </c>
      <c r="B4898" s="44" t="n">
        <v>48</v>
      </c>
      <c r="C4898" s="7" t="n">
        <v>65534</v>
      </c>
      <c r="D4898" s="7" t="n">
        <v>0</v>
      </c>
      <c r="E4898" s="7" t="s">
        <v>252</v>
      </c>
      <c r="F4898" s="7" t="n">
        <v>-1</v>
      </c>
      <c r="G4898" s="7" t="n">
        <v>1</v>
      </c>
      <c r="H4898" s="7" t="n">
        <v>0</v>
      </c>
    </row>
    <row r="4899" spans="1:14">
      <c r="A4899" t="s">
        <v>4</v>
      </c>
      <c r="B4899" s="4" t="s">
        <v>5</v>
      </c>
      <c r="C4899" s="4" t="s">
        <v>10</v>
      </c>
      <c r="D4899" s="4" t="s">
        <v>10</v>
      </c>
      <c r="E4899" s="4" t="s">
        <v>24</v>
      </c>
      <c r="F4899" s="4" t="s">
        <v>24</v>
      </c>
      <c r="G4899" s="4" t="s">
        <v>24</v>
      </c>
      <c r="H4899" s="4" t="s">
        <v>24</v>
      </c>
      <c r="I4899" s="4" t="s">
        <v>24</v>
      </c>
      <c r="J4899" s="4" t="s">
        <v>14</v>
      </c>
      <c r="K4899" s="4" t="s">
        <v>10</v>
      </c>
    </row>
    <row r="4900" spans="1:14">
      <c r="A4900" t="n">
        <v>42470</v>
      </c>
      <c r="B4900" s="48" t="n">
        <v>55</v>
      </c>
      <c r="C4900" s="7" t="n">
        <v>65534</v>
      </c>
      <c r="D4900" s="7" t="n">
        <v>65026</v>
      </c>
      <c r="E4900" s="7" t="n">
        <v>-83.6100006103516</v>
      </c>
      <c r="F4900" s="7" t="n">
        <v>173.550003051758</v>
      </c>
      <c r="G4900" s="7" t="n">
        <v>26.1499996185303</v>
      </c>
      <c r="H4900" s="7" t="n">
        <v>0.5</v>
      </c>
      <c r="I4900" s="7" t="n">
        <v>3.29999995231628</v>
      </c>
      <c r="J4900" s="7" t="n">
        <v>0</v>
      </c>
      <c r="K4900" s="7" t="n">
        <v>1</v>
      </c>
    </row>
    <row r="4901" spans="1:14">
      <c r="A4901" t="s">
        <v>4</v>
      </c>
      <c r="B4901" s="4" t="s">
        <v>5</v>
      </c>
      <c r="C4901" s="4" t="s">
        <v>14</v>
      </c>
      <c r="D4901" s="4" t="s">
        <v>10</v>
      </c>
      <c r="E4901" s="4" t="s">
        <v>24</v>
      </c>
      <c r="F4901" s="4" t="s">
        <v>10</v>
      </c>
      <c r="G4901" s="4" t="s">
        <v>9</v>
      </c>
      <c r="H4901" s="4" t="s">
        <v>9</v>
      </c>
      <c r="I4901" s="4" t="s">
        <v>10</v>
      </c>
      <c r="J4901" s="4" t="s">
        <v>10</v>
      </c>
      <c r="K4901" s="4" t="s">
        <v>9</v>
      </c>
      <c r="L4901" s="4" t="s">
        <v>9</v>
      </c>
      <c r="M4901" s="4" t="s">
        <v>9</v>
      </c>
      <c r="N4901" s="4" t="s">
        <v>9</v>
      </c>
      <c r="O4901" s="4" t="s">
        <v>6</v>
      </c>
    </row>
    <row r="4902" spans="1:14">
      <c r="A4902" t="n">
        <v>42498</v>
      </c>
      <c r="B4902" s="11" t="n">
        <v>50</v>
      </c>
      <c r="C4902" s="7" t="n">
        <v>0</v>
      </c>
      <c r="D4902" s="7" t="n">
        <v>4360</v>
      </c>
      <c r="E4902" s="7" t="n">
        <v>0.400000005960464</v>
      </c>
      <c r="F4902" s="7" t="n">
        <v>0</v>
      </c>
      <c r="G4902" s="7" t="n">
        <v>0</v>
      </c>
      <c r="H4902" s="7" t="n">
        <v>-1073741824</v>
      </c>
      <c r="I4902" s="7" t="n">
        <v>0</v>
      </c>
      <c r="J4902" s="7" t="n">
        <v>65533</v>
      </c>
      <c r="K4902" s="7" t="n">
        <v>0</v>
      </c>
      <c r="L4902" s="7" t="n">
        <v>0</v>
      </c>
      <c r="M4902" s="7" t="n">
        <v>0</v>
      </c>
      <c r="N4902" s="7" t="n">
        <v>0</v>
      </c>
      <c r="O4902" s="7" t="s">
        <v>13</v>
      </c>
    </row>
    <row r="4903" spans="1:14">
      <c r="A4903" t="s">
        <v>4</v>
      </c>
      <c r="B4903" s="4" t="s">
        <v>5</v>
      </c>
      <c r="C4903" s="4" t="s">
        <v>10</v>
      </c>
      <c r="D4903" s="4" t="s">
        <v>14</v>
      </c>
    </row>
    <row r="4904" spans="1:14">
      <c r="A4904" t="n">
        <v>42537</v>
      </c>
      <c r="B4904" s="49" t="n">
        <v>56</v>
      </c>
      <c r="C4904" s="7" t="n">
        <v>65534</v>
      </c>
      <c r="D4904" s="7" t="n">
        <v>0</v>
      </c>
    </row>
    <row r="4905" spans="1:14">
      <c r="A4905" t="s">
        <v>4</v>
      </c>
      <c r="B4905" s="4" t="s">
        <v>5</v>
      </c>
      <c r="C4905" s="4" t="s">
        <v>10</v>
      </c>
      <c r="D4905" s="4" t="s">
        <v>14</v>
      </c>
      <c r="E4905" s="4" t="s">
        <v>6</v>
      </c>
      <c r="F4905" s="4" t="s">
        <v>24</v>
      </c>
      <c r="G4905" s="4" t="s">
        <v>24</v>
      </c>
      <c r="H4905" s="4" t="s">
        <v>24</v>
      </c>
    </row>
    <row r="4906" spans="1:14">
      <c r="A4906" t="n">
        <v>42541</v>
      </c>
      <c r="B4906" s="44" t="n">
        <v>48</v>
      </c>
      <c r="C4906" s="7" t="n">
        <v>65534</v>
      </c>
      <c r="D4906" s="7" t="n">
        <v>0</v>
      </c>
      <c r="E4906" s="7" t="s">
        <v>150</v>
      </c>
      <c r="F4906" s="7" t="n">
        <v>-1</v>
      </c>
      <c r="G4906" s="7" t="n">
        <v>1</v>
      </c>
      <c r="H4906" s="7" t="n">
        <v>0</v>
      </c>
    </row>
    <row r="4907" spans="1:14">
      <c r="A4907" t="s">
        <v>4</v>
      </c>
      <c r="B4907" s="4" t="s">
        <v>5</v>
      </c>
      <c r="C4907" s="4" t="s">
        <v>10</v>
      </c>
      <c r="D4907" s="4" t="s">
        <v>24</v>
      </c>
      <c r="E4907" s="4" t="s">
        <v>24</v>
      </c>
      <c r="F4907" s="4" t="s">
        <v>14</v>
      </c>
    </row>
    <row r="4908" spans="1:14">
      <c r="A4908" t="n">
        <v>42568</v>
      </c>
      <c r="B4908" s="50" t="n">
        <v>52</v>
      </c>
      <c r="C4908" s="7" t="n">
        <v>65534</v>
      </c>
      <c r="D4908" s="7" t="n">
        <v>306.100006103516</v>
      </c>
      <c r="E4908" s="7" t="n">
        <v>10</v>
      </c>
      <c r="F4908" s="7" t="n">
        <v>1</v>
      </c>
    </row>
    <row r="4909" spans="1:14">
      <c r="A4909" t="s">
        <v>4</v>
      </c>
      <c r="B4909" s="4" t="s">
        <v>5</v>
      </c>
      <c r="C4909" s="4" t="s">
        <v>14</v>
      </c>
      <c r="D4909" s="4" t="s">
        <v>10</v>
      </c>
      <c r="E4909" s="4" t="s">
        <v>24</v>
      </c>
      <c r="F4909" s="4" t="s">
        <v>10</v>
      </c>
      <c r="G4909" s="4" t="s">
        <v>9</v>
      </c>
      <c r="H4909" s="4" t="s">
        <v>9</v>
      </c>
      <c r="I4909" s="4" t="s">
        <v>10</v>
      </c>
      <c r="J4909" s="4" t="s">
        <v>10</v>
      </c>
      <c r="K4909" s="4" t="s">
        <v>9</v>
      </c>
      <c r="L4909" s="4" t="s">
        <v>9</v>
      </c>
      <c r="M4909" s="4" t="s">
        <v>9</v>
      </c>
      <c r="N4909" s="4" t="s">
        <v>9</v>
      </c>
      <c r="O4909" s="4" t="s">
        <v>6</v>
      </c>
    </row>
    <row r="4910" spans="1:14">
      <c r="A4910" t="n">
        <v>42580</v>
      </c>
      <c r="B4910" s="11" t="n">
        <v>50</v>
      </c>
      <c r="C4910" s="7" t="n">
        <v>0</v>
      </c>
      <c r="D4910" s="7" t="n">
        <v>4014</v>
      </c>
      <c r="E4910" s="7" t="n">
        <v>1</v>
      </c>
      <c r="F4910" s="7" t="n">
        <v>0</v>
      </c>
      <c r="G4910" s="7" t="n">
        <v>0</v>
      </c>
      <c r="H4910" s="7" t="n">
        <v>0</v>
      </c>
      <c r="I4910" s="7" t="n">
        <v>0</v>
      </c>
      <c r="J4910" s="7" t="n">
        <v>65533</v>
      </c>
      <c r="K4910" s="7" t="n">
        <v>0</v>
      </c>
      <c r="L4910" s="7" t="n">
        <v>0</v>
      </c>
      <c r="M4910" s="7" t="n">
        <v>0</v>
      </c>
      <c r="N4910" s="7" t="n">
        <v>0</v>
      </c>
      <c r="O4910" s="7" t="s">
        <v>13</v>
      </c>
    </row>
    <row r="4911" spans="1:14">
      <c r="A4911" t="s">
        <v>4</v>
      </c>
      <c r="B4911" s="4" t="s">
        <v>5</v>
      </c>
      <c r="C4911" s="4" t="s">
        <v>10</v>
      </c>
    </row>
    <row r="4912" spans="1:14">
      <c r="A4912" t="n">
        <v>42619</v>
      </c>
      <c r="B4912" s="51" t="n">
        <v>54</v>
      </c>
      <c r="C4912" s="7" t="n">
        <v>65534</v>
      </c>
    </row>
    <row r="4913" spans="1:15">
      <c r="A4913" t="s">
        <v>4</v>
      </c>
      <c r="B4913" s="4" t="s">
        <v>5</v>
      </c>
    </row>
    <row r="4914" spans="1:15">
      <c r="A4914" t="n">
        <v>42622</v>
      </c>
      <c r="B4914" s="5" t="n">
        <v>1</v>
      </c>
    </row>
    <row r="4915" spans="1:15" s="3" customFormat="1" customHeight="0">
      <c r="A4915" s="3" t="s">
        <v>2</v>
      </c>
      <c r="B4915" s="3" t="s">
        <v>395</v>
      </c>
    </row>
    <row r="4916" spans="1:15">
      <c r="A4916" t="s">
        <v>4</v>
      </c>
      <c r="B4916" s="4" t="s">
        <v>5</v>
      </c>
      <c r="C4916" s="4" t="s">
        <v>14</v>
      </c>
      <c r="D4916" s="4" t="s">
        <v>14</v>
      </c>
      <c r="E4916" s="4" t="s">
        <v>14</v>
      </c>
      <c r="F4916" s="4" t="s">
        <v>14</v>
      </c>
    </row>
    <row r="4917" spans="1:15">
      <c r="A4917" t="n">
        <v>42624</v>
      </c>
      <c r="B4917" s="8" t="n">
        <v>14</v>
      </c>
      <c r="C4917" s="7" t="n">
        <v>2</v>
      </c>
      <c r="D4917" s="7" t="n">
        <v>0</v>
      </c>
      <c r="E4917" s="7" t="n">
        <v>0</v>
      </c>
      <c r="F4917" s="7" t="n">
        <v>0</v>
      </c>
    </row>
    <row r="4918" spans="1:15">
      <c r="A4918" t="s">
        <v>4</v>
      </c>
      <c r="B4918" s="4" t="s">
        <v>5</v>
      </c>
      <c r="C4918" s="4" t="s">
        <v>14</v>
      </c>
      <c r="D4918" s="53" t="s">
        <v>129</v>
      </c>
      <c r="E4918" s="4" t="s">
        <v>5</v>
      </c>
      <c r="F4918" s="4" t="s">
        <v>14</v>
      </c>
      <c r="G4918" s="4" t="s">
        <v>10</v>
      </c>
      <c r="H4918" s="53" t="s">
        <v>130</v>
      </c>
      <c r="I4918" s="4" t="s">
        <v>14</v>
      </c>
      <c r="J4918" s="4" t="s">
        <v>9</v>
      </c>
      <c r="K4918" s="4" t="s">
        <v>14</v>
      </c>
      <c r="L4918" s="4" t="s">
        <v>14</v>
      </c>
      <c r="M4918" s="53" t="s">
        <v>129</v>
      </c>
      <c r="N4918" s="4" t="s">
        <v>5</v>
      </c>
      <c r="O4918" s="4" t="s">
        <v>14</v>
      </c>
      <c r="P4918" s="4" t="s">
        <v>10</v>
      </c>
      <c r="Q4918" s="53" t="s">
        <v>130</v>
      </c>
      <c r="R4918" s="4" t="s">
        <v>14</v>
      </c>
      <c r="S4918" s="4" t="s">
        <v>9</v>
      </c>
      <c r="T4918" s="4" t="s">
        <v>14</v>
      </c>
      <c r="U4918" s="4" t="s">
        <v>14</v>
      </c>
      <c r="V4918" s="4" t="s">
        <v>14</v>
      </c>
      <c r="W4918" s="4" t="s">
        <v>26</v>
      </c>
    </row>
    <row r="4919" spans="1:15">
      <c r="A4919" t="n">
        <v>42629</v>
      </c>
      <c r="B4919" s="12" t="n">
        <v>5</v>
      </c>
      <c r="C4919" s="7" t="n">
        <v>28</v>
      </c>
      <c r="D4919" s="53" t="s">
        <v>3</v>
      </c>
      <c r="E4919" s="10" t="n">
        <v>162</v>
      </c>
      <c r="F4919" s="7" t="n">
        <v>3</v>
      </c>
      <c r="G4919" s="7" t="n">
        <v>4182</v>
      </c>
      <c r="H4919" s="53" t="s">
        <v>3</v>
      </c>
      <c r="I4919" s="7" t="n">
        <v>0</v>
      </c>
      <c r="J4919" s="7" t="n">
        <v>1</v>
      </c>
      <c r="K4919" s="7" t="n">
        <v>2</v>
      </c>
      <c r="L4919" s="7" t="n">
        <v>28</v>
      </c>
      <c r="M4919" s="53" t="s">
        <v>3</v>
      </c>
      <c r="N4919" s="10" t="n">
        <v>162</v>
      </c>
      <c r="O4919" s="7" t="n">
        <v>3</v>
      </c>
      <c r="P4919" s="7" t="n">
        <v>4182</v>
      </c>
      <c r="Q4919" s="53" t="s">
        <v>3</v>
      </c>
      <c r="R4919" s="7" t="n">
        <v>0</v>
      </c>
      <c r="S4919" s="7" t="n">
        <v>2</v>
      </c>
      <c r="T4919" s="7" t="n">
        <v>2</v>
      </c>
      <c r="U4919" s="7" t="n">
        <v>11</v>
      </c>
      <c r="V4919" s="7" t="n">
        <v>1</v>
      </c>
      <c r="W4919" s="13" t="n">
        <f t="normal" ca="1">A4923</f>
        <v>0</v>
      </c>
    </row>
    <row r="4920" spans="1:15">
      <c r="A4920" t="s">
        <v>4</v>
      </c>
      <c r="B4920" s="4" t="s">
        <v>5</v>
      </c>
      <c r="C4920" s="4" t="s">
        <v>14</v>
      </c>
      <c r="D4920" s="4" t="s">
        <v>10</v>
      </c>
      <c r="E4920" s="4" t="s">
        <v>24</v>
      </c>
    </row>
    <row r="4921" spans="1:15">
      <c r="A4921" t="n">
        <v>42658</v>
      </c>
      <c r="B4921" s="23" t="n">
        <v>58</v>
      </c>
      <c r="C4921" s="7" t="n">
        <v>0</v>
      </c>
      <c r="D4921" s="7" t="n">
        <v>0</v>
      </c>
      <c r="E4921" s="7" t="n">
        <v>1</v>
      </c>
    </row>
    <row r="4922" spans="1:15">
      <c r="A4922" t="s">
        <v>4</v>
      </c>
      <c r="B4922" s="4" t="s">
        <v>5</v>
      </c>
      <c r="C4922" s="4" t="s">
        <v>14</v>
      </c>
      <c r="D4922" s="53" t="s">
        <v>129</v>
      </c>
      <c r="E4922" s="4" t="s">
        <v>5</v>
      </c>
      <c r="F4922" s="4" t="s">
        <v>14</v>
      </c>
      <c r="G4922" s="4" t="s">
        <v>10</v>
      </c>
      <c r="H4922" s="53" t="s">
        <v>130</v>
      </c>
      <c r="I4922" s="4" t="s">
        <v>14</v>
      </c>
      <c r="J4922" s="4" t="s">
        <v>9</v>
      </c>
      <c r="K4922" s="4" t="s">
        <v>14</v>
      </c>
      <c r="L4922" s="4" t="s">
        <v>14</v>
      </c>
      <c r="M4922" s="53" t="s">
        <v>129</v>
      </c>
      <c r="N4922" s="4" t="s">
        <v>5</v>
      </c>
      <c r="O4922" s="4" t="s">
        <v>14</v>
      </c>
      <c r="P4922" s="4" t="s">
        <v>10</v>
      </c>
      <c r="Q4922" s="53" t="s">
        <v>130</v>
      </c>
      <c r="R4922" s="4" t="s">
        <v>14</v>
      </c>
      <c r="S4922" s="4" t="s">
        <v>9</v>
      </c>
      <c r="T4922" s="4" t="s">
        <v>14</v>
      </c>
      <c r="U4922" s="4" t="s">
        <v>14</v>
      </c>
      <c r="V4922" s="4" t="s">
        <v>14</v>
      </c>
      <c r="W4922" s="4" t="s">
        <v>26</v>
      </c>
    </row>
    <row r="4923" spans="1:15">
      <c r="A4923" t="n">
        <v>42666</v>
      </c>
      <c r="B4923" s="12" t="n">
        <v>5</v>
      </c>
      <c r="C4923" s="7" t="n">
        <v>28</v>
      </c>
      <c r="D4923" s="53" t="s">
        <v>3</v>
      </c>
      <c r="E4923" s="10" t="n">
        <v>162</v>
      </c>
      <c r="F4923" s="7" t="n">
        <v>3</v>
      </c>
      <c r="G4923" s="7" t="n">
        <v>4182</v>
      </c>
      <c r="H4923" s="53" t="s">
        <v>3</v>
      </c>
      <c r="I4923" s="7" t="n">
        <v>0</v>
      </c>
      <c r="J4923" s="7" t="n">
        <v>1</v>
      </c>
      <c r="K4923" s="7" t="n">
        <v>3</v>
      </c>
      <c r="L4923" s="7" t="n">
        <v>28</v>
      </c>
      <c r="M4923" s="53" t="s">
        <v>3</v>
      </c>
      <c r="N4923" s="10" t="n">
        <v>162</v>
      </c>
      <c r="O4923" s="7" t="n">
        <v>3</v>
      </c>
      <c r="P4923" s="7" t="n">
        <v>4182</v>
      </c>
      <c r="Q4923" s="53" t="s">
        <v>3</v>
      </c>
      <c r="R4923" s="7" t="n">
        <v>0</v>
      </c>
      <c r="S4923" s="7" t="n">
        <v>2</v>
      </c>
      <c r="T4923" s="7" t="n">
        <v>3</v>
      </c>
      <c r="U4923" s="7" t="n">
        <v>9</v>
      </c>
      <c r="V4923" s="7" t="n">
        <v>1</v>
      </c>
      <c r="W4923" s="13" t="n">
        <f t="normal" ca="1">A4933</f>
        <v>0</v>
      </c>
    </row>
    <row r="4924" spans="1:15">
      <c r="A4924" t="s">
        <v>4</v>
      </c>
      <c r="B4924" s="4" t="s">
        <v>5</v>
      </c>
      <c r="C4924" s="4" t="s">
        <v>14</v>
      </c>
      <c r="D4924" s="53" t="s">
        <v>129</v>
      </c>
      <c r="E4924" s="4" t="s">
        <v>5</v>
      </c>
      <c r="F4924" s="4" t="s">
        <v>10</v>
      </c>
      <c r="G4924" s="4" t="s">
        <v>14</v>
      </c>
      <c r="H4924" s="4" t="s">
        <v>14</v>
      </c>
      <c r="I4924" s="4" t="s">
        <v>6</v>
      </c>
      <c r="J4924" s="53" t="s">
        <v>130</v>
      </c>
      <c r="K4924" s="4" t="s">
        <v>14</v>
      </c>
      <c r="L4924" s="4" t="s">
        <v>14</v>
      </c>
      <c r="M4924" s="53" t="s">
        <v>129</v>
      </c>
      <c r="N4924" s="4" t="s">
        <v>5</v>
      </c>
      <c r="O4924" s="4" t="s">
        <v>14</v>
      </c>
      <c r="P4924" s="53" t="s">
        <v>130</v>
      </c>
      <c r="Q4924" s="4" t="s">
        <v>14</v>
      </c>
      <c r="R4924" s="4" t="s">
        <v>9</v>
      </c>
      <c r="S4924" s="4" t="s">
        <v>14</v>
      </c>
      <c r="T4924" s="4" t="s">
        <v>14</v>
      </c>
      <c r="U4924" s="4" t="s">
        <v>14</v>
      </c>
      <c r="V4924" s="53" t="s">
        <v>129</v>
      </c>
      <c r="W4924" s="4" t="s">
        <v>5</v>
      </c>
      <c r="X4924" s="4" t="s">
        <v>14</v>
      </c>
      <c r="Y4924" s="53" t="s">
        <v>130</v>
      </c>
      <c r="Z4924" s="4" t="s">
        <v>14</v>
      </c>
      <c r="AA4924" s="4" t="s">
        <v>9</v>
      </c>
      <c r="AB4924" s="4" t="s">
        <v>14</v>
      </c>
      <c r="AC4924" s="4" t="s">
        <v>14</v>
      </c>
      <c r="AD4924" s="4" t="s">
        <v>14</v>
      </c>
      <c r="AE4924" s="4" t="s">
        <v>26</v>
      </c>
    </row>
    <row r="4925" spans="1:15">
      <c r="A4925" t="n">
        <v>42695</v>
      </c>
      <c r="B4925" s="12" t="n">
        <v>5</v>
      </c>
      <c r="C4925" s="7" t="n">
        <v>28</v>
      </c>
      <c r="D4925" s="53" t="s">
        <v>3</v>
      </c>
      <c r="E4925" s="43" t="n">
        <v>47</v>
      </c>
      <c r="F4925" s="7" t="n">
        <v>61456</v>
      </c>
      <c r="G4925" s="7" t="n">
        <v>2</v>
      </c>
      <c r="H4925" s="7" t="n">
        <v>0</v>
      </c>
      <c r="I4925" s="7" t="s">
        <v>131</v>
      </c>
      <c r="J4925" s="53" t="s">
        <v>3</v>
      </c>
      <c r="K4925" s="7" t="n">
        <v>8</v>
      </c>
      <c r="L4925" s="7" t="n">
        <v>28</v>
      </c>
      <c r="M4925" s="53" t="s">
        <v>3</v>
      </c>
      <c r="N4925" s="47" t="n">
        <v>74</v>
      </c>
      <c r="O4925" s="7" t="n">
        <v>65</v>
      </c>
      <c r="P4925" s="53" t="s">
        <v>3</v>
      </c>
      <c r="Q4925" s="7" t="n">
        <v>0</v>
      </c>
      <c r="R4925" s="7" t="n">
        <v>1</v>
      </c>
      <c r="S4925" s="7" t="n">
        <v>3</v>
      </c>
      <c r="T4925" s="7" t="n">
        <v>9</v>
      </c>
      <c r="U4925" s="7" t="n">
        <v>28</v>
      </c>
      <c r="V4925" s="53" t="s">
        <v>3</v>
      </c>
      <c r="W4925" s="47" t="n">
        <v>74</v>
      </c>
      <c r="X4925" s="7" t="n">
        <v>65</v>
      </c>
      <c r="Y4925" s="53" t="s">
        <v>3</v>
      </c>
      <c r="Z4925" s="7" t="n">
        <v>0</v>
      </c>
      <c r="AA4925" s="7" t="n">
        <v>2</v>
      </c>
      <c r="AB4925" s="7" t="n">
        <v>3</v>
      </c>
      <c r="AC4925" s="7" t="n">
        <v>9</v>
      </c>
      <c r="AD4925" s="7" t="n">
        <v>1</v>
      </c>
      <c r="AE4925" s="13" t="n">
        <f t="normal" ca="1">A4929</f>
        <v>0</v>
      </c>
    </row>
    <row r="4926" spans="1:15">
      <c r="A4926" t="s">
        <v>4</v>
      </c>
      <c r="B4926" s="4" t="s">
        <v>5</v>
      </c>
      <c r="C4926" s="4" t="s">
        <v>10</v>
      </c>
      <c r="D4926" s="4" t="s">
        <v>14</v>
      </c>
      <c r="E4926" s="4" t="s">
        <v>14</v>
      </c>
      <c r="F4926" s="4" t="s">
        <v>6</v>
      </c>
    </row>
    <row r="4927" spans="1:15">
      <c r="A4927" t="n">
        <v>42743</v>
      </c>
      <c r="B4927" s="43" t="n">
        <v>47</v>
      </c>
      <c r="C4927" s="7" t="n">
        <v>61456</v>
      </c>
      <c r="D4927" s="7" t="n">
        <v>0</v>
      </c>
      <c r="E4927" s="7" t="n">
        <v>0</v>
      </c>
      <c r="F4927" s="7" t="s">
        <v>132</v>
      </c>
    </row>
    <row r="4928" spans="1:15">
      <c r="A4928" t="s">
        <v>4</v>
      </c>
      <c r="B4928" s="4" t="s">
        <v>5</v>
      </c>
      <c r="C4928" s="4" t="s">
        <v>14</v>
      </c>
      <c r="D4928" s="4" t="s">
        <v>10</v>
      </c>
      <c r="E4928" s="4" t="s">
        <v>24</v>
      </c>
    </row>
    <row r="4929" spans="1:31">
      <c r="A4929" t="n">
        <v>42756</v>
      </c>
      <c r="B4929" s="23" t="n">
        <v>58</v>
      </c>
      <c r="C4929" s="7" t="n">
        <v>0</v>
      </c>
      <c r="D4929" s="7" t="n">
        <v>300</v>
      </c>
      <c r="E4929" s="7" t="n">
        <v>1</v>
      </c>
    </row>
    <row r="4930" spans="1:31">
      <c r="A4930" t="s">
        <v>4</v>
      </c>
      <c r="B4930" s="4" t="s">
        <v>5</v>
      </c>
      <c r="C4930" s="4" t="s">
        <v>14</v>
      </c>
      <c r="D4930" s="4" t="s">
        <v>10</v>
      </c>
    </row>
    <row r="4931" spans="1:31">
      <c r="A4931" t="n">
        <v>42764</v>
      </c>
      <c r="B4931" s="23" t="n">
        <v>58</v>
      </c>
      <c r="C4931" s="7" t="n">
        <v>255</v>
      </c>
      <c r="D4931" s="7" t="n">
        <v>0</v>
      </c>
    </row>
    <row r="4932" spans="1:31">
      <c r="A4932" t="s">
        <v>4</v>
      </c>
      <c r="B4932" s="4" t="s">
        <v>5</v>
      </c>
      <c r="C4932" s="4" t="s">
        <v>14</v>
      </c>
      <c r="D4932" s="4" t="s">
        <v>14</v>
      </c>
      <c r="E4932" s="4" t="s">
        <v>14</v>
      </c>
      <c r="F4932" s="4" t="s">
        <v>14</v>
      </c>
    </row>
    <row r="4933" spans="1:31">
      <c r="A4933" t="n">
        <v>42768</v>
      </c>
      <c r="B4933" s="8" t="n">
        <v>14</v>
      </c>
      <c r="C4933" s="7" t="n">
        <v>0</v>
      </c>
      <c r="D4933" s="7" t="n">
        <v>0</v>
      </c>
      <c r="E4933" s="7" t="n">
        <v>0</v>
      </c>
      <c r="F4933" s="7" t="n">
        <v>64</v>
      </c>
    </row>
    <row r="4934" spans="1:31">
      <c r="A4934" t="s">
        <v>4</v>
      </c>
      <c r="B4934" s="4" t="s">
        <v>5</v>
      </c>
      <c r="C4934" s="4" t="s">
        <v>14</v>
      </c>
      <c r="D4934" s="4" t="s">
        <v>10</v>
      </c>
    </row>
    <row r="4935" spans="1:31">
      <c r="A4935" t="n">
        <v>42773</v>
      </c>
      <c r="B4935" s="22" t="n">
        <v>22</v>
      </c>
      <c r="C4935" s="7" t="n">
        <v>0</v>
      </c>
      <c r="D4935" s="7" t="n">
        <v>4182</v>
      </c>
    </row>
    <row r="4936" spans="1:31">
      <c r="A4936" t="s">
        <v>4</v>
      </c>
      <c r="B4936" s="4" t="s">
        <v>5</v>
      </c>
      <c r="C4936" s="4" t="s">
        <v>14</v>
      </c>
      <c r="D4936" s="4" t="s">
        <v>10</v>
      </c>
    </row>
    <row r="4937" spans="1:31">
      <c r="A4937" t="n">
        <v>42777</v>
      </c>
      <c r="B4937" s="23" t="n">
        <v>58</v>
      </c>
      <c r="C4937" s="7" t="n">
        <v>5</v>
      </c>
      <c r="D4937" s="7" t="n">
        <v>300</v>
      </c>
    </row>
    <row r="4938" spans="1:31">
      <c r="A4938" t="s">
        <v>4</v>
      </c>
      <c r="B4938" s="4" t="s">
        <v>5</v>
      </c>
      <c r="C4938" s="4" t="s">
        <v>24</v>
      </c>
      <c r="D4938" s="4" t="s">
        <v>10</v>
      </c>
    </row>
    <row r="4939" spans="1:31">
      <c r="A4939" t="n">
        <v>42781</v>
      </c>
      <c r="B4939" s="24" t="n">
        <v>103</v>
      </c>
      <c r="C4939" s="7" t="n">
        <v>0</v>
      </c>
      <c r="D4939" s="7" t="n">
        <v>300</v>
      </c>
    </row>
    <row r="4940" spans="1:31">
      <c r="A4940" t="s">
        <v>4</v>
      </c>
      <c r="B4940" s="4" t="s">
        <v>5</v>
      </c>
      <c r="C4940" s="4" t="s">
        <v>14</v>
      </c>
    </row>
    <row r="4941" spans="1:31">
      <c r="A4941" t="n">
        <v>42788</v>
      </c>
      <c r="B4941" s="54" t="n">
        <v>64</v>
      </c>
      <c r="C4941" s="7" t="n">
        <v>7</v>
      </c>
    </row>
    <row r="4942" spans="1:31">
      <c r="A4942" t="s">
        <v>4</v>
      </c>
      <c r="B4942" s="4" t="s">
        <v>5</v>
      </c>
      <c r="C4942" s="4" t="s">
        <v>14</v>
      </c>
      <c r="D4942" s="4" t="s">
        <v>10</v>
      </c>
    </row>
    <row r="4943" spans="1:31">
      <c r="A4943" t="n">
        <v>42790</v>
      </c>
      <c r="B4943" s="55" t="n">
        <v>72</v>
      </c>
      <c r="C4943" s="7" t="n">
        <v>5</v>
      </c>
      <c r="D4943" s="7" t="n">
        <v>0</v>
      </c>
    </row>
    <row r="4944" spans="1:31">
      <c r="A4944" t="s">
        <v>4</v>
      </c>
      <c r="B4944" s="4" t="s">
        <v>5</v>
      </c>
      <c r="C4944" s="4" t="s">
        <v>14</v>
      </c>
      <c r="D4944" s="53" t="s">
        <v>129</v>
      </c>
      <c r="E4944" s="4" t="s">
        <v>5</v>
      </c>
      <c r="F4944" s="4" t="s">
        <v>14</v>
      </c>
      <c r="G4944" s="4" t="s">
        <v>10</v>
      </c>
      <c r="H4944" s="53" t="s">
        <v>130</v>
      </c>
      <c r="I4944" s="4" t="s">
        <v>14</v>
      </c>
      <c r="J4944" s="4" t="s">
        <v>9</v>
      </c>
      <c r="K4944" s="4" t="s">
        <v>14</v>
      </c>
      <c r="L4944" s="4" t="s">
        <v>14</v>
      </c>
      <c r="M4944" s="4" t="s">
        <v>26</v>
      </c>
    </row>
    <row r="4945" spans="1:13">
      <c r="A4945" t="n">
        <v>42794</v>
      </c>
      <c r="B4945" s="12" t="n">
        <v>5</v>
      </c>
      <c r="C4945" s="7" t="n">
        <v>28</v>
      </c>
      <c r="D4945" s="53" t="s">
        <v>3</v>
      </c>
      <c r="E4945" s="10" t="n">
        <v>162</v>
      </c>
      <c r="F4945" s="7" t="n">
        <v>4</v>
      </c>
      <c r="G4945" s="7" t="n">
        <v>4182</v>
      </c>
      <c r="H4945" s="53" t="s">
        <v>3</v>
      </c>
      <c r="I4945" s="7" t="n">
        <v>0</v>
      </c>
      <c r="J4945" s="7" t="n">
        <v>1</v>
      </c>
      <c r="K4945" s="7" t="n">
        <v>2</v>
      </c>
      <c r="L4945" s="7" t="n">
        <v>1</v>
      </c>
      <c r="M4945" s="13" t="n">
        <f t="normal" ca="1">A4951</f>
        <v>0</v>
      </c>
    </row>
    <row r="4946" spans="1:13">
      <c r="A4946" t="s">
        <v>4</v>
      </c>
      <c r="B4946" s="4" t="s">
        <v>5</v>
      </c>
      <c r="C4946" s="4" t="s">
        <v>14</v>
      </c>
      <c r="D4946" s="4" t="s">
        <v>6</v>
      </c>
    </row>
    <row r="4947" spans="1:13">
      <c r="A4947" t="n">
        <v>42811</v>
      </c>
      <c r="B4947" s="9" t="n">
        <v>2</v>
      </c>
      <c r="C4947" s="7" t="n">
        <v>10</v>
      </c>
      <c r="D4947" s="7" t="s">
        <v>133</v>
      </c>
    </row>
    <row r="4948" spans="1:13">
      <c r="A4948" t="s">
        <v>4</v>
      </c>
      <c r="B4948" s="4" t="s">
        <v>5</v>
      </c>
      <c r="C4948" s="4" t="s">
        <v>10</v>
      </c>
    </row>
    <row r="4949" spans="1:13">
      <c r="A4949" t="n">
        <v>42828</v>
      </c>
      <c r="B4949" s="27" t="n">
        <v>16</v>
      </c>
      <c r="C4949" s="7" t="n">
        <v>0</v>
      </c>
    </row>
    <row r="4950" spans="1:13">
      <c r="A4950" t="s">
        <v>4</v>
      </c>
      <c r="B4950" s="4" t="s">
        <v>5</v>
      </c>
      <c r="C4950" s="4" t="s">
        <v>14</v>
      </c>
      <c r="D4950" s="4" t="s">
        <v>10</v>
      </c>
      <c r="E4950" s="4" t="s">
        <v>14</v>
      </c>
      <c r="F4950" s="4" t="s">
        <v>6</v>
      </c>
    </row>
    <row r="4951" spans="1:13">
      <c r="A4951" t="n">
        <v>42831</v>
      </c>
      <c r="B4951" s="57" t="n">
        <v>39</v>
      </c>
      <c r="C4951" s="7" t="n">
        <v>10</v>
      </c>
      <c r="D4951" s="7" t="n">
        <v>65533</v>
      </c>
      <c r="E4951" s="7" t="n">
        <v>200</v>
      </c>
      <c r="F4951" s="7" t="s">
        <v>135</v>
      </c>
    </row>
    <row r="4952" spans="1:13">
      <c r="A4952" t="s">
        <v>4</v>
      </c>
      <c r="B4952" s="4" t="s">
        <v>5</v>
      </c>
      <c r="C4952" s="4" t="s">
        <v>14</v>
      </c>
      <c r="D4952" s="4" t="s">
        <v>10</v>
      </c>
      <c r="E4952" s="4" t="s">
        <v>14</v>
      </c>
      <c r="F4952" s="4" t="s">
        <v>6</v>
      </c>
    </row>
    <row r="4953" spans="1:13">
      <c r="A4953" t="n">
        <v>42855</v>
      </c>
      <c r="B4953" s="57" t="n">
        <v>39</v>
      </c>
      <c r="C4953" s="7" t="n">
        <v>10</v>
      </c>
      <c r="D4953" s="7" t="n">
        <v>65533</v>
      </c>
      <c r="E4953" s="7" t="n">
        <v>201</v>
      </c>
      <c r="F4953" s="7" t="s">
        <v>396</v>
      </c>
    </row>
    <row r="4954" spans="1:13">
      <c r="A4954" t="s">
        <v>4</v>
      </c>
      <c r="B4954" s="4" t="s">
        <v>5</v>
      </c>
      <c r="C4954" s="4" t="s">
        <v>14</v>
      </c>
      <c r="D4954" s="4" t="s">
        <v>10</v>
      </c>
      <c r="E4954" s="4" t="s">
        <v>14</v>
      </c>
      <c r="F4954" s="4" t="s">
        <v>6</v>
      </c>
    </row>
    <row r="4955" spans="1:13">
      <c r="A4955" t="n">
        <v>42879</v>
      </c>
      <c r="B4955" s="57" t="n">
        <v>39</v>
      </c>
      <c r="C4955" s="7" t="n">
        <v>10</v>
      </c>
      <c r="D4955" s="7" t="n">
        <v>65533</v>
      </c>
      <c r="E4955" s="7" t="n">
        <v>202</v>
      </c>
      <c r="F4955" s="7" t="s">
        <v>397</v>
      </c>
    </row>
    <row r="4956" spans="1:13">
      <c r="A4956" t="s">
        <v>4</v>
      </c>
      <c r="B4956" s="4" t="s">
        <v>5</v>
      </c>
      <c r="C4956" s="4" t="s">
        <v>14</v>
      </c>
      <c r="D4956" s="4" t="s">
        <v>10</v>
      </c>
      <c r="E4956" s="4" t="s">
        <v>14</v>
      </c>
      <c r="F4956" s="4" t="s">
        <v>6</v>
      </c>
    </row>
    <row r="4957" spans="1:13">
      <c r="A4957" t="n">
        <v>42903</v>
      </c>
      <c r="B4957" s="57" t="n">
        <v>39</v>
      </c>
      <c r="C4957" s="7" t="n">
        <v>10</v>
      </c>
      <c r="D4957" s="7" t="n">
        <v>65533</v>
      </c>
      <c r="E4957" s="7" t="n">
        <v>203</v>
      </c>
      <c r="F4957" s="7" t="s">
        <v>398</v>
      </c>
    </row>
    <row r="4958" spans="1:13">
      <c r="A4958" t="s">
        <v>4</v>
      </c>
      <c r="B4958" s="4" t="s">
        <v>5</v>
      </c>
      <c r="C4958" s="4" t="s">
        <v>14</v>
      </c>
      <c r="D4958" s="4" t="s">
        <v>10</v>
      </c>
      <c r="E4958" s="4" t="s">
        <v>14</v>
      </c>
      <c r="F4958" s="4" t="s">
        <v>6</v>
      </c>
    </row>
    <row r="4959" spans="1:13">
      <c r="A4959" t="n">
        <v>42927</v>
      </c>
      <c r="B4959" s="57" t="n">
        <v>39</v>
      </c>
      <c r="C4959" s="7" t="n">
        <v>10</v>
      </c>
      <c r="D4959" s="7" t="n">
        <v>65533</v>
      </c>
      <c r="E4959" s="7" t="n">
        <v>204</v>
      </c>
      <c r="F4959" s="7" t="s">
        <v>399</v>
      </c>
    </row>
    <row r="4960" spans="1:13">
      <c r="A4960" t="s">
        <v>4</v>
      </c>
      <c r="B4960" s="4" t="s">
        <v>5</v>
      </c>
      <c r="C4960" s="4" t="s">
        <v>14</v>
      </c>
      <c r="D4960" s="4" t="s">
        <v>10</v>
      </c>
      <c r="E4960" s="4" t="s">
        <v>14</v>
      </c>
      <c r="F4960" s="4" t="s">
        <v>6</v>
      </c>
    </row>
    <row r="4961" spans="1:13">
      <c r="A4961" t="n">
        <v>42951</v>
      </c>
      <c r="B4961" s="57" t="n">
        <v>39</v>
      </c>
      <c r="C4961" s="7" t="n">
        <v>10</v>
      </c>
      <c r="D4961" s="7" t="n">
        <v>65533</v>
      </c>
      <c r="E4961" s="7" t="n">
        <v>205</v>
      </c>
      <c r="F4961" s="7" t="s">
        <v>400</v>
      </c>
    </row>
    <row r="4962" spans="1:13">
      <c r="A4962" t="s">
        <v>4</v>
      </c>
      <c r="B4962" s="4" t="s">
        <v>5</v>
      </c>
      <c r="C4962" s="4" t="s">
        <v>14</v>
      </c>
      <c r="D4962" s="4" t="s">
        <v>10</v>
      </c>
      <c r="E4962" s="4" t="s">
        <v>14</v>
      </c>
      <c r="F4962" s="4" t="s">
        <v>6</v>
      </c>
    </row>
    <row r="4963" spans="1:13">
      <c r="A4963" t="n">
        <v>42975</v>
      </c>
      <c r="B4963" s="57" t="n">
        <v>39</v>
      </c>
      <c r="C4963" s="7" t="n">
        <v>10</v>
      </c>
      <c r="D4963" s="7" t="n">
        <v>65533</v>
      </c>
      <c r="E4963" s="7" t="n">
        <v>206</v>
      </c>
      <c r="F4963" s="7" t="s">
        <v>401</v>
      </c>
    </row>
    <row r="4964" spans="1:13">
      <c r="A4964" t="s">
        <v>4</v>
      </c>
      <c r="B4964" s="4" t="s">
        <v>5</v>
      </c>
      <c r="C4964" s="4" t="s">
        <v>14</v>
      </c>
      <c r="D4964" s="4" t="s">
        <v>10</v>
      </c>
      <c r="E4964" s="4" t="s">
        <v>14</v>
      </c>
      <c r="F4964" s="4" t="s">
        <v>6</v>
      </c>
    </row>
    <row r="4965" spans="1:13">
      <c r="A4965" t="n">
        <v>42999</v>
      </c>
      <c r="B4965" s="57" t="n">
        <v>39</v>
      </c>
      <c r="C4965" s="7" t="n">
        <v>10</v>
      </c>
      <c r="D4965" s="7" t="n">
        <v>65533</v>
      </c>
      <c r="E4965" s="7" t="n">
        <v>207</v>
      </c>
      <c r="F4965" s="7" t="s">
        <v>399</v>
      </c>
    </row>
    <row r="4966" spans="1:13">
      <c r="A4966" t="s">
        <v>4</v>
      </c>
      <c r="B4966" s="4" t="s">
        <v>5</v>
      </c>
      <c r="C4966" s="4" t="s">
        <v>14</v>
      </c>
      <c r="D4966" s="4" t="s">
        <v>10</v>
      </c>
      <c r="E4966" s="4" t="s">
        <v>14</v>
      </c>
      <c r="F4966" s="4" t="s">
        <v>6</v>
      </c>
    </row>
    <row r="4967" spans="1:13">
      <c r="A4967" t="n">
        <v>43023</v>
      </c>
      <c r="B4967" s="57" t="n">
        <v>39</v>
      </c>
      <c r="C4967" s="7" t="n">
        <v>10</v>
      </c>
      <c r="D4967" s="7" t="n">
        <v>65533</v>
      </c>
      <c r="E4967" s="7" t="n">
        <v>208</v>
      </c>
      <c r="F4967" s="7" t="s">
        <v>402</v>
      </c>
    </row>
    <row r="4968" spans="1:13">
      <c r="A4968" t="s">
        <v>4</v>
      </c>
      <c r="B4968" s="4" t="s">
        <v>5</v>
      </c>
      <c r="C4968" s="4" t="s">
        <v>14</v>
      </c>
      <c r="D4968" s="4" t="s">
        <v>10</v>
      </c>
      <c r="E4968" s="4" t="s">
        <v>14</v>
      </c>
      <c r="F4968" s="4" t="s">
        <v>6</v>
      </c>
    </row>
    <row r="4969" spans="1:13">
      <c r="A4969" t="n">
        <v>43047</v>
      </c>
      <c r="B4969" s="57" t="n">
        <v>39</v>
      </c>
      <c r="C4969" s="7" t="n">
        <v>10</v>
      </c>
      <c r="D4969" s="7" t="n">
        <v>65533</v>
      </c>
      <c r="E4969" s="7" t="n">
        <v>209</v>
      </c>
      <c r="F4969" s="7" t="s">
        <v>403</v>
      </c>
    </row>
    <row r="4970" spans="1:13">
      <c r="A4970" t="s">
        <v>4</v>
      </c>
      <c r="B4970" s="4" t="s">
        <v>5</v>
      </c>
      <c r="C4970" s="4" t="s">
        <v>14</v>
      </c>
      <c r="D4970" s="4" t="s">
        <v>10</v>
      </c>
      <c r="E4970" s="4" t="s">
        <v>14</v>
      </c>
      <c r="F4970" s="4" t="s">
        <v>6</v>
      </c>
    </row>
    <row r="4971" spans="1:13">
      <c r="A4971" t="n">
        <v>43071</v>
      </c>
      <c r="B4971" s="57" t="n">
        <v>39</v>
      </c>
      <c r="C4971" s="7" t="n">
        <v>10</v>
      </c>
      <c r="D4971" s="7" t="n">
        <v>65533</v>
      </c>
      <c r="E4971" s="7" t="n">
        <v>210</v>
      </c>
      <c r="F4971" s="7" t="s">
        <v>404</v>
      </c>
    </row>
    <row r="4972" spans="1:13">
      <c r="A4972" t="s">
        <v>4</v>
      </c>
      <c r="B4972" s="4" t="s">
        <v>5</v>
      </c>
      <c r="C4972" s="4" t="s">
        <v>14</v>
      </c>
      <c r="D4972" s="4" t="s">
        <v>10</v>
      </c>
      <c r="E4972" s="4" t="s">
        <v>14</v>
      </c>
      <c r="F4972" s="4" t="s">
        <v>6</v>
      </c>
    </row>
    <row r="4973" spans="1:13">
      <c r="A4973" t="n">
        <v>43095</v>
      </c>
      <c r="B4973" s="57" t="n">
        <v>39</v>
      </c>
      <c r="C4973" s="7" t="n">
        <v>10</v>
      </c>
      <c r="D4973" s="7" t="n">
        <v>65533</v>
      </c>
      <c r="E4973" s="7" t="n">
        <v>211</v>
      </c>
      <c r="F4973" s="7" t="s">
        <v>405</v>
      </c>
    </row>
    <row r="4974" spans="1:13">
      <c r="A4974" t="s">
        <v>4</v>
      </c>
      <c r="B4974" s="4" t="s">
        <v>5</v>
      </c>
      <c r="C4974" s="4" t="s">
        <v>14</v>
      </c>
      <c r="D4974" s="4" t="s">
        <v>10</v>
      </c>
      <c r="E4974" s="4" t="s">
        <v>14</v>
      </c>
      <c r="F4974" s="4" t="s">
        <v>6</v>
      </c>
    </row>
    <row r="4975" spans="1:13">
      <c r="A4975" t="n">
        <v>43119</v>
      </c>
      <c r="B4975" s="57" t="n">
        <v>39</v>
      </c>
      <c r="C4975" s="7" t="n">
        <v>10</v>
      </c>
      <c r="D4975" s="7" t="n">
        <v>65533</v>
      </c>
      <c r="E4975" s="7" t="n">
        <v>212</v>
      </c>
      <c r="F4975" s="7" t="s">
        <v>406</v>
      </c>
    </row>
    <row r="4976" spans="1:13">
      <c r="A4976" t="s">
        <v>4</v>
      </c>
      <c r="B4976" s="4" t="s">
        <v>5</v>
      </c>
      <c r="C4976" s="4" t="s">
        <v>14</v>
      </c>
      <c r="D4976" s="4" t="s">
        <v>10</v>
      </c>
      <c r="E4976" s="4" t="s">
        <v>14</v>
      </c>
      <c r="F4976" s="4" t="s">
        <v>6</v>
      </c>
    </row>
    <row r="4977" spans="1:6">
      <c r="A4977" t="n">
        <v>43143</v>
      </c>
      <c r="B4977" s="57" t="n">
        <v>39</v>
      </c>
      <c r="C4977" s="7" t="n">
        <v>10</v>
      </c>
      <c r="D4977" s="7" t="n">
        <v>65533</v>
      </c>
      <c r="E4977" s="7" t="n">
        <v>213</v>
      </c>
      <c r="F4977" s="7" t="s">
        <v>407</v>
      </c>
    </row>
    <row r="4978" spans="1:6">
      <c r="A4978" t="s">
        <v>4</v>
      </c>
      <c r="B4978" s="4" t="s">
        <v>5</v>
      </c>
      <c r="C4978" s="4" t="s">
        <v>14</v>
      </c>
      <c r="D4978" s="4" t="s">
        <v>10</v>
      </c>
      <c r="E4978" s="4" t="s">
        <v>14</v>
      </c>
      <c r="F4978" s="4" t="s">
        <v>6</v>
      </c>
    </row>
    <row r="4979" spans="1:6">
      <c r="A4979" t="n">
        <v>43167</v>
      </c>
      <c r="B4979" s="57" t="n">
        <v>39</v>
      </c>
      <c r="C4979" s="7" t="n">
        <v>10</v>
      </c>
      <c r="D4979" s="7" t="n">
        <v>65533</v>
      </c>
      <c r="E4979" s="7" t="n">
        <v>214</v>
      </c>
      <c r="F4979" s="7" t="s">
        <v>408</v>
      </c>
    </row>
    <row r="4980" spans="1:6">
      <c r="A4980" t="s">
        <v>4</v>
      </c>
      <c r="B4980" s="4" t="s">
        <v>5</v>
      </c>
      <c r="C4980" s="4" t="s">
        <v>14</v>
      </c>
      <c r="D4980" s="4" t="s">
        <v>10</v>
      </c>
      <c r="E4980" s="4" t="s">
        <v>14</v>
      </c>
      <c r="F4980" s="4" t="s">
        <v>6</v>
      </c>
    </row>
    <row r="4981" spans="1:6">
      <c r="A4981" t="n">
        <v>43191</v>
      </c>
      <c r="B4981" s="57" t="n">
        <v>39</v>
      </c>
      <c r="C4981" s="7" t="n">
        <v>10</v>
      </c>
      <c r="D4981" s="7" t="n">
        <v>65533</v>
      </c>
      <c r="E4981" s="7" t="n">
        <v>215</v>
      </c>
      <c r="F4981" s="7" t="s">
        <v>408</v>
      </c>
    </row>
    <row r="4982" spans="1:6">
      <c r="A4982" t="s">
        <v>4</v>
      </c>
      <c r="B4982" s="4" t="s">
        <v>5</v>
      </c>
      <c r="C4982" s="4" t="s">
        <v>14</v>
      </c>
      <c r="D4982" s="4" t="s">
        <v>10</v>
      </c>
      <c r="E4982" s="4" t="s">
        <v>14</v>
      </c>
      <c r="F4982" s="4" t="s">
        <v>6</v>
      </c>
    </row>
    <row r="4983" spans="1:6">
      <c r="A4983" t="n">
        <v>43215</v>
      </c>
      <c r="B4983" s="57" t="n">
        <v>39</v>
      </c>
      <c r="C4983" s="7" t="n">
        <v>10</v>
      </c>
      <c r="D4983" s="7" t="n">
        <v>65533</v>
      </c>
      <c r="E4983" s="7" t="n">
        <v>216</v>
      </c>
      <c r="F4983" s="7" t="s">
        <v>409</v>
      </c>
    </row>
    <row r="4984" spans="1:6">
      <c r="A4984" t="s">
        <v>4</v>
      </c>
      <c r="B4984" s="4" t="s">
        <v>5</v>
      </c>
      <c r="C4984" s="4" t="s">
        <v>10</v>
      </c>
      <c r="D4984" s="4" t="s">
        <v>6</v>
      </c>
      <c r="E4984" s="4" t="s">
        <v>6</v>
      </c>
      <c r="F4984" s="4" t="s">
        <v>6</v>
      </c>
      <c r="G4984" s="4" t="s">
        <v>14</v>
      </c>
      <c r="H4984" s="4" t="s">
        <v>9</v>
      </c>
      <c r="I4984" s="4" t="s">
        <v>24</v>
      </c>
      <c r="J4984" s="4" t="s">
        <v>24</v>
      </c>
      <c r="K4984" s="4" t="s">
        <v>24</v>
      </c>
      <c r="L4984" s="4" t="s">
        <v>24</v>
      </c>
      <c r="M4984" s="4" t="s">
        <v>24</v>
      </c>
      <c r="N4984" s="4" t="s">
        <v>24</v>
      </c>
      <c r="O4984" s="4" t="s">
        <v>24</v>
      </c>
      <c r="P4984" s="4" t="s">
        <v>6</v>
      </c>
      <c r="Q4984" s="4" t="s">
        <v>6</v>
      </c>
      <c r="R4984" s="4" t="s">
        <v>9</v>
      </c>
      <c r="S4984" s="4" t="s">
        <v>14</v>
      </c>
      <c r="T4984" s="4" t="s">
        <v>9</v>
      </c>
      <c r="U4984" s="4" t="s">
        <v>9</v>
      </c>
      <c r="V4984" s="4" t="s">
        <v>10</v>
      </c>
    </row>
    <row r="4985" spans="1:6">
      <c r="A4985" t="n">
        <v>43239</v>
      </c>
      <c r="B4985" s="58" t="n">
        <v>19</v>
      </c>
      <c r="C4985" s="7" t="n">
        <v>7032</v>
      </c>
      <c r="D4985" s="7" t="s">
        <v>137</v>
      </c>
      <c r="E4985" s="7" t="s">
        <v>138</v>
      </c>
      <c r="F4985" s="7" t="s">
        <v>13</v>
      </c>
      <c r="G4985" s="7" t="n">
        <v>0</v>
      </c>
      <c r="H4985" s="7" t="n">
        <v>1</v>
      </c>
      <c r="I4985" s="7" t="n">
        <v>0</v>
      </c>
      <c r="J4985" s="7" t="n">
        <v>0</v>
      </c>
      <c r="K4985" s="7" t="n">
        <v>0</v>
      </c>
      <c r="L4985" s="7" t="n">
        <v>0</v>
      </c>
      <c r="M4985" s="7" t="n">
        <v>1</v>
      </c>
      <c r="N4985" s="7" t="n">
        <v>1.60000002384186</v>
      </c>
      <c r="O4985" s="7" t="n">
        <v>0.0900000035762787</v>
      </c>
      <c r="P4985" s="7" t="s">
        <v>13</v>
      </c>
      <c r="Q4985" s="7" t="s">
        <v>13</v>
      </c>
      <c r="R4985" s="7" t="n">
        <v>-1</v>
      </c>
      <c r="S4985" s="7" t="n">
        <v>0</v>
      </c>
      <c r="T4985" s="7" t="n">
        <v>0</v>
      </c>
      <c r="U4985" s="7" t="n">
        <v>0</v>
      </c>
      <c r="V4985" s="7" t="n">
        <v>0</v>
      </c>
    </row>
    <row r="4986" spans="1:6">
      <c r="A4986" t="s">
        <v>4</v>
      </c>
      <c r="B4986" s="4" t="s">
        <v>5</v>
      </c>
      <c r="C4986" s="4" t="s">
        <v>10</v>
      </c>
      <c r="D4986" s="4" t="s">
        <v>6</v>
      </c>
      <c r="E4986" s="4" t="s">
        <v>6</v>
      </c>
      <c r="F4986" s="4" t="s">
        <v>6</v>
      </c>
      <c r="G4986" s="4" t="s">
        <v>14</v>
      </c>
      <c r="H4986" s="4" t="s">
        <v>9</v>
      </c>
      <c r="I4986" s="4" t="s">
        <v>24</v>
      </c>
      <c r="J4986" s="4" t="s">
        <v>24</v>
      </c>
      <c r="K4986" s="4" t="s">
        <v>24</v>
      </c>
      <c r="L4986" s="4" t="s">
        <v>24</v>
      </c>
      <c r="M4986" s="4" t="s">
        <v>24</v>
      </c>
      <c r="N4986" s="4" t="s">
        <v>24</v>
      </c>
      <c r="O4986" s="4" t="s">
        <v>24</v>
      </c>
      <c r="P4986" s="4" t="s">
        <v>6</v>
      </c>
      <c r="Q4986" s="4" t="s">
        <v>6</v>
      </c>
      <c r="R4986" s="4" t="s">
        <v>9</v>
      </c>
      <c r="S4986" s="4" t="s">
        <v>14</v>
      </c>
      <c r="T4986" s="4" t="s">
        <v>9</v>
      </c>
      <c r="U4986" s="4" t="s">
        <v>9</v>
      </c>
      <c r="V4986" s="4" t="s">
        <v>10</v>
      </c>
    </row>
    <row r="4987" spans="1:6">
      <c r="A4987" t="n">
        <v>43309</v>
      </c>
      <c r="B4987" s="58" t="n">
        <v>19</v>
      </c>
      <c r="C4987" s="7" t="n">
        <v>7030</v>
      </c>
      <c r="D4987" s="7" t="s">
        <v>228</v>
      </c>
      <c r="E4987" s="7" t="s">
        <v>229</v>
      </c>
      <c r="F4987" s="7" t="s">
        <v>13</v>
      </c>
      <c r="G4987" s="7" t="n">
        <v>0</v>
      </c>
      <c r="H4987" s="7" t="n">
        <v>1</v>
      </c>
      <c r="I4987" s="7" t="n">
        <v>0</v>
      </c>
      <c r="J4987" s="7" t="n">
        <v>0</v>
      </c>
      <c r="K4987" s="7" t="n">
        <v>0</v>
      </c>
      <c r="L4987" s="7" t="n">
        <v>0</v>
      </c>
      <c r="M4987" s="7" t="n">
        <v>1</v>
      </c>
      <c r="N4987" s="7" t="n">
        <v>1.60000002384186</v>
      </c>
      <c r="O4987" s="7" t="n">
        <v>0.0900000035762787</v>
      </c>
      <c r="P4987" s="7" t="s">
        <v>13</v>
      </c>
      <c r="Q4987" s="7" t="s">
        <v>13</v>
      </c>
      <c r="R4987" s="7" t="n">
        <v>-1</v>
      </c>
      <c r="S4987" s="7" t="n">
        <v>0</v>
      </c>
      <c r="T4987" s="7" t="n">
        <v>0</v>
      </c>
      <c r="U4987" s="7" t="n">
        <v>0</v>
      </c>
      <c r="V4987" s="7" t="n">
        <v>0</v>
      </c>
    </row>
    <row r="4988" spans="1:6">
      <c r="A4988" t="s">
        <v>4</v>
      </c>
      <c r="B4988" s="4" t="s">
        <v>5</v>
      </c>
      <c r="C4988" s="4" t="s">
        <v>10</v>
      </c>
      <c r="D4988" s="4" t="s">
        <v>6</v>
      </c>
      <c r="E4988" s="4" t="s">
        <v>6</v>
      </c>
      <c r="F4988" s="4" t="s">
        <v>6</v>
      </c>
      <c r="G4988" s="4" t="s">
        <v>14</v>
      </c>
      <c r="H4988" s="4" t="s">
        <v>9</v>
      </c>
      <c r="I4988" s="4" t="s">
        <v>24</v>
      </c>
      <c r="J4988" s="4" t="s">
        <v>24</v>
      </c>
      <c r="K4988" s="4" t="s">
        <v>24</v>
      </c>
      <c r="L4988" s="4" t="s">
        <v>24</v>
      </c>
      <c r="M4988" s="4" t="s">
        <v>24</v>
      </c>
      <c r="N4988" s="4" t="s">
        <v>24</v>
      </c>
      <c r="O4988" s="4" t="s">
        <v>24</v>
      </c>
      <c r="P4988" s="4" t="s">
        <v>6</v>
      </c>
      <c r="Q4988" s="4" t="s">
        <v>6</v>
      </c>
      <c r="R4988" s="4" t="s">
        <v>9</v>
      </c>
      <c r="S4988" s="4" t="s">
        <v>14</v>
      </c>
      <c r="T4988" s="4" t="s">
        <v>9</v>
      </c>
      <c r="U4988" s="4" t="s">
        <v>9</v>
      </c>
      <c r="V4988" s="4" t="s">
        <v>10</v>
      </c>
    </row>
    <row r="4989" spans="1:6">
      <c r="A4989" t="n">
        <v>43382</v>
      </c>
      <c r="B4989" s="58" t="n">
        <v>19</v>
      </c>
      <c r="C4989" s="7" t="n">
        <v>28</v>
      </c>
      <c r="D4989" s="7" t="s">
        <v>230</v>
      </c>
      <c r="E4989" s="7" t="s">
        <v>231</v>
      </c>
      <c r="F4989" s="7" t="s">
        <v>13</v>
      </c>
      <c r="G4989" s="7" t="n">
        <v>0</v>
      </c>
      <c r="H4989" s="7" t="n">
        <v>1</v>
      </c>
      <c r="I4989" s="7" t="n">
        <v>0</v>
      </c>
      <c r="J4989" s="7" t="n">
        <v>0</v>
      </c>
      <c r="K4989" s="7" t="n">
        <v>0</v>
      </c>
      <c r="L4989" s="7" t="n">
        <v>0</v>
      </c>
      <c r="M4989" s="7" t="n">
        <v>1</v>
      </c>
      <c r="N4989" s="7" t="n">
        <v>1.60000002384186</v>
      </c>
      <c r="O4989" s="7" t="n">
        <v>0.0900000035762787</v>
      </c>
      <c r="P4989" s="7" t="s">
        <v>13</v>
      </c>
      <c r="Q4989" s="7" t="s">
        <v>13</v>
      </c>
      <c r="R4989" s="7" t="n">
        <v>-1</v>
      </c>
      <c r="S4989" s="7" t="n">
        <v>0</v>
      </c>
      <c r="T4989" s="7" t="n">
        <v>0</v>
      </c>
      <c r="U4989" s="7" t="n">
        <v>0</v>
      </c>
      <c r="V4989" s="7" t="n">
        <v>0</v>
      </c>
    </row>
    <row r="4990" spans="1:6">
      <c r="A4990" t="s">
        <v>4</v>
      </c>
      <c r="B4990" s="4" t="s">
        <v>5</v>
      </c>
      <c r="C4990" s="4" t="s">
        <v>10</v>
      </c>
      <c r="D4990" s="4" t="s">
        <v>6</v>
      </c>
      <c r="E4990" s="4" t="s">
        <v>6</v>
      </c>
      <c r="F4990" s="4" t="s">
        <v>6</v>
      </c>
      <c r="G4990" s="4" t="s">
        <v>14</v>
      </c>
      <c r="H4990" s="4" t="s">
        <v>9</v>
      </c>
      <c r="I4990" s="4" t="s">
        <v>24</v>
      </c>
      <c r="J4990" s="4" t="s">
        <v>24</v>
      </c>
      <c r="K4990" s="4" t="s">
        <v>24</v>
      </c>
      <c r="L4990" s="4" t="s">
        <v>24</v>
      </c>
      <c r="M4990" s="4" t="s">
        <v>24</v>
      </c>
      <c r="N4990" s="4" t="s">
        <v>24</v>
      </c>
      <c r="O4990" s="4" t="s">
        <v>24</v>
      </c>
      <c r="P4990" s="4" t="s">
        <v>6</v>
      </c>
      <c r="Q4990" s="4" t="s">
        <v>6</v>
      </c>
      <c r="R4990" s="4" t="s">
        <v>9</v>
      </c>
      <c r="S4990" s="4" t="s">
        <v>14</v>
      </c>
      <c r="T4990" s="4" t="s">
        <v>9</v>
      </c>
      <c r="U4990" s="4" t="s">
        <v>9</v>
      </c>
      <c r="V4990" s="4" t="s">
        <v>10</v>
      </c>
    </row>
    <row r="4991" spans="1:6">
      <c r="A4991" t="n">
        <v>43455</v>
      </c>
      <c r="B4991" s="58" t="n">
        <v>19</v>
      </c>
      <c r="C4991" s="7" t="n">
        <v>22</v>
      </c>
      <c r="D4991" s="7" t="s">
        <v>232</v>
      </c>
      <c r="E4991" s="7" t="s">
        <v>233</v>
      </c>
      <c r="F4991" s="7" t="s">
        <v>13</v>
      </c>
      <c r="G4991" s="7" t="n">
        <v>0</v>
      </c>
      <c r="H4991" s="7" t="n">
        <v>1</v>
      </c>
      <c r="I4991" s="7" t="n">
        <v>0</v>
      </c>
      <c r="J4991" s="7" t="n">
        <v>0</v>
      </c>
      <c r="K4991" s="7" t="n">
        <v>0</v>
      </c>
      <c r="L4991" s="7" t="n">
        <v>0</v>
      </c>
      <c r="M4991" s="7" t="n">
        <v>1</v>
      </c>
      <c r="N4991" s="7" t="n">
        <v>1.60000002384186</v>
      </c>
      <c r="O4991" s="7" t="n">
        <v>0.0900000035762787</v>
      </c>
      <c r="P4991" s="7" t="s">
        <v>13</v>
      </c>
      <c r="Q4991" s="7" t="s">
        <v>13</v>
      </c>
      <c r="R4991" s="7" t="n">
        <v>-1</v>
      </c>
      <c r="S4991" s="7" t="n">
        <v>0</v>
      </c>
      <c r="T4991" s="7" t="n">
        <v>0</v>
      </c>
      <c r="U4991" s="7" t="n">
        <v>0</v>
      </c>
      <c r="V4991" s="7" t="n">
        <v>0</v>
      </c>
    </row>
    <row r="4992" spans="1:6">
      <c r="A4992" t="s">
        <v>4</v>
      </c>
      <c r="B4992" s="4" t="s">
        <v>5</v>
      </c>
      <c r="C4992" s="4" t="s">
        <v>10</v>
      </c>
      <c r="D4992" s="4" t="s">
        <v>6</v>
      </c>
      <c r="E4992" s="4" t="s">
        <v>6</v>
      </c>
      <c r="F4992" s="4" t="s">
        <v>6</v>
      </c>
      <c r="G4992" s="4" t="s">
        <v>14</v>
      </c>
      <c r="H4992" s="4" t="s">
        <v>9</v>
      </c>
      <c r="I4992" s="4" t="s">
        <v>24</v>
      </c>
      <c r="J4992" s="4" t="s">
        <v>24</v>
      </c>
      <c r="K4992" s="4" t="s">
        <v>24</v>
      </c>
      <c r="L4992" s="4" t="s">
        <v>24</v>
      </c>
      <c r="M4992" s="4" t="s">
        <v>24</v>
      </c>
      <c r="N4992" s="4" t="s">
        <v>24</v>
      </c>
      <c r="O4992" s="4" t="s">
        <v>24</v>
      </c>
      <c r="P4992" s="4" t="s">
        <v>6</v>
      </c>
      <c r="Q4992" s="4" t="s">
        <v>6</v>
      </c>
      <c r="R4992" s="4" t="s">
        <v>9</v>
      </c>
      <c r="S4992" s="4" t="s">
        <v>14</v>
      </c>
      <c r="T4992" s="4" t="s">
        <v>9</v>
      </c>
      <c r="U4992" s="4" t="s">
        <v>9</v>
      </c>
      <c r="V4992" s="4" t="s">
        <v>10</v>
      </c>
    </row>
    <row r="4993" spans="1:22">
      <c r="A4993" t="n">
        <v>43525</v>
      </c>
      <c r="B4993" s="58" t="n">
        <v>19</v>
      </c>
      <c r="C4993" s="7" t="n">
        <v>7031</v>
      </c>
      <c r="D4993" s="7" t="s">
        <v>234</v>
      </c>
      <c r="E4993" s="7" t="s">
        <v>235</v>
      </c>
      <c r="F4993" s="7" t="s">
        <v>13</v>
      </c>
      <c r="G4993" s="7" t="n">
        <v>0</v>
      </c>
      <c r="H4993" s="7" t="n">
        <v>1</v>
      </c>
      <c r="I4993" s="7" t="n">
        <v>0</v>
      </c>
      <c r="J4993" s="7" t="n">
        <v>0</v>
      </c>
      <c r="K4993" s="7" t="n">
        <v>0</v>
      </c>
      <c r="L4993" s="7" t="n">
        <v>0</v>
      </c>
      <c r="M4993" s="7" t="n">
        <v>1</v>
      </c>
      <c r="N4993" s="7" t="n">
        <v>1.60000002384186</v>
      </c>
      <c r="O4993" s="7" t="n">
        <v>0.0900000035762787</v>
      </c>
      <c r="P4993" s="7" t="s">
        <v>13</v>
      </c>
      <c r="Q4993" s="7" t="s">
        <v>13</v>
      </c>
      <c r="R4993" s="7" t="n">
        <v>-1</v>
      </c>
      <c r="S4993" s="7" t="n">
        <v>0</v>
      </c>
      <c r="T4993" s="7" t="n">
        <v>0</v>
      </c>
      <c r="U4993" s="7" t="n">
        <v>0</v>
      </c>
      <c r="V4993" s="7" t="n">
        <v>0</v>
      </c>
    </row>
    <row r="4994" spans="1:22">
      <c r="A4994" t="s">
        <v>4</v>
      </c>
      <c r="B4994" s="4" t="s">
        <v>5</v>
      </c>
      <c r="C4994" s="4" t="s">
        <v>10</v>
      </c>
      <c r="D4994" s="4" t="s">
        <v>6</v>
      </c>
      <c r="E4994" s="4" t="s">
        <v>6</v>
      </c>
      <c r="F4994" s="4" t="s">
        <v>6</v>
      </c>
      <c r="G4994" s="4" t="s">
        <v>14</v>
      </c>
      <c r="H4994" s="4" t="s">
        <v>9</v>
      </c>
      <c r="I4994" s="4" t="s">
        <v>24</v>
      </c>
      <c r="J4994" s="4" t="s">
        <v>24</v>
      </c>
      <c r="K4994" s="4" t="s">
        <v>24</v>
      </c>
      <c r="L4994" s="4" t="s">
        <v>24</v>
      </c>
      <c r="M4994" s="4" t="s">
        <v>24</v>
      </c>
      <c r="N4994" s="4" t="s">
        <v>24</v>
      </c>
      <c r="O4994" s="4" t="s">
        <v>24</v>
      </c>
      <c r="P4994" s="4" t="s">
        <v>6</v>
      </c>
      <c r="Q4994" s="4" t="s">
        <v>6</v>
      </c>
      <c r="R4994" s="4" t="s">
        <v>9</v>
      </c>
      <c r="S4994" s="4" t="s">
        <v>14</v>
      </c>
      <c r="T4994" s="4" t="s">
        <v>9</v>
      </c>
      <c r="U4994" s="4" t="s">
        <v>9</v>
      </c>
      <c r="V4994" s="4" t="s">
        <v>10</v>
      </c>
    </row>
    <row r="4995" spans="1:22">
      <c r="A4995" t="n">
        <v>43603</v>
      </c>
      <c r="B4995" s="58" t="n">
        <v>19</v>
      </c>
      <c r="C4995" s="7" t="n">
        <v>14</v>
      </c>
      <c r="D4995" s="7" t="s">
        <v>410</v>
      </c>
      <c r="E4995" s="7" t="s">
        <v>411</v>
      </c>
      <c r="F4995" s="7" t="s">
        <v>13</v>
      </c>
      <c r="G4995" s="7" t="n">
        <v>0</v>
      </c>
      <c r="H4995" s="7" t="n">
        <v>1</v>
      </c>
      <c r="I4995" s="7" t="n">
        <v>0</v>
      </c>
      <c r="J4995" s="7" t="n">
        <v>0</v>
      </c>
      <c r="K4995" s="7" t="n">
        <v>0</v>
      </c>
      <c r="L4995" s="7" t="n">
        <v>0</v>
      </c>
      <c r="M4995" s="7" t="n">
        <v>1</v>
      </c>
      <c r="N4995" s="7" t="n">
        <v>1.60000002384186</v>
      </c>
      <c r="O4995" s="7" t="n">
        <v>0.0900000035762787</v>
      </c>
      <c r="P4995" s="7" t="s">
        <v>13</v>
      </c>
      <c r="Q4995" s="7" t="s">
        <v>13</v>
      </c>
      <c r="R4995" s="7" t="n">
        <v>-1</v>
      </c>
      <c r="S4995" s="7" t="n">
        <v>0</v>
      </c>
      <c r="T4995" s="7" t="n">
        <v>0</v>
      </c>
      <c r="U4995" s="7" t="n">
        <v>0</v>
      </c>
      <c r="V4995" s="7" t="n">
        <v>0</v>
      </c>
    </row>
    <row r="4996" spans="1:22">
      <c r="A4996" t="s">
        <v>4</v>
      </c>
      <c r="B4996" s="4" t="s">
        <v>5</v>
      </c>
      <c r="C4996" s="4" t="s">
        <v>10</v>
      </c>
      <c r="D4996" s="4" t="s">
        <v>6</v>
      </c>
      <c r="E4996" s="4" t="s">
        <v>6</v>
      </c>
      <c r="F4996" s="4" t="s">
        <v>6</v>
      </c>
      <c r="G4996" s="4" t="s">
        <v>14</v>
      </c>
      <c r="H4996" s="4" t="s">
        <v>9</v>
      </c>
      <c r="I4996" s="4" t="s">
        <v>24</v>
      </c>
      <c r="J4996" s="4" t="s">
        <v>24</v>
      </c>
      <c r="K4996" s="4" t="s">
        <v>24</v>
      </c>
      <c r="L4996" s="4" t="s">
        <v>24</v>
      </c>
      <c r="M4996" s="4" t="s">
        <v>24</v>
      </c>
      <c r="N4996" s="4" t="s">
        <v>24</v>
      </c>
      <c r="O4996" s="4" t="s">
        <v>24</v>
      </c>
      <c r="P4996" s="4" t="s">
        <v>6</v>
      </c>
      <c r="Q4996" s="4" t="s">
        <v>6</v>
      </c>
      <c r="R4996" s="4" t="s">
        <v>9</v>
      </c>
      <c r="S4996" s="4" t="s">
        <v>14</v>
      </c>
      <c r="T4996" s="4" t="s">
        <v>9</v>
      </c>
      <c r="U4996" s="4" t="s">
        <v>9</v>
      </c>
      <c r="V4996" s="4" t="s">
        <v>10</v>
      </c>
    </row>
    <row r="4997" spans="1:22">
      <c r="A4997" t="n">
        <v>43673</v>
      </c>
      <c r="B4997" s="58" t="n">
        <v>19</v>
      </c>
      <c r="C4997" s="7" t="n">
        <v>1560</v>
      </c>
      <c r="D4997" s="7" t="s">
        <v>412</v>
      </c>
      <c r="E4997" s="7" t="s">
        <v>413</v>
      </c>
      <c r="F4997" s="7" t="s">
        <v>13</v>
      </c>
      <c r="G4997" s="7" t="n">
        <v>0</v>
      </c>
      <c r="H4997" s="7" t="n">
        <v>1</v>
      </c>
      <c r="I4997" s="7" t="n">
        <v>0</v>
      </c>
      <c r="J4997" s="7" t="n">
        <v>0</v>
      </c>
      <c r="K4997" s="7" t="n">
        <v>0</v>
      </c>
      <c r="L4997" s="7" t="n">
        <v>0</v>
      </c>
      <c r="M4997" s="7" t="n">
        <v>1</v>
      </c>
      <c r="N4997" s="7" t="n">
        <v>1.60000002384186</v>
      </c>
      <c r="O4997" s="7" t="n">
        <v>0.0900000035762787</v>
      </c>
      <c r="P4997" s="7" t="s">
        <v>17</v>
      </c>
      <c r="Q4997" s="7" t="s">
        <v>13</v>
      </c>
      <c r="R4997" s="7" t="n">
        <v>-1</v>
      </c>
      <c r="S4997" s="7" t="n">
        <v>0</v>
      </c>
      <c r="T4997" s="7" t="n">
        <v>0</v>
      </c>
      <c r="U4997" s="7" t="n">
        <v>0</v>
      </c>
      <c r="V4997" s="7" t="n">
        <v>0</v>
      </c>
    </row>
    <row r="4998" spans="1:22">
      <c r="A4998" t="s">
        <v>4</v>
      </c>
      <c r="B4998" s="4" t="s">
        <v>5</v>
      </c>
      <c r="C4998" s="4" t="s">
        <v>10</v>
      </c>
      <c r="D4998" s="4" t="s">
        <v>6</v>
      </c>
      <c r="E4998" s="4" t="s">
        <v>6</v>
      </c>
      <c r="F4998" s="4" t="s">
        <v>6</v>
      </c>
      <c r="G4998" s="4" t="s">
        <v>14</v>
      </c>
      <c r="H4998" s="4" t="s">
        <v>9</v>
      </c>
      <c r="I4998" s="4" t="s">
        <v>24</v>
      </c>
      <c r="J4998" s="4" t="s">
        <v>24</v>
      </c>
      <c r="K4998" s="4" t="s">
        <v>24</v>
      </c>
      <c r="L4998" s="4" t="s">
        <v>24</v>
      </c>
      <c r="M4998" s="4" t="s">
        <v>24</v>
      </c>
      <c r="N4998" s="4" t="s">
        <v>24</v>
      </c>
      <c r="O4998" s="4" t="s">
        <v>24</v>
      </c>
      <c r="P4998" s="4" t="s">
        <v>6</v>
      </c>
      <c r="Q4998" s="4" t="s">
        <v>6</v>
      </c>
      <c r="R4998" s="4" t="s">
        <v>9</v>
      </c>
      <c r="S4998" s="4" t="s">
        <v>14</v>
      </c>
      <c r="T4998" s="4" t="s">
        <v>9</v>
      </c>
      <c r="U4998" s="4" t="s">
        <v>9</v>
      </c>
      <c r="V4998" s="4" t="s">
        <v>10</v>
      </c>
    </row>
    <row r="4999" spans="1:22">
      <c r="A4999" t="n">
        <v>43757</v>
      </c>
      <c r="B4999" s="58" t="n">
        <v>19</v>
      </c>
      <c r="C4999" s="7" t="n">
        <v>1561</v>
      </c>
      <c r="D4999" s="7" t="s">
        <v>414</v>
      </c>
      <c r="E4999" s="7" t="s">
        <v>415</v>
      </c>
      <c r="F4999" s="7" t="s">
        <v>13</v>
      </c>
      <c r="G4999" s="7" t="n">
        <v>0</v>
      </c>
      <c r="H4999" s="7" t="n">
        <v>1</v>
      </c>
      <c r="I4999" s="7" t="n">
        <v>0</v>
      </c>
      <c r="J4999" s="7" t="n">
        <v>0</v>
      </c>
      <c r="K4999" s="7" t="n">
        <v>0</v>
      </c>
      <c r="L4999" s="7" t="n">
        <v>0</v>
      </c>
      <c r="M4999" s="7" t="n">
        <v>1</v>
      </c>
      <c r="N4999" s="7" t="n">
        <v>1.60000002384186</v>
      </c>
      <c r="O4999" s="7" t="n">
        <v>0.0900000035762787</v>
      </c>
      <c r="P4999" s="7" t="s">
        <v>416</v>
      </c>
      <c r="Q4999" s="7" t="s">
        <v>13</v>
      </c>
      <c r="R4999" s="7" t="n">
        <v>-1</v>
      </c>
      <c r="S4999" s="7" t="n">
        <v>0</v>
      </c>
      <c r="T4999" s="7" t="n">
        <v>0</v>
      </c>
      <c r="U4999" s="7" t="n">
        <v>0</v>
      </c>
      <c r="V4999" s="7" t="n">
        <v>0</v>
      </c>
    </row>
    <row r="5000" spans="1:22">
      <c r="A5000" t="s">
        <v>4</v>
      </c>
      <c r="B5000" s="4" t="s">
        <v>5</v>
      </c>
      <c r="C5000" s="4" t="s">
        <v>10</v>
      </c>
      <c r="D5000" s="4" t="s">
        <v>6</v>
      </c>
      <c r="E5000" s="4" t="s">
        <v>6</v>
      </c>
      <c r="F5000" s="4" t="s">
        <v>6</v>
      </c>
      <c r="G5000" s="4" t="s">
        <v>14</v>
      </c>
      <c r="H5000" s="4" t="s">
        <v>9</v>
      </c>
      <c r="I5000" s="4" t="s">
        <v>24</v>
      </c>
      <c r="J5000" s="4" t="s">
        <v>24</v>
      </c>
      <c r="K5000" s="4" t="s">
        <v>24</v>
      </c>
      <c r="L5000" s="4" t="s">
        <v>24</v>
      </c>
      <c r="M5000" s="4" t="s">
        <v>24</v>
      </c>
      <c r="N5000" s="4" t="s">
        <v>24</v>
      </c>
      <c r="O5000" s="4" t="s">
        <v>24</v>
      </c>
      <c r="P5000" s="4" t="s">
        <v>6</v>
      </c>
      <c r="Q5000" s="4" t="s">
        <v>6</v>
      </c>
      <c r="R5000" s="4" t="s">
        <v>9</v>
      </c>
      <c r="S5000" s="4" t="s">
        <v>14</v>
      </c>
      <c r="T5000" s="4" t="s">
        <v>9</v>
      </c>
      <c r="U5000" s="4" t="s">
        <v>9</v>
      </c>
      <c r="V5000" s="4" t="s">
        <v>10</v>
      </c>
    </row>
    <row r="5001" spans="1:22">
      <c r="A5001" t="n">
        <v>43841</v>
      </c>
      <c r="B5001" s="58" t="n">
        <v>19</v>
      </c>
      <c r="C5001" s="7" t="n">
        <v>1562</v>
      </c>
      <c r="D5001" s="7" t="s">
        <v>417</v>
      </c>
      <c r="E5001" s="7" t="s">
        <v>415</v>
      </c>
      <c r="F5001" s="7" t="s">
        <v>13</v>
      </c>
      <c r="G5001" s="7" t="n">
        <v>0</v>
      </c>
      <c r="H5001" s="7" t="n">
        <v>1</v>
      </c>
      <c r="I5001" s="7" t="n">
        <v>0</v>
      </c>
      <c r="J5001" s="7" t="n">
        <v>0</v>
      </c>
      <c r="K5001" s="7" t="n">
        <v>0</v>
      </c>
      <c r="L5001" s="7" t="n">
        <v>0</v>
      </c>
      <c r="M5001" s="7" t="n">
        <v>1</v>
      </c>
      <c r="N5001" s="7" t="n">
        <v>1.60000002384186</v>
      </c>
      <c r="O5001" s="7" t="n">
        <v>0.0900000035762787</v>
      </c>
      <c r="P5001" s="7" t="s">
        <v>418</v>
      </c>
      <c r="Q5001" s="7" t="s">
        <v>13</v>
      </c>
      <c r="R5001" s="7" t="n">
        <v>-1</v>
      </c>
      <c r="S5001" s="7" t="n">
        <v>0</v>
      </c>
      <c r="T5001" s="7" t="n">
        <v>0</v>
      </c>
      <c r="U5001" s="7" t="n">
        <v>0</v>
      </c>
      <c r="V5001" s="7" t="n">
        <v>0</v>
      </c>
    </row>
    <row r="5002" spans="1:22">
      <c r="A5002" t="s">
        <v>4</v>
      </c>
      <c r="B5002" s="4" t="s">
        <v>5</v>
      </c>
      <c r="C5002" s="4" t="s">
        <v>10</v>
      </c>
      <c r="D5002" s="4" t="s">
        <v>6</v>
      </c>
      <c r="E5002" s="4" t="s">
        <v>6</v>
      </c>
      <c r="F5002" s="4" t="s">
        <v>6</v>
      </c>
      <c r="G5002" s="4" t="s">
        <v>14</v>
      </c>
      <c r="H5002" s="4" t="s">
        <v>9</v>
      </c>
      <c r="I5002" s="4" t="s">
        <v>24</v>
      </c>
      <c r="J5002" s="4" t="s">
        <v>24</v>
      </c>
      <c r="K5002" s="4" t="s">
        <v>24</v>
      </c>
      <c r="L5002" s="4" t="s">
        <v>24</v>
      </c>
      <c r="M5002" s="4" t="s">
        <v>24</v>
      </c>
      <c r="N5002" s="4" t="s">
        <v>24</v>
      </c>
      <c r="O5002" s="4" t="s">
        <v>24</v>
      </c>
      <c r="P5002" s="4" t="s">
        <v>6</v>
      </c>
      <c r="Q5002" s="4" t="s">
        <v>6</v>
      </c>
      <c r="R5002" s="4" t="s">
        <v>9</v>
      </c>
      <c r="S5002" s="4" t="s">
        <v>14</v>
      </c>
      <c r="T5002" s="4" t="s">
        <v>9</v>
      </c>
      <c r="U5002" s="4" t="s">
        <v>9</v>
      </c>
      <c r="V5002" s="4" t="s">
        <v>10</v>
      </c>
    </row>
    <row r="5003" spans="1:22">
      <c r="A5003" t="n">
        <v>43917</v>
      </c>
      <c r="B5003" s="58" t="n">
        <v>19</v>
      </c>
      <c r="C5003" s="7" t="n">
        <v>1590</v>
      </c>
      <c r="D5003" s="7" t="s">
        <v>236</v>
      </c>
      <c r="E5003" s="7" t="s">
        <v>237</v>
      </c>
      <c r="F5003" s="7" t="s">
        <v>13</v>
      </c>
      <c r="G5003" s="7" t="n">
        <v>0</v>
      </c>
      <c r="H5003" s="7" t="n">
        <v>129</v>
      </c>
      <c r="I5003" s="7" t="n">
        <v>0</v>
      </c>
      <c r="J5003" s="7" t="n">
        <v>0</v>
      </c>
      <c r="K5003" s="7" t="n">
        <v>0</v>
      </c>
      <c r="L5003" s="7" t="n">
        <v>0</v>
      </c>
      <c r="M5003" s="7" t="n">
        <v>0</v>
      </c>
      <c r="N5003" s="7" t="n">
        <v>0</v>
      </c>
      <c r="O5003" s="7" t="n">
        <v>0</v>
      </c>
      <c r="P5003" s="7" t="s">
        <v>13</v>
      </c>
      <c r="Q5003" s="7" t="s">
        <v>13</v>
      </c>
      <c r="R5003" s="7" t="n">
        <v>-1</v>
      </c>
      <c r="S5003" s="7" t="n">
        <v>0</v>
      </c>
      <c r="T5003" s="7" t="n">
        <v>0</v>
      </c>
      <c r="U5003" s="7" t="n">
        <v>0</v>
      </c>
      <c r="V5003" s="7" t="n">
        <v>0</v>
      </c>
    </row>
    <row r="5004" spans="1:22">
      <c r="A5004" t="s">
        <v>4</v>
      </c>
      <c r="B5004" s="4" t="s">
        <v>5</v>
      </c>
      <c r="C5004" s="4" t="s">
        <v>10</v>
      </c>
      <c r="D5004" s="4" t="s">
        <v>6</v>
      </c>
      <c r="E5004" s="4" t="s">
        <v>6</v>
      </c>
      <c r="F5004" s="4" t="s">
        <v>6</v>
      </c>
      <c r="G5004" s="4" t="s">
        <v>14</v>
      </c>
      <c r="H5004" s="4" t="s">
        <v>9</v>
      </c>
      <c r="I5004" s="4" t="s">
        <v>24</v>
      </c>
      <c r="J5004" s="4" t="s">
        <v>24</v>
      </c>
      <c r="K5004" s="4" t="s">
        <v>24</v>
      </c>
      <c r="L5004" s="4" t="s">
        <v>24</v>
      </c>
      <c r="M5004" s="4" t="s">
        <v>24</v>
      </c>
      <c r="N5004" s="4" t="s">
        <v>24</v>
      </c>
      <c r="O5004" s="4" t="s">
        <v>24</v>
      </c>
      <c r="P5004" s="4" t="s">
        <v>6</v>
      </c>
      <c r="Q5004" s="4" t="s">
        <v>6</v>
      </c>
      <c r="R5004" s="4" t="s">
        <v>9</v>
      </c>
      <c r="S5004" s="4" t="s">
        <v>14</v>
      </c>
      <c r="T5004" s="4" t="s">
        <v>9</v>
      </c>
      <c r="U5004" s="4" t="s">
        <v>9</v>
      </c>
      <c r="V5004" s="4" t="s">
        <v>10</v>
      </c>
    </row>
    <row r="5005" spans="1:22">
      <c r="A5005" t="n">
        <v>43992</v>
      </c>
      <c r="B5005" s="58" t="n">
        <v>19</v>
      </c>
      <c r="C5005" s="7" t="n">
        <v>1640</v>
      </c>
      <c r="D5005" s="7" t="s">
        <v>142</v>
      </c>
      <c r="E5005" s="7" t="s">
        <v>143</v>
      </c>
      <c r="F5005" s="7" t="s">
        <v>13</v>
      </c>
      <c r="G5005" s="7" t="n">
        <v>0</v>
      </c>
      <c r="H5005" s="7" t="n">
        <v>1</v>
      </c>
      <c r="I5005" s="7" t="n">
        <v>0</v>
      </c>
      <c r="J5005" s="7" t="n">
        <v>0</v>
      </c>
      <c r="K5005" s="7" t="n">
        <v>0</v>
      </c>
      <c r="L5005" s="7" t="n">
        <v>0</v>
      </c>
      <c r="M5005" s="7" t="n">
        <v>1</v>
      </c>
      <c r="N5005" s="7" t="n">
        <v>1.60000002384186</v>
      </c>
      <c r="O5005" s="7" t="n">
        <v>0.0900000035762787</v>
      </c>
      <c r="P5005" s="7" t="s">
        <v>13</v>
      </c>
      <c r="Q5005" s="7" t="s">
        <v>13</v>
      </c>
      <c r="R5005" s="7" t="n">
        <v>-1</v>
      </c>
      <c r="S5005" s="7" t="n">
        <v>0</v>
      </c>
      <c r="T5005" s="7" t="n">
        <v>0</v>
      </c>
      <c r="U5005" s="7" t="n">
        <v>0</v>
      </c>
      <c r="V5005" s="7" t="n">
        <v>0</v>
      </c>
    </row>
    <row r="5006" spans="1:22">
      <c r="A5006" t="s">
        <v>4</v>
      </c>
      <c r="B5006" s="4" t="s">
        <v>5</v>
      </c>
      <c r="C5006" s="4" t="s">
        <v>10</v>
      </c>
      <c r="D5006" s="4" t="s">
        <v>6</v>
      </c>
      <c r="E5006" s="4" t="s">
        <v>6</v>
      </c>
      <c r="F5006" s="4" t="s">
        <v>6</v>
      </c>
      <c r="G5006" s="4" t="s">
        <v>14</v>
      </c>
      <c r="H5006" s="4" t="s">
        <v>9</v>
      </c>
      <c r="I5006" s="4" t="s">
        <v>24</v>
      </c>
      <c r="J5006" s="4" t="s">
        <v>24</v>
      </c>
      <c r="K5006" s="4" t="s">
        <v>24</v>
      </c>
      <c r="L5006" s="4" t="s">
        <v>24</v>
      </c>
      <c r="M5006" s="4" t="s">
        <v>24</v>
      </c>
      <c r="N5006" s="4" t="s">
        <v>24</v>
      </c>
      <c r="O5006" s="4" t="s">
        <v>24</v>
      </c>
      <c r="P5006" s="4" t="s">
        <v>6</v>
      </c>
      <c r="Q5006" s="4" t="s">
        <v>6</v>
      </c>
      <c r="R5006" s="4" t="s">
        <v>9</v>
      </c>
      <c r="S5006" s="4" t="s">
        <v>14</v>
      </c>
      <c r="T5006" s="4" t="s">
        <v>9</v>
      </c>
      <c r="U5006" s="4" t="s">
        <v>9</v>
      </c>
      <c r="V5006" s="4" t="s">
        <v>10</v>
      </c>
    </row>
    <row r="5007" spans="1:22">
      <c r="A5007" t="n">
        <v>44077</v>
      </c>
      <c r="B5007" s="58" t="n">
        <v>19</v>
      </c>
      <c r="C5007" s="7" t="n">
        <v>7033</v>
      </c>
      <c r="D5007" s="7" t="s">
        <v>419</v>
      </c>
      <c r="E5007" s="7" t="s">
        <v>420</v>
      </c>
      <c r="F5007" s="7" t="s">
        <v>13</v>
      </c>
      <c r="G5007" s="7" t="n">
        <v>0</v>
      </c>
      <c r="H5007" s="7" t="n">
        <v>1</v>
      </c>
      <c r="I5007" s="7" t="n">
        <v>0</v>
      </c>
      <c r="J5007" s="7" t="n">
        <v>0</v>
      </c>
      <c r="K5007" s="7" t="n">
        <v>0</v>
      </c>
      <c r="L5007" s="7" t="n">
        <v>0</v>
      </c>
      <c r="M5007" s="7" t="n">
        <v>1</v>
      </c>
      <c r="N5007" s="7" t="n">
        <v>1.60000002384186</v>
      </c>
      <c r="O5007" s="7" t="n">
        <v>0.0900000035762787</v>
      </c>
      <c r="P5007" s="7" t="s">
        <v>13</v>
      </c>
      <c r="Q5007" s="7" t="s">
        <v>13</v>
      </c>
      <c r="R5007" s="7" t="n">
        <v>-1</v>
      </c>
      <c r="S5007" s="7" t="n">
        <v>0</v>
      </c>
      <c r="T5007" s="7" t="n">
        <v>0</v>
      </c>
      <c r="U5007" s="7" t="n">
        <v>0</v>
      </c>
      <c r="V5007" s="7" t="n">
        <v>0</v>
      </c>
    </row>
    <row r="5008" spans="1:22">
      <c r="A5008" t="s">
        <v>4</v>
      </c>
      <c r="B5008" s="4" t="s">
        <v>5</v>
      </c>
      <c r="C5008" s="4" t="s">
        <v>10</v>
      </c>
      <c r="D5008" s="4" t="s">
        <v>14</v>
      </c>
      <c r="E5008" s="4" t="s">
        <v>14</v>
      </c>
      <c r="F5008" s="4" t="s">
        <v>6</v>
      </c>
    </row>
    <row r="5009" spans="1:22">
      <c r="A5009" t="n">
        <v>44148</v>
      </c>
      <c r="B5009" s="45" t="n">
        <v>20</v>
      </c>
      <c r="C5009" s="7" t="n">
        <v>0</v>
      </c>
      <c r="D5009" s="7" t="n">
        <v>3</v>
      </c>
      <c r="E5009" s="7" t="n">
        <v>10</v>
      </c>
      <c r="F5009" s="7" t="s">
        <v>144</v>
      </c>
    </row>
    <row r="5010" spans="1:22">
      <c r="A5010" t="s">
        <v>4</v>
      </c>
      <c r="B5010" s="4" t="s">
        <v>5</v>
      </c>
      <c r="C5010" s="4" t="s">
        <v>10</v>
      </c>
    </row>
    <row r="5011" spans="1:22">
      <c r="A5011" t="n">
        <v>44166</v>
      </c>
      <c r="B5011" s="27" t="n">
        <v>16</v>
      </c>
      <c r="C5011" s="7" t="n">
        <v>0</v>
      </c>
    </row>
    <row r="5012" spans="1:22">
      <c r="A5012" t="s">
        <v>4</v>
      </c>
      <c r="B5012" s="4" t="s">
        <v>5</v>
      </c>
      <c r="C5012" s="4" t="s">
        <v>10</v>
      </c>
      <c r="D5012" s="4" t="s">
        <v>14</v>
      </c>
      <c r="E5012" s="4" t="s">
        <v>14</v>
      </c>
      <c r="F5012" s="4" t="s">
        <v>6</v>
      </c>
    </row>
    <row r="5013" spans="1:22">
      <c r="A5013" t="n">
        <v>44169</v>
      </c>
      <c r="B5013" s="45" t="n">
        <v>20</v>
      </c>
      <c r="C5013" s="7" t="n">
        <v>61489</v>
      </c>
      <c r="D5013" s="7" t="n">
        <v>3</v>
      </c>
      <c r="E5013" s="7" t="n">
        <v>10</v>
      </c>
      <c r="F5013" s="7" t="s">
        <v>144</v>
      </c>
    </row>
    <row r="5014" spans="1:22">
      <c r="A5014" t="s">
        <v>4</v>
      </c>
      <c r="B5014" s="4" t="s">
        <v>5</v>
      </c>
      <c r="C5014" s="4" t="s">
        <v>10</v>
      </c>
    </row>
    <row r="5015" spans="1:22">
      <c r="A5015" t="n">
        <v>44187</v>
      </c>
      <c r="B5015" s="27" t="n">
        <v>16</v>
      </c>
      <c r="C5015" s="7" t="n">
        <v>0</v>
      </c>
    </row>
    <row r="5016" spans="1:22">
      <c r="A5016" t="s">
        <v>4</v>
      </c>
      <c r="B5016" s="4" t="s">
        <v>5</v>
      </c>
      <c r="C5016" s="4" t="s">
        <v>10</v>
      </c>
      <c r="D5016" s="4" t="s">
        <v>14</v>
      </c>
      <c r="E5016" s="4" t="s">
        <v>14</v>
      </c>
      <c r="F5016" s="4" t="s">
        <v>6</v>
      </c>
    </row>
    <row r="5017" spans="1:22">
      <c r="A5017" t="n">
        <v>44190</v>
      </c>
      <c r="B5017" s="45" t="n">
        <v>20</v>
      </c>
      <c r="C5017" s="7" t="n">
        <v>61490</v>
      </c>
      <c r="D5017" s="7" t="n">
        <v>3</v>
      </c>
      <c r="E5017" s="7" t="n">
        <v>10</v>
      </c>
      <c r="F5017" s="7" t="s">
        <v>144</v>
      </c>
    </row>
    <row r="5018" spans="1:22">
      <c r="A5018" t="s">
        <v>4</v>
      </c>
      <c r="B5018" s="4" t="s">
        <v>5</v>
      </c>
      <c r="C5018" s="4" t="s">
        <v>10</v>
      </c>
    </row>
    <row r="5019" spans="1:22">
      <c r="A5019" t="n">
        <v>44208</v>
      </c>
      <c r="B5019" s="27" t="n">
        <v>16</v>
      </c>
      <c r="C5019" s="7" t="n">
        <v>0</v>
      </c>
    </row>
    <row r="5020" spans="1:22">
      <c r="A5020" t="s">
        <v>4</v>
      </c>
      <c r="B5020" s="4" t="s">
        <v>5</v>
      </c>
      <c r="C5020" s="4" t="s">
        <v>10</v>
      </c>
      <c r="D5020" s="4" t="s">
        <v>14</v>
      </c>
      <c r="E5020" s="4" t="s">
        <v>14</v>
      </c>
      <c r="F5020" s="4" t="s">
        <v>6</v>
      </c>
    </row>
    <row r="5021" spans="1:22">
      <c r="A5021" t="n">
        <v>44211</v>
      </c>
      <c r="B5021" s="45" t="n">
        <v>20</v>
      </c>
      <c r="C5021" s="7" t="n">
        <v>61488</v>
      </c>
      <c r="D5021" s="7" t="n">
        <v>3</v>
      </c>
      <c r="E5021" s="7" t="n">
        <v>10</v>
      </c>
      <c r="F5021" s="7" t="s">
        <v>144</v>
      </c>
    </row>
    <row r="5022" spans="1:22">
      <c r="A5022" t="s">
        <v>4</v>
      </c>
      <c r="B5022" s="4" t="s">
        <v>5</v>
      </c>
      <c r="C5022" s="4" t="s">
        <v>10</v>
      </c>
    </row>
    <row r="5023" spans="1:22">
      <c r="A5023" t="n">
        <v>44229</v>
      </c>
      <c r="B5023" s="27" t="n">
        <v>16</v>
      </c>
      <c r="C5023" s="7" t="n">
        <v>0</v>
      </c>
    </row>
    <row r="5024" spans="1:22">
      <c r="A5024" t="s">
        <v>4</v>
      </c>
      <c r="B5024" s="4" t="s">
        <v>5</v>
      </c>
      <c r="C5024" s="4" t="s">
        <v>10</v>
      </c>
      <c r="D5024" s="4" t="s">
        <v>14</v>
      </c>
      <c r="E5024" s="4" t="s">
        <v>14</v>
      </c>
      <c r="F5024" s="4" t="s">
        <v>6</v>
      </c>
    </row>
    <row r="5025" spans="1:6">
      <c r="A5025" t="n">
        <v>44232</v>
      </c>
      <c r="B5025" s="45" t="n">
        <v>20</v>
      </c>
      <c r="C5025" s="7" t="n">
        <v>7032</v>
      </c>
      <c r="D5025" s="7" t="n">
        <v>3</v>
      </c>
      <c r="E5025" s="7" t="n">
        <v>10</v>
      </c>
      <c r="F5025" s="7" t="s">
        <v>144</v>
      </c>
    </row>
    <row r="5026" spans="1:6">
      <c r="A5026" t="s">
        <v>4</v>
      </c>
      <c r="B5026" s="4" t="s">
        <v>5</v>
      </c>
      <c r="C5026" s="4" t="s">
        <v>10</v>
      </c>
    </row>
    <row r="5027" spans="1:6">
      <c r="A5027" t="n">
        <v>44250</v>
      </c>
      <c r="B5027" s="27" t="n">
        <v>16</v>
      </c>
      <c r="C5027" s="7" t="n">
        <v>0</v>
      </c>
    </row>
    <row r="5028" spans="1:6">
      <c r="A5028" t="s">
        <v>4</v>
      </c>
      <c r="B5028" s="4" t="s">
        <v>5</v>
      </c>
      <c r="C5028" s="4" t="s">
        <v>10</v>
      </c>
      <c r="D5028" s="4" t="s">
        <v>14</v>
      </c>
      <c r="E5028" s="4" t="s">
        <v>14</v>
      </c>
      <c r="F5028" s="4" t="s">
        <v>6</v>
      </c>
    </row>
    <row r="5029" spans="1:6">
      <c r="A5029" t="n">
        <v>44253</v>
      </c>
      <c r="B5029" s="45" t="n">
        <v>20</v>
      </c>
      <c r="C5029" s="7" t="n">
        <v>8</v>
      </c>
      <c r="D5029" s="7" t="n">
        <v>3</v>
      </c>
      <c r="E5029" s="7" t="n">
        <v>10</v>
      </c>
      <c r="F5029" s="7" t="s">
        <v>144</v>
      </c>
    </row>
    <row r="5030" spans="1:6">
      <c r="A5030" t="s">
        <v>4</v>
      </c>
      <c r="B5030" s="4" t="s">
        <v>5</v>
      </c>
      <c r="C5030" s="4" t="s">
        <v>10</v>
      </c>
    </row>
    <row r="5031" spans="1:6">
      <c r="A5031" t="n">
        <v>44271</v>
      </c>
      <c r="B5031" s="27" t="n">
        <v>16</v>
      </c>
      <c r="C5031" s="7" t="n">
        <v>0</v>
      </c>
    </row>
    <row r="5032" spans="1:6">
      <c r="A5032" t="s">
        <v>4</v>
      </c>
      <c r="B5032" s="4" t="s">
        <v>5</v>
      </c>
      <c r="C5032" s="4" t="s">
        <v>10</v>
      </c>
      <c r="D5032" s="4" t="s">
        <v>14</v>
      </c>
      <c r="E5032" s="4" t="s">
        <v>14</v>
      </c>
      <c r="F5032" s="4" t="s">
        <v>6</v>
      </c>
    </row>
    <row r="5033" spans="1:6">
      <c r="A5033" t="n">
        <v>44274</v>
      </c>
      <c r="B5033" s="45" t="n">
        <v>20</v>
      </c>
      <c r="C5033" s="7" t="n">
        <v>1</v>
      </c>
      <c r="D5033" s="7" t="n">
        <v>3</v>
      </c>
      <c r="E5033" s="7" t="n">
        <v>10</v>
      </c>
      <c r="F5033" s="7" t="s">
        <v>144</v>
      </c>
    </row>
    <row r="5034" spans="1:6">
      <c r="A5034" t="s">
        <v>4</v>
      </c>
      <c r="B5034" s="4" t="s">
        <v>5</v>
      </c>
      <c r="C5034" s="4" t="s">
        <v>10</v>
      </c>
    </row>
    <row r="5035" spans="1:6">
      <c r="A5035" t="n">
        <v>44292</v>
      </c>
      <c r="B5035" s="27" t="n">
        <v>16</v>
      </c>
      <c r="C5035" s="7" t="n">
        <v>0</v>
      </c>
    </row>
    <row r="5036" spans="1:6">
      <c r="A5036" t="s">
        <v>4</v>
      </c>
      <c r="B5036" s="4" t="s">
        <v>5</v>
      </c>
      <c r="C5036" s="4" t="s">
        <v>10</v>
      </c>
      <c r="D5036" s="4" t="s">
        <v>14</v>
      </c>
      <c r="E5036" s="4" t="s">
        <v>14</v>
      </c>
      <c r="F5036" s="4" t="s">
        <v>6</v>
      </c>
    </row>
    <row r="5037" spans="1:6">
      <c r="A5037" t="n">
        <v>44295</v>
      </c>
      <c r="B5037" s="45" t="n">
        <v>20</v>
      </c>
      <c r="C5037" s="7" t="n">
        <v>9</v>
      </c>
      <c r="D5037" s="7" t="n">
        <v>3</v>
      </c>
      <c r="E5037" s="7" t="n">
        <v>10</v>
      </c>
      <c r="F5037" s="7" t="s">
        <v>144</v>
      </c>
    </row>
    <row r="5038" spans="1:6">
      <c r="A5038" t="s">
        <v>4</v>
      </c>
      <c r="B5038" s="4" t="s">
        <v>5</v>
      </c>
      <c r="C5038" s="4" t="s">
        <v>10</v>
      </c>
    </row>
    <row r="5039" spans="1:6">
      <c r="A5039" t="n">
        <v>44313</v>
      </c>
      <c r="B5039" s="27" t="n">
        <v>16</v>
      </c>
      <c r="C5039" s="7" t="n">
        <v>0</v>
      </c>
    </row>
    <row r="5040" spans="1:6">
      <c r="A5040" t="s">
        <v>4</v>
      </c>
      <c r="B5040" s="4" t="s">
        <v>5</v>
      </c>
      <c r="C5040" s="4" t="s">
        <v>10</v>
      </c>
      <c r="D5040" s="4" t="s">
        <v>14</v>
      </c>
      <c r="E5040" s="4" t="s">
        <v>14</v>
      </c>
      <c r="F5040" s="4" t="s">
        <v>6</v>
      </c>
    </row>
    <row r="5041" spans="1:6">
      <c r="A5041" t="n">
        <v>44316</v>
      </c>
      <c r="B5041" s="45" t="n">
        <v>20</v>
      </c>
      <c r="C5041" s="7" t="n">
        <v>7030</v>
      </c>
      <c r="D5041" s="7" t="n">
        <v>3</v>
      </c>
      <c r="E5041" s="7" t="n">
        <v>10</v>
      </c>
      <c r="F5041" s="7" t="s">
        <v>144</v>
      </c>
    </row>
    <row r="5042" spans="1:6">
      <c r="A5042" t="s">
        <v>4</v>
      </c>
      <c r="B5042" s="4" t="s">
        <v>5</v>
      </c>
      <c r="C5042" s="4" t="s">
        <v>10</v>
      </c>
    </row>
    <row r="5043" spans="1:6">
      <c r="A5043" t="n">
        <v>44334</v>
      </c>
      <c r="B5043" s="27" t="n">
        <v>16</v>
      </c>
      <c r="C5043" s="7" t="n">
        <v>0</v>
      </c>
    </row>
    <row r="5044" spans="1:6">
      <c r="A5044" t="s">
        <v>4</v>
      </c>
      <c r="B5044" s="4" t="s">
        <v>5</v>
      </c>
      <c r="C5044" s="4" t="s">
        <v>10</v>
      </c>
      <c r="D5044" s="4" t="s">
        <v>14</v>
      </c>
      <c r="E5044" s="4" t="s">
        <v>14</v>
      </c>
      <c r="F5044" s="4" t="s">
        <v>6</v>
      </c>
    </row>
    <row r="5045" spans="1:6">
      <c r="A5045" t="n">
        <v>44337</v>
      </c>
      <c r="B5045" s="45" t="n">
        <v>20</v>
      </c>
      <c r="C5045" s="7" t="n">
        <v>28</v>
      </c>
      <c r="D5045" s="7" t="n">
        <v>3</v>
      </c>
      <c r="E5045" s="7" t="n">
        <v>10</v>
      </c>
      <c r="F5045" s="7" t="s">
        <v>144</v>
      </c>
    </row>
    <row r="5046" spans="1:6">
      <c r="A5046" t="s">
        <v>4</v>
      </c>
      <c r="B5046" s="4" t="s">
        <v>5</v>
      </c>
      <c r="C5046" s="4" t="s">
        <v>10</v>
      </c>
    </row>
    <row r="5047" spans="1:6">
      <c r="A5047" t="n">
        <v>44355</v>
      </c>
      <c r="B5047" s="27" t="n">
        <v>16</v>
      </c>
      <c r="C5047" s="7" t="n">
        <v>0</v>
      </c>
    </row>
    <row r="5048" spans="1:6">
      <c r="A5048" t="s">
        <v>4</v>
      </c>
      <c r="B5048" s="4" t="s">
        <v>5</v>
      </c>
      <c r="C5048" s="4" t="s">
        <v>10</v>
      </c>
      <c r="D5048" s="4" t="s">
        <v>14</v>
      </c>
      <c r="E5048" s="4" t="s">
        <v>14</v>
      </c>
      <c r="F5048" s="4" t="s">
        <v>6</v>
      </c>
    </row>
    <row r="5049" spans="1:6">
      <c r="A5049" t="n">
        <v>44358</v>
      </c>
      <c r="B5049" s="45" t="n">
        <v>20</v>
      </c>
      <c r="C5049" s="7" t="n">
        <v>22</v>
      </c>
      <c r="D5049" s="7" t="n">
        <v>3</v>
      </c>
      <c r="E5049" s="7" t="n">
        <v>10</v>
      </c>
      <c r="F5049" s="7" t="s">
        <v>144</v>
      </c>
    </row>
    <row r="5050" spans="1:6">
      <c r="A5050" t="s">
        <v>4</v>
      </c>
      <c r="B5050" s="4" t="s">
        <v>5</v>
      </c>
      <c r="C5050" s="4" t="s">
        <v>10</v>
      </c>
    </row>
    <row r="5051" spans="1:6">
      <c r="A5051" t="n">
        <v>44376</v>
      </c>
      <c r="B5051" s="27" t="n">
        <v>16</v>
      </c>
      <c r="C5051" s="7" t="n">
        <v>0</v>
      </c>
    </row>
    <row r="5052" spans="1:6">
      <c r="A5052" t="s">
        <v>4</v>
      </c>
      <c r="B5052" s="4" t="s">
        <v>5</v>
      </c>
      <c r="C5052" s="4" t="s">
        <v>10</v>
      </c>
      <c r="D5052" s="4" t="s">
        <v>14</v>
      </c>
      <c r="E5052" s="4" t="s">
        <v>14</v>
      </c>
      <c r="F5052" s="4" t="s">
        <v>6</v>
      </c>
    </row>
    <row r="5053" spans="1:6">
      <c r="A5053" t="n">
        <v>44379</v>
      </c>
      <c r="B5053" s="45" t="n">
        <v>20</v>
      </c>
      <c r="C5053" s="7" t="n">
        <v>7031</v>
      </c>
      <c r="D5053" s="7" t="n">
        <v>3</v>
      </c>
      <c r="E5053" s="7" t="n">
        <v>10</v>
      </c>
      <c r="F5053" s="7" t="s">
        <v>144</v>
      </c>
    </row>
    <row r="5054" spans="1:6">
      <c r="A5054" t="s">
        <v>4</v>
      </c>
      <c r="B5054" s="4" t="s">
        <v>5</v>
      </c>
      <c r="C5054" s="4" t="s">
        <v>10</v>
      </c>
    </row>
    <row r="5055" spans="1:6">
      <c r="A5055" t="n">
        <v>44397</v>
      </c>
      <c r="B5055" s="27" t="n">
        <v>16</v>
      </c>
      <c r="C5055" s="7" t="n">
        <v>0</v>
      </c>
    </row>
    <row r="5056" spans="1:6">
      <c r="A5056" t="s">
        <v>4</v>
      </c>
      <c r="B5056" s="4" t="s">
        <v>5</v>
      </c>
      <c r="C5056" s="4" t="s">
        <v>10</v>
      </c>
      <c r="D5056" s="4" t="s">
        <v>14</v>
      </c>
      <c r="E5056" s="4" t="s">
        <v>14</v>
      </c>
      <c r="F5056" s="4" t="s">
        <v>6</v>
      </c>
    </row>
    <row r="5057" spans="1:6">
      <c r="A5057" t="n">
        <v>44400</v>
      </c>
      <c r="B5057" s="45" t="n">
        <v>20</v>
      </c>
      <c r="C5057" s="7" t="n">
        <v>14</v>
      </c>
      <c r="D5057" s="7" t="n">
        <v>3</v>
      </c>
      <c r="E5057" s="7" t="n">
        <v>10</v>
      </c>
      <c r="F5057" s="7" t="s">
        <v>144</v>
      </c>
    </row>
    <row r="5058" spans="1:6">
      <c r="A5058" t="s">
        <v>4</v>
      </c>
      <c r="B5058" s="4" t="s">
        <v>5</v>
      </c>
      <c r="C5058" s="4" t="s">
        <v>10</v>
      </c>
    </row>
    <row r="5059" spans="1:6">
      <c r="A5059" t="n">
        <v>44418</v>
      </c>
      <c r="B5059" s="27" t="n">
        <v>16</v>
      </c>
      <c r="C5059" s="7" t="n">
        <v>0</v>
      </c>
    </row>
    <row r="5060" spans="1:6">
      <c r="A5060" t="s">
        <v>4</v>
      </c>
      <c r="B5060" s="4" t="s">
        <v>5</v>
      </c>
      <c r="C5060" s="4" t="s">
        <v>10</v>
      </c>
      <c r="D5060" s="4" t="s">
        <v>14</v>
      </c>
      <c r="E5060" s="4" t="s">
        <v>14</v>
      </c>
      <c r="F5060" s="4" t="s">
        <v>6</v>
      </c>
    </row>
    <row r="5061" spans="1:6">
      <c r="A5061" t="n">
        <v>44421</v>
      </c>
      <c r="B5061" s="45" t="n">
        <v>20</v>
      </c>
      <c r="C5061" s="7" t="n">
        <v>1560</v>
      </c>
      <c r="D5061" s="7" t="n">
        <v>3</v>
      </c>
      <c r="E5061" s="7" t="n">
        <v>10</v>
      </c>
      <c r="F5061" s="7" t="s">
        <v>144</v>
      </c>
    </row>
    <row r="5062" spans="1:6">
      <c r="A5062" t="s">
        <v>4</v>
      </c>
      <c r="B5062" s="4" t="s">
        <v>5</v>
      </c>
      <c r="C5062" s="4" t="s">
        <v>10</v>
      </c>
    </row>
    <row r="5063" spans="1:6">
      <c r="A5063" t="n">
        <v>44439</v>
      </c>
      <c r="B5063" s="27" t="n">
        <v>16</v>
      </c>
      <c r="C5063" s="7" t="n">
        <v>0</v>
      </c>
    </row>
    <row r="5064" spans="1:6">
      <c r="A5064" t="s">
        <v>4</v>
      </c>
      <c r="B5064" s="4" t="s">
        <v>5</v>
      </c>
      <c r="C5064" s="4" t="s">
        <v>10</v>
      </c>
      <c r="D5064" s="4" t="s">
        <v>14</v>
      </c>
      <c r="E5064" s="4" t="s">
        <v>14</v>
      </c>
      <c r="F5064" s="4" t="s">
        <v>6</v>
      </c>
    </row>
    <row r="5065" spans="1:6">
      <c r="A5065" t="n">
        <v>44442</v>
      </c>
      <c r="B5065" s="45" t="n">
        <v>20</v>
      </c>
      <c r="C5065" s="7" t="n">
        <v>1561</v>
      </c>
      <c r="D5065" s="7" t="n">
        <v>3</v>
      </c>
      <c r="E5065" s="7" t="n">
        <v>10</v>
      </c>
      <c r="F5065" s="7" t="s">
        <v>144</v>
      </c>
    </row>
    <row r="5066" spans="1:6">
      <c r="A5066" t="s">
        <v>4</v>
      </c>
      <c r="B5066" s="4" t="s">
        <v>5</v>
      </c>
      <c r="C5066" s="4" t="s">
        <v>10</v>
      </c>
    </row>
    <row r="5067" spans="1:6">
      <c r="A5067" t="n">
        <v>44460</v>
      </c>
      <c r="B5067" s="27" t="n">
        <v>16</v>
      </c>
      <c r="C5067" s="7" t="n">
        <v>0</v>
      </c>
    </row>
    <row r="5068" spans="1:6">
      <c r="A5068" t="s">
        <v>4</v>
      </c>
      <c r="B5068" s="4" t="s">
        <v>5</v>
      </c>
      <c r="C5068" s="4" t="s">
        <v>10</v>
      </c>
      <c r="D5068" s="4" t="s">
        <v>14</v>
      </c>
      <c r="E5068" s="4" t="s">
        <v>14</v>
      </c>
      <c r="F5068" s="4" t="s">
        <v>6</v>
      </c>
    </row>
    <row r="5069" spans="1:6">
      <c r="A5069" t="n">
        <v>44463</v>
      </c>
      <c r="B5069" s="45" t="n">
        <v>20</v>
      </c>
      <c r="C5069" s="7" t="n">
        <v>1562</v>
      </c>
      <c r="D5069" s="7" t="n">
        <v>3</v>
      </c>
      <c r="E5069" s="7" t="n">
        <v>10</v>
      </c>
      <c r="F5069" s="7" t="s">
        <v>144</v>
      </c>
    </row>
    <row r="5070" spans="1:6">
      <c r="A5070" t="s">
        <v>4</v>
      </c>
      <c r="B5070" s="4" t="s">
        <v>5</v>
      </c>
      <c r="C5070" s="4" t="s">
        <v>10</v>
      </c>
    </row>
    <row r="5071" spans="1:6">
      <c r="A5071" t="n">
        <v>44481</v>
      </c>
      <c r="B5071" s="27" t="n">
        <v>16</v>
      </c>
      <c r="C5071" s="7" t="n">
        <v>0</v>
      </c>
    </row>
    <row r="5072" spans="1:6">
      <c r="A5072" t="s">
        <v>4</v>
      </c>
      <c r="B5072" s="4" t="s">
        <v>5</v>
      </c>
      <c r="C5072" s="4" t="s">
        <v>10</v>
      </c>
      <c r="D5072" s="4" t="s">
        <v>14</v>
      </c>
      <c r="E5072" s="4" t="s">
        <v>14</v>
      </c>
      <c r="F5072" s="4" t="s">
        <v>6</v>
      </c>
    </row>
    <row r="5073" spans="1:6">
      <c r="A5073" t="n">
        <v>44484</v>
      </c>
      <c r="B5073" s="45" t="n">
        <v>20</v>
      </c>
      <c r="C5073" s="7" t="n">
        <v>1590</v>
      </c>
      <c r="D5073" s="7" t="n">
        <v>3</v>
      </c>
      <c r="E5073" s="7" t="n">
        <v>10</v>
      </c>
      <c r="F5073" s="7" t="s">
        <v>144</v>
      </c>
    </row>
    <row r="5074" spans="1:6">
      <c r="A5074" t="s">
        <v>4</v>
      </c>
      <c r="B5074" s="4" t="s">
        <v>5</v>
      </c>
      <c r="C5074" s="4" t="s">
        <v>10</v>
      </c>
    </row>
    <row r="5075" spans="1:6">
      <c r="A5075" t="n">
        <v>44502</v>
      </c>
      <c r="B5075" s="27" t="n">
        <v>16</v>
      </c>
      <c r="C5075" s="7" t="n">
        <v>0</v>
      </c>
    </row>
    <row r="5076" spans="1:6">
      <c r="A5076" t="s">
        <v>4</v>
      </c>
      <c r="B5076" s="4" t="s">
        <v>5</v>
      </c>
      <c r="C5076" s="4" t="s">
        <v>10</v>
      </c>
      <c r="D5076" s="4" t="s">
        <v>14</v>
      </c>
      <c r="E5076" s="4" t="s">
        <v>14</v>
      </c>
      <c r="F5076" s="4" t="s">
        <v>6</v>
      </c>
    </row>
    <row r="5077" spans="1:6">
      <c r="A5077" t="n">
        <v>44505</v>
      </c>
      <c r="B5077" s="45" t="n">
        <v>20</v>
      </c>
      <c r="C5077" s="7" t="n">
        <v>1640</v>
      </c>
      <c r="D5077" s="7" t="n">
        <v>3</v>
      </c>
      <c r="E5077" s="7" t="n">
        <v>10</v>
      </c>
      <c r="F5077" s="7" t="s">
        <v>144</v>
      </c>
    </row>
    <row r="5078" spans="1:6">
      <c r="A5078" t="s">
        <v>4</v>
      </c>
      <c r="B5078" s="4" t="s">
        <v>5</v>
      </c>
      <c r="C5078" s="4" t="s">
        <v>10</v>
      </c>
    </row>
    <row r="5079" spans="1:6">
      <c r="A5079" t="n">
        <v>44523</v>
      </c>
      <c r="B5079" s="27" t="n">
        <v>16</v>
      </c>
      <c r="C5079" s="7" t="n">
        <v>0</v>
      </c>
    </row>
    <row r="5080" spans="1:6">
      <c r="A5080" t="s">
        <v>4</v>
      </c>
      <c r="B5080" s="4" t="s">
        <v>5</v>
      </c>
      <c r="C5080" s="4" t="s">
        <v>10</v>
      </c>
      <c r="D5080" s="4" t="s">
        <v>14</v>
      </c>
      <c r="E5080" s="4" t="s">
        <v>14</v>
      </c>
      <c r="F5080" s="4" t="s">
        <v>6</v>
      </c>
    </row>
    <row r="5081" spans="1:6">
      <c r="A5081" t="n">
        <v>44526</v>
      </c>
      <c r="B5081" s="45" t="n">
        <v>20</v>
      </c>
      <c r="C5081" s="7" t="n">
        <v>7033</v>
      </c>
      <c r="D5081" s="7" t="n">
        <v>3</v>
      </c>
      <c r="E5081" s="7" t="n">
        <v>10</v>
      </c>
      <c r="F5081" s="7" t="s">
        <v>144</v>
      </c>
    </row>
    <row r="5082" spans="1:6">
      <c r="A5082" t="s">
        <v>4</v>
      </c>
      <c r="B5082" s="4" t="s">
        <v>5</v>
      </c>
      <c r="C5082" s="4" t="s">
        <v>10</v>
      </c>
    </row>
    <row r="5083" spans="1:6">
      <c r="A5083" t="n">
        <v>44544</v>
      </c>
      <c r="B5083" s="27" t="n">
        <v>16</v>
      </c>
      <c r="C5083" s="7" t="n">
        <v>0</v>
      </c>
    </row>
    <row r="5084" spans="1:6">
      <c r="A5084" t="s">
        <v>4</v>
      </c>
      <c r="B5084" s="4" t="s">
        <v>5</v>
      </c>
      <c r="C5084" s="4" t="s">
        <v>10</v>
      </c>
    </row>
    <row r="5085" spans="1:6">
      <c r="A5085" t="n">
        <v>44547</v>
      </c>
      <c r="B5085" s="14" t="n">
        <v>13</v>
      </c>
      <c r="C5085" s="7" t="n">
        <v>6465</v>
      </c>
    </row>
    <row r="5086" spans="1:6">
      <c r="A5086" t="s">
        <v>4</v>
      </c>
      <c r="B5086" s="4" t="s">
        <v>5</v>
      </c>
      <c r="C5086" s="4" t="s">
        <v>10</v>
      </c>
      <c r="D5086" s="4" t="s">
        <v>24</v>
      </c>
      <c r="E5086" s="4" t="s">
        <v>24</v>
      </c>
      <c r="F5086" s="4" t="s">
        <v>24</v>
      </c>
      <c r="G5086" s="4" t="s">
        <v>24</v>
      </c>
    </row>
    <row r="5087" spans="1:6">
      <c r="A5087" t="n">
        <v>44550</v>
      </c>
      <c r="B5087" s="40" t="n">
        <v>46</v>
      </c>
      <c r="C5087" s="7" t="n">
        <v>0</v>
      </c>
      <c r="D5087" s="7" t="n">
        <v>-91.1399993896484</v>
      </c>
      <c r="E5087" s="7" t="n">
        <v>173.550003051758</v>
      </c>
      <c r="F5087" s="7" t="n">
        <v>30.2999992370605</v>
      </c>
      <c r="G5087" s="7" t="n">
        <v>87.4000015258789</v>
      </c>
    </row>
    <row r="5088" spans="1:6">
      <c r="A5088" t="s">
        <v>4</v>
      </c>
      <c r="B5088" s="4" t="s">
        <v>5</v>
      </c>
      <c r="C5088" s="4" t="s">
        <v>14</v>
      </c>
      <c r="D5088" s="53" t="s">
        <v>129</v>
      </c>
      <c r="E5088" s="4" t="s">
        <v>5</v>
      </c>
      <c r="F5088" s="4" t="s">
        <v>14</v>
      </c>
      <c r="G5088" s="4" t="s">
        <v>10</v>
      </c>
      <c r="H5088" s="53" t="s">
        <v>130</v>
      </c>
      <c r="I5088" s="4" t="s">
        <v>14</v>
      </c>
      <c r="J5088" s="4" t="s">
        <v>26</v>
      </c>
    </row>
    <row r="5089" spans="1:10">
      <c r="A5089" t="n">
        <v>44569</v>
      </c>
      <c r="B5089" s="12" t="n">
        <v>5</v>
      </c>
      <c r="C5089" s="7" t="n">
        <v>28</v>
      </c>
      <c r="D5089" s="53" t="s">
        <v>3</v>
      </c>
      <c r="E5089" s="54" t="n">
        <v>64</v>
      </c>
      <c r="F5089" s="7" t="n">
        <v>5</v>
      </c>
      <c r="G5089" s="7" t="n">
        <v>7</v>
      </c>
      <c r="H5089" s="53" t="s">
        <v>3</v>
      </c>
      <c r="I5089" s="7" t="n">
        <v>1</v>
      </c>
      <c r="J5089" s="13" t="n">
        <f t="normal" ca="1">A5103</f>
        <v>0</v>
      </c>
    </row>
    <row r="5090" spans="1:10">
      <c r="A5090" t="s">
        <v>4</v>
      </c>
      <c r="B5090" s="4" t="s">
        <v>5</v>
      </c>
      <c r="C5090" s="4" t="s">
        <v>10</v>
      </c>
      <c r="D5090" s="4" t="s">
        <v>24</v>
      </c>
      <c r="E5090" s="4" t="s">
        <v>24</v>
      </c>
      <c r="F5090" s="4" t="s">
        <v>24</v>
      </c>
      <c r="G5090" s="4" t="s">
        <v>24</v>
      </c>
    </row>
    <row r="5091" spans="1:10">
      <c r="A5091" t="n">
        <v>44580</v>
      </c>
      <c r="B5091" s="40" t="n">
        <v>46</v>
      </c>
      <c r="C5091" s="7" t="n">
        <v>7</v>
      </c>
      <c r="D5091" s="7" t="n">
        <v>-91.5500030517578</v>
      </c>
      <c r="E5091" s="7" t="n">
        <v>173.550003051758</v>
      </c>
      <c r="F5091" s="7" t="n">
        <v>31.5599994659424</v>
      </c>
      <c r="G5091" s="7" t="n">
        <v>97.9000015258789</v>
      </c>
    </row>
    <row r="5092" spans="1:10">
      <c r="A5092" t="s">
        <v>4</v>
      </c>
      <c r="B5092" s="4" t="s">
        <v>5</v>
      </c>
      <c r="C5092" s="4" t="s">
        <v>14</v>
      </c>
      <c r="D5092" s="53" t="s">
        <v>129</v>
      </c>
      <c r="E5092" s="4" t="s">
        <v>5</v>
      </c>
      <c r="F5092" s="4" t="s">
        <v>14</v>
      </c>
      <c r="G5092" s="4" t="s">
        <v>10</v>
      </c>
      <c r="H5092" s="53" t="s">
        <v>130</v>
      </c>
      <c r="I5092" s="4" t="s">
        <v>14</v>
      </c>
      <c r="J5092" s="4" t="s">
        <v>26</v>
      </c>
    </row>
    <row r="5093" spans="1:10">
      <c r="A5093" t="n">
        <v>44599</v>
      </c>
      <c r="B5093" s="12" t="n">
        <v>5</v>
      </c>
      <c r="C5093" s="7" t="n">
        <v>28</v>
      </c>
      <c r="D5093" s="53" t="s">
        <v>3</v>
      </c>
      <c r="E5093" s="54" t="n">
        <v>64</v>
      </c>
      <c r="F5093" s="7" t="n">
        <v>5</v>
      </c>
      <c r="G5093" s="7" t="n">
        <v>2</v>
      </c>
      <c r="H5093" s="53" t="s">
        <v>3</v>
      </c>
      <c r="I5093" s="7" t="n">
        <v>1</v>
      </c>
      <c r="J5093" s="13" t="n">
        <f t="normal" ca="1">A5097</f>
        <v>0</v>
      </c>
    </row>
    <row r="5094" spans="1:10">
      <c r="A5094" t="s">
        <v>4</v>
      </c>
      <c r="B5094" s="4" t="s">
        <v>5</v>
      </c>
      <c r="C5094" s="4" t="s">
        <v>10</v>
      </c>
      <c r="D5094" s="4" t="s">
        <v>24</v>
      </c>
      <c r="E5094" s="4" t="s">
        <v>24</v>
      </c>
      <c r="F5094" s="4" t="s">
        <v>24</v>
      </c>
      <c r="G5094" s="4" t="s">
        <v>24</v>
      </c>
    </row>
    <row r="5095" spans="1:10">
      <c r="A5095" t="n">
        <v>44610</v>
      </c>
      <c r="B5095" s="40" t="n">
        <v>46</v>
      </c>
      <c r="C5095" s="7" t="n">
        <v>2</v>
      </c>
      <c r="D5095" s="7" t="n">
        <v>-92.9000015258789</v>
      </c>
      <c r="E5095" s="7" t="n">
        <v>173.550003051758</v>
      </c>
      <c r="F5095" s="7" t="n">
        <v>28.5300006866455</v>
      </c>
      <c r="G5095" s="7" t="n">
        <v>80.8000030517578</v>
      </c>
    </row>
    <row r="5096" spans="1:10">
      <c r="A5096" t="s">
        <v>4</v>
      </c>
      <c r="B5096" s="4" t="s">
        <v>5</v>
      </c>
      <c r="C5096" s="4" t="s">
        <v>14</v>
      </c>
      <c r="D5096" s="53" t="s">
        <v>129</v>
      </c>
      <c r="E5096" s="4" t="s">
        <v>5</v>
      </c>
      <c r="F5096" s="4" t="s">
        <v>14</v>
      </c>
      <c r="G5096" s="4" t="s">
        <v>10</v>
      </c>
      <c r="H5096" s="53" t="s">
        <v>130</v>
      </c>
      <c r="I5096" s="4" t="s">
        <v>14</v>
      </c>
      <c r="J5096" s="4" t="s">
        <v>26</v>
      </c>
    </row>
    <row r="5097" spans="1:10">
      <c r="A5097" t="n">
        <v>44629</v>
      </c>
      <c r="B5097" s="12" t="n">
        <v>5</v>
      </c>
      <c r="C5097" s="7" t="n">
        <v>28</v>
      </c>
      <c r="D5097" s="53" t="s">
        <v>3</v>
      </c>
      <c r="E5097" s="54" t="n">
        <v>64</v>
      </c>
      <c r="F5097" s="7" t="n">
        <v>5</v>
      </c>
      <c r="G5097" s="7" t="n">
        <v>4</v>
      </c>
      <c r="H5097" s="53" t="s">
        <v>3</v>
      </c>
      <c r="I5097" s="7" t="n">
        <v>1</v>
      </c>
      <c r="J5097" s="13" t="n">
        <f t="normal" ca="1">A5101</f>
        <v>0</v>
      </c>
    </row>
    <row r="5098" spans="1:10">
      <c r="A5098" t="s">
        <v>4</v>
      </c>
      <c r="B5098" s="4" t="s">
        <v>5</v>
      </c>
      <c r="C5098" s="4" t="s">
        <v>10</v>
      </c>
      <c r="D5098" s="4" t="s">
        <v>24</v>
      </c>
      <c r="E5098" s="4" t="s">
        <v>24</v>
      </c>
      <c r="F5098" s="4" t="s">
        <v>24</v>
      </c>
      <c r="G5098" s="4" t="s">
        <v>24</v>
      </c>
    </row>
    <row r="5099" spans="1:10">
      <c r="A5099" t="n">
        <v>44640</v>
      </c>
      <c r="B5099" s="40" t="n">
        <v>46</v>
      </c>
      <c r="C5099" s="7" t="n">
        <v>4</v>
      </c>
      <c r="D5099" s="7" t="n">
        <v>-92.9000015258789</v>
      </c>
      <c r="E5099" s="7" t="n">
        <v>173.550003051758</v>
      </c>
      <c r="F5099" s="7" t="n">
        <v>28.5300006866455</v>
      </c>
      <c r="G5099" s="7" t="n">
        <v>80.8000030517578</v>
      </c>
    </row>
    <row r="5100" spans="1:10">
      <c r="A5100" t="s">
        <v>4</v>
      </c>
      <c r="B5100" s="4" t="s">
        <v>5</v>
      </c>
      <c r="C5100" s="4" t="s">
        <v>26</v>
      </c>
    </row>
    <row r="5101" spans="1:10">
      <c r="A5101" t="n">
        <v>44659</v>
      </c>
      <c r="B5101" s="16" t="n">
        <v>3</v>
      </c>
      <c r="C5101" s="13" t="n">
        <f t="normal" ca="1">A5107</f>
        <v>0</v>
      </c>
    </row>
    <row r="5102" spans="1:10">
      <c r="A5102" t="s">
        <v>4</v>
      </c>
      <c r="B5102" s="4" t="s">
        <v>5</v>
      </c>
      <c r="C5102" s="4" t="s">
        <v>10</v>
      </c>
      <c r="D5102" s="4" t="s">
        <v>24</v>
      </c>
      <c r="E5102" s="4" t="s">
        <v>24</v>
      </c>
      <c r="F5102" s="4" t="s">
        <v>24</v>
      </c>
      <c r="G5102" s="4" t="s">
        <v>24</v>
      </c>
    </row>
    <row r="5103" spans="1:10">
      <c r="A5103" t="n">
        <v>44664</v>
      </c>
      <c r="B5103" s="40" t="n">
        <v>46</v>
      </c>
      <c r="C5103" s="7" t="n">
        <v>61489</v>
      </c>
      <c r="D5103" s="7" t="n">
        <v>-91.5500030517578</v>
      </c>
      <c r="E5103" s="7" t="n">
        <v>173.550003051758</v>
      </c>
      <c r="F5103" s="7" t="n">
        <v>31.5599994659424</v>
      </c>
      <c r="G5103" s="7" t="n">
        <v>97.9000015258789</v>
      </c>
    </row>
    <row r="5104" spans="1:10">
      <c r="A5104" t="s">
        <v>4</v>
      </c>
      <c r="B5104" s="4" t="s">
        <v>5</v>
      </c>
      <c r="C5104" s="4" t="s">
        <v>10</v>
      </c>
      <c r="D5104" s="4" t="s">
        <v>24</v>
      </c>
      <c r="E5104" s="4" t="s">
        <v>24</v>
      </c>
      <c r="F5104" s="4" t="s">
        <v>24</v>
      </c>
      <c r="G5104" s="4" t="s">
        <v>24</v>
      </c>
    </row>
    <row r="5105" spans="1:10">
      <c r="A5105" t="n">
        <v>44683</v>
      </c>
      <c r="B5105" s="40" t="n">
        <v>46</v>
      </c>
      <c r="C5105" s="7" t="n">
        <v>61490</v>
      </c>
      <c r="D5105" s="7" t="n">
        <v>-92.9000015258789</v>
      </c>
      <c r="E5105" s="7" t="n">
        <v>173.550003051758</v>
      </c>
      <c r="F5105" s="7" t="n">
        <v>28.5300006866455</v>
      </c>
      <c r="G5105" s="7" t="n">
        <v>80.8000030517578</v>
      </c>
    </row>
    <row r="5106" spans="1:10">
      <c r="A5106" t="s">
        <v>4</v>
      </c>
      <c r="B5106" s="4" t="s">
        <v>5</v>
      </c>
      <c r="C5106" s="4" t="s">
        <v>10</v>
      </c>
      <c r="D5106" s="4" t="s">
        <v>24</v>
      </c>
      <c r="E5106" s="4" t="s">
        <v>24</v>
      </c>
      <c r="F5106" s="4" t="s">
        <v>24</v>
      </c>
      <c r="G5106" s="4" t="s">
        <v>24</v>
      </c>
    </row>
    <row r="5107" spans="1:10">
      <c r="A5107" t="n">
        <v>44702</v>
      </c>
      <c r="B5107" s="40" t="n">
        <v>46</v>
      </c>
      <c r="C5107" s="7" t="n">
        <v>61488</v>
      </c>
      <c r="D5107" s="7" t="n">
        <v>-92.879997253418</v>
      </c>
      <c r="E5107" s="7" t="n">
        <v>173.550003051758</v>
      </c>
      <c r="F5107" s="7" t="n">
        <v>32</v>
      </c>
      <c r="G5107" s="7" t="n">
        <v>96.6999969482422</v>
      </c>
    </row>
    <row r="5108" spans="1:10">
      <c r="A5108" t="s">
        <v>4</v>
      </c>
      <c r="B5108" s="4" t="s">
        <v>5</v>
      </c>
      <c r="C5108" s="4" t="s">
        <v>10</v>
      </c>
      <c r="D5108" s="4" t="s">
        <v>24</v>
      </c>
      <c r="E5108" s="4" t="s">
        <v>24</v>
      </c>
      <c r="F5108" s="4" t="s">
        <v>24</v>
      </c>
      <c r="G5108" s="4" t="s">
        <v>24</v>
      </c>
    </row>
    <row r="5109" spans="1:10">
      <c r="A5109" t="n">
        <v>44721</v>
      </c>
      <c r="B5109" s="40" t="n">
        <v>46</v>
      </c>
      <c r="C5109" s="7" t="n">
        <v>8</v>
      </c>
      <c r="D5109" s="7" t="n">
        <v>-91.5800018310547</v>
      </c>
      <c r="E5109" s="7" t="n">
        <v>173.550003051758</v>
      </c>
      <c r="F5109" s="7" t="n">
        <v>27.6599998474121</v>
      </c>
      <c r="G5109" s="7" t="n">
        <v>65.6999969482422</v>
      </c>
    </row>
    <row r="5110" spans="1:10">
      <c r="A5110" t="s">
        <v>4</v>
      </c>
      <c r="B5110" s="4" t="s">
        <v>5</v>
      </c>
      <c r="C5110" s="4" t="s">
        <v>10</v>
      </c>
      <c r="D5110" s="4" t="s">
        <v>24</v>
      </c>
      <c r="E5110" s="4" t="s">
        <v>24</v>
      </c>
      <c r="F5110" s="4" t="s">
        <v>24</v>
      </c>
      <c r="G5110" s="4" t="s">
        <v>24</v>
      </c>
    </row>
    <row r="5111" spans="1:10">
      <c r="A5111" t="n">
        <v>44740</v>
      </c>
      <c r="B5111" s="40" t="n">
        <v>46</v>
      </c>
      <c r="C5111" s="7" t="n">
        <v>1</v>
      </c>
      <c r="D5111" s="7" t="n">
        <v>-93.1999969482422</v>
      </c>
      <c r="E5111" s="7" t="n">
        <v>173.550003051758</v>
      </c>
      <c r="F5111" s="7" t="n">
        <v>29.8799991607666</v>
      </c>
      <c r="G5111" s="7" t="n">
        <v>85</v>
      </c>
    </row>
    <row r="5112" spans="1:10">
      <c r="A5112" t="s">
        <v>4</v>
      </c>
      <c r="B5112" s="4" t="s">
        <v>5</v>
      </c>
      <c r="C5112" s="4" t="s">
        <v>10</v>
      </c>
      <c r="D5112" s="4" t="s">
        <v>24</v>
      </c>
      <c r="E5112" s="4" t="s">
        <v>24</v>
      </c>
      <c r="F5112" s="4" t="s">
        <v>24</v>
      </c>
      <c r="G5112" s="4" t="s">
        <v>24</v>
      </c>
    </row>
    <row r="5113" spans="1:10">
      <c r="A5113" t="n">
        <v>44759</v>
      </c>
      <c r="B5113" s="40" t="n">
        <v>46</v>
      </c>
      <c r="C5113" s="7" t="n">
        <v>9</v>
      </c>
      <c r="D5113" s="7" t="n">
        <v>-90.8300018310547</v>
      </c>
      <c r="E5113" s="7" t="n">
        <v>173.550003051758</v>
      </c>
      <c r="F5113" s="7" t="n">
        <v>33.0400009155273</v>
      </c>
      <c r="G5113" s="7" t="n">
        <v>101.5</v>
      </c>
    </row>
    <row r="5114" spans="1:10">
      <c r="A5114" t="s">
        <v>4</v>
      </c>
      <c r="B5114" s="4" t="s">
        <v>5</v>
      </c>
      <c r="C5114" s="4" t="s">
        <v>10</v>
      </c>
      <c r="D5114" s="4" t="s">
        <v>24</v>
      </c>
      <c r="E5114" s="4" t="s">
        <v>24</v>
      </c>
      <c r="F5114" s="4" t="s">
        <v>24</v>
      </c>
      <c r="G5114" s="4" t="s">
        <v>24</v>
      </c>
    </row>
    <row r="5115" spans="1:10">
      <c r="A5115" t="n">
        <v>44778</v>
      </c>
      <c r="B5115" s="40" t="n">
        <v>46</v>
      </c>
      <c r="C5115" s="7" t="n">
        <v>7032</v>
      </c>
      <c r="D5115" s="7" t="n">
        <v>-91.2399978637695</v>
      </c>
      <c r="E5115" s="7" t="n">
        <v>173.550003051758</v>
      </c>
      <c r="F5115" s="7" t="n">
        <v>29.6100006103516</v>
      </c>
      <c r="G5115" s="7" t="n">
        <v>85.5999984741211</v>
      </c>
    </row>
    <row r="5116" spans="1:10">
      <c r="A5116" t="s">
        <v>4</v>
      </c>
      <c r="B5116" s="4" t="s">
        <v>5</v>
      </c>
      <c r="C5116" s="4" t="s">
        <v>10</v>
      </c>
      <c r="D5116" s="4" t="s">
        <v>24</v>
      </c>
      <c r="E5116" s="4" t="s">
        <v>24</v>
      </c>
      <c r="F5116" s="4" t="s">
        <v>24</v>
      </c>
      <c r="G5116" s="4" t="s">
        <v>24</v>
      </c>
    </row>
    <row r="5117" spans="1:10">
      <c r="A5117" t="n">
        <v>44797</v>
      </c>
      <c r="B5117" s="40" t="n">
        <v>46</v>
      </c>
      <c r="C5117" s="7" t="n">
        <v>7030</v>
      </c>
      <c r="D5117" s="7" t="n">
        <v>-93.0999984741211</v>
      </c>
      <c r="E5117" s="7" t="n">
        <v>173.550003051758</v>
      </c>
      <c r="F5117" s="7" t="n">
        <v>34.3199996948242</v>
      </c>
      <c r="G5117" s="7" t="n">
        <v>104.300003051758</v>
      </c>
    </row>
    <row r="5118" spans="1:10">
      <c r="A5118" t="s">
        <v>4</v>
      </c>
      <c r="B5118" s="4" t="s">
        <v>5</v>
      </c>
      <c r="C5118" s="4" t="s">
        <v>10</v>
      </c>
      <c r="D5118" s="4" t="s">
        <v>24</v>
      </c>
      <c r="E5118" s="4" t="s">
        <v>24</v>
      </c>
      <c r="F5118" s="4" t="s">
        <v>24</v>
      </c>
      <c r="G5118" s="4" t="s">
        <v>24</v>
      </c>
    </row>
    <row r="5119" spans="1:10">
      <c r="A5119" t="n">
        <v>44816</v>
      </c>
      <c r="B5119" s="40" t="n">
        <v>46</v>
      </c>
      <c r="C5119" s="7" t="n">
        <v>28</v>
      </c>
      <c r="D5119" s="7" t="n">
        <v>-86.1600036621094</v>
      </c>
      <c r="E5119" s="7" t="n">
        <v>173.550003051758</v>
      </c>
      <c r="F5119" s="7" t="n">
        <v>29.2399997711182</v>
      </c>
      <c r="G5119" s="7" t="n">
        <v>277.5</v>
      </c>
    </row>
    <row r="5120" spans="1:10">
      <c r="A5120" t="s">
        <v>4</v>
      </c>
      <c r="B5120" s="4" t="s">
        <v>5</v>
      </c>
      <c r="C5120" s="4" t="s">
        <v>10</v>
      </c>
      <c r="D5120" s="4" t="s">
        <v>24</v>
      </c>
      <c r="E5120" s="4" t="s">
        <v>24</v>
      </c>
      <c r="F5120" s="4" t="s">
        <v>24</v>
      </c>
      <c r="G5120" s="4" t="s">
        <v>24</v>
      </c>
    </row>
    <row r="5121" spans="1:7">
      <c r="A5121" t="n">
        <v>44835</v>
      </c>
      <c r="B5121" s="40" t="n">
        <v>46</v>
      </c>
      <c r="C5121" s="7" t="n">
        <v>22</v>
      </c>
      <c r="D5121" s="7" t="n">
        <v>-86.0199966430664</v>
      </c>
      <c r="E5121" s="7" t="n">
        <v>173.550003051758</v>
      </c>
      <c r="F5121" s="7" t="n">
        <v>31.4200000762939</v>
      </c>
      <c r="G5121" s="7" t="n">
        <v>270</v>
      </c>
    </row>
    <row r="5122" spans="1:7">
      <c r="A5122" t="s">
        <v>4</v>
      </c>
      <c r="B5122" s="4" t="s">
        <v>5</v>
      </c>
      <c r="C5122" s="4" t="s">
        <v>10</v>
      </c>
      <c r="D5122" s="4" t="s">
        <v>24</v>
      </c>
      <c r="E5122" s="4" t="s">
        <v>24</v>
      </c>
      <c r="F5122" s="4" t="s">
        <v>24</v>
      </c>
      <c r="G5122" s="4" t="s">
        <v>24</v>
      </c>
    </row>
    <row r="5123" spans="1:7">
      <c r="A5123" t="n">
        <v>44854</v>
      </c>
      <c r="B5123" s="40" t="n">
        <v>46</v>
      </c>
      <c r="C5123" s="7" t="n">
        <v>7031</v>
      </c>
      <c r="D5123" s="7" t="n">
        <v>-84.129997253418</v>
      </c>
      <c r="E5123" s="7" t="n">
        <v>173.550003051758</v>
      </c>
      <c r="F5123" s="7" t="n">
        <v>32.189998626709</v>
      </c>
      <c r="G5123" s="7" t="n">
        <v>-90</v>
      </c>
    </row>
    <row r="5124" spans="1:7">
      <c r="A5124" t="s">
        <v>4</v>
      </c>
      <c r="B5124" s="4" t="s">
        <v>5</v>
      </c>
      <c r="C5124" s="4" t="s">
        <v>10</v>
      </c>
      <c r="D5124" s="4" t="s">
        <v>24</v>
      </c>
      <c r="E5124" s="4" t="s">
        <v>24</v>
      </c>
      <c r="F5124" s="4" t="s">
        <v>24</v>
      </c>
      <c r="G5124" s="4" t="s">
        <v>24</v>
      </c>
    </row>
    <row r="5125" spans="1:7">
      <c r="A5125" t="n">
        <v>44873</v>
      </c>
      <c r="B5125" s="40" t="n">
        <v>46</v>
      </c>
      <c r="C5125" s="7" t="n">
        <v>1590</v>
      </c>
      <c r="D5125" s="7" t="n">
        <v>-83.2399978637695</v>
      </c>
      <c r="E5125" s="7" t="n">
        <v>173.399993896484</v>
      </c>
      <c r="F5125" s="7" t="n">
        <v>30.3199996948242</v>
      </c>
      <c r="G5125" s="7" t="n">
        <v>0</v>
      </c>
    </row>
    <row r="5126" spans="1:7">
      <c r="A5126" t="s">
        <v>4</v>
      </c>
      <c r="B5126" s="4" t="s">
        <v>5</v>
      </c>
      <c r="C5126" s="4" t="s">
        <v>10</v>
      </c>
      <c r="D5126" s="4" t="s">
        <v>24</v>
      </c>
      <c r="E5126" s="4" t="s">
        <v>24</v>
      </c>
      <c r="F5126" s="4" t="s">
        <v>24</v>
      </c>
      <c r="G5126" s="4" t="s">
        <v>24</v>
      </c>
    </row>
    <row r="5127" spans="1:7">
      <c r="A5127" t="n">
        <v>44892</v>
      </c>
      <c r="B5127" s="40" t="n">
        <v>46</v>
      </c>
      <c r="C5127" s="7" t="n">
        <v>14</v>
      </c>
      <c r="D5127" s="7" t="n">
        <v>-88.5</v>
      </c>
      <c r="E5127" s="7" t="n">
        <v>184.309997558594</v>
      </c>
      <c r="F5127" s="7" t="n">
        <v>38.7700004577637</v>
      </c>
      <c r="G5127" s="7" t="n">
        <v>194.300003051758</v>
      </c>
    </row>
    <row r="5128" spans="1:7">
      <c r="A5128" t="s">
        <v>4</v>
      </c>
      <c r="B5128" s="4" t="s">
        <v>5</v>
      </c>
      <c r="C5128" s="4" t="s">
        <v>10</v>
      </c>
      <c r="D5128" s="4" t="s">
        <v>9</v>
      </c>
    </row>
    <row r="5129" spans="1:7">
      <c r="A5129" t="n">
        <v>44911</v>
      </c>
      <c r="B5129" s="41" t="n">
        <v>43</v>
      </c>
      <c r="C5129" s="7" t="n">
        <v>14</v>
      </c>
      <c r="D5129" s="7" t="n">
        <v>128</v>
      </c>
    </row>
    <row r="5130" spans="1:7">
      <c r="A5130" t="s">
        <v>4</v>
      </c>
      <c r="B5130" s="4" t="s">
        <v>5</v>
      </c>
      <c r="C5130" s="4" t="s">
        <v>10</v>
      </c>
      <c r="D5130" s="4" t="s">
        <v>24</v>
      </c>
      <c r="E5130" s="4" t="s">
        <v>24</v>
      </c>
      <c r="F5130" s="4" t="s">
        <v>24</v>
      </c>
      <c r="G5130" s="4" t="s">
        <v>24</v>
      </c>
    </row>
    <row r="5131" spans="1:7">
      <c r="A5131" t="n">
        <v>44918</v>
      </c>
      <c r="B5131" s="40" t="n">
        <v>46</v>
      </c>
      <c r="C5131" s="7" t="n">
        <v>1640</v>
      </c>
      <c r="D5131" s="7" t="n">
        <v>-114</v>
      </c>
      <c r="E5131" s="7" t="n">
        <v>178</v>
      </c>
      <c r="F5131" s="7" t="n">
        <v>34</v>
      </c>
      <c r="G5131" s="7" t="n">
        <v>90</v>
      </c>
    </row>
    <row r="5132" spans="1:7">
      <c r="A5132" t="s">
        <v>4</v>
      </c>
      <c r="B5132" s="4" t="s">
        <v>5</v>
      </c>
      <c r="C5132" s="4" t="s">
        <v>10</v>
      </c>
      <c r="D5132" s="4" t="s">
        <v>9</v>
      </c>
    </row>
    <row r="5133" spans="1:7">
      <c r="A5133" t="n">
        <v>44937</v>
      </c>
      <c r="B5133" s="41" t="n">
        <v>43</v>
      </c>
      <c r="C5133" s="7" t="n">
        <v>1640</v>
      </c>
      <c r="D5133" s="7" t="n">
        <v>256</v>
      </c>
    </row>
    <row r="5134" spans="1:7">
      <c r="A5134" t="s">
        <v>4</v>
      </c>
      <c r="B5134" s="4" t="s">
        <v>5</v>
      </c>
      <c r="C5134" s="4" t="s">
        <v>10</v>
      </c>
      <c r="D5134" s="4" t="s">
        <v>9</v>
      </c>
    </row>
    <row r="5135" spans="1:7">
      <c r="A5135" t="n">
        <v>44944</v>
      </c>
      <c r="B5135" s="41" t="n">
        <v>43</v>
      </c>
      <c r="C5135" s="7" t="n">
        <v>1640</v>
      </c>
      <c r="D5135" s="7" t="n">
        <v>128</v>
      </c>
    </row>
    <row r="5136" spans="1:7">
      <c r="A5136" t="s">
        <v>4</v>
      </c>
      <c r="B5136" s="4" t="s">
        <v>5</v>
      </c>
      <c r="C5136" s="4" t="s">
        <v>10</v>
      </c>
      <c r="D5136" s="4" t="s">
        <v>9</v>
      </c>
    </row>
    <row r="5137" spans="1:7">
      <c r="A5137" t="n">
        <v>44951</v>
      </c>
      <c r="B5137" s="41" t="n">
        <v>43</v>
      </c>
      <c r="C5137" s="7" t="n">
        <v>1640</v>
      </c>
      <c r="D5137" s="7" t="n">
        <v>512</v>
      </c>
    </row>
    <row r="5138" spans="1:7">
      <c r="A5138" t="s">
        <v>4</v>
      </c>
      <c r="B5138" s="4" t="s">
        <v>5</v>
      </c>
      <c r="C5138" s="4" t="s">
        <v>10</v>
      </c>
      <c r="D5138" s="4" t="s">
        <v>24</v>
      </c>
      <c r="E5138" s="4" t="s">
        <v>24</v>
      </c>
      <c r="F5138" s="4" t="s">
        <v>24</v>
      </c>
      <c r="G5138" s="4" t="s">
        <v>24</v>
      </c>
    </row>
    <row r="5139" spans="1:7">
      <c r="A5139" t="n">
        <v>44958</v>
      </c>
      <c r="B5139" s="40" t="n">
        <v>46</v>
      </c>
      <c r="C5139" s="7" t="n">
        <v>1560</v>
      </c>
      <c r="D5139" s="7" t="n">
        <v>-185.970001220703</v>
      </c>
      <c r="E5139" s="7" t="n">
        <v>109.019996643066</v>
      </c>
      <c r="F5139" s="7" t="n">
        <v>71.2900009155273</v>
      </c>
      <c r="G5139" s="7" t="n">
        <v>90.9000015258789</v>
      </c>
    </row>
    <row r="5140" spans="1:7">
      <c r="A5140" t="s">
        <v>4</v>
      </c>
      <c r="B5140" s="4" t="s">
        <v>5</v>
      </c>
      <c r="C5140" s="4" t="s">
        <v>10</v>
      </c>
      <c r="D5140" s="4" t="s">
        <v>24</v>
      </c>
      <c r="E5140" s="4" t="s">
        <v>24</v>
      </c>
      <c r="F5140" s="4" t="s">
        <v>24</v>
      </c>
      <c r="G5140" s="4" t="s">
        <v>24</v>
      </c>
    </row>
    <row r="5141" spans="1:7">
      <c r="A5141" t="n">
        <v>44977</v>
      </c>
      <c r="B5141" s="40" t="n">
        <v>46</v>
      </c>
      <c r="C5141" s="7" t="n">
        <v>1561</v>
      </c>
      <c r="D5141" s="7" t="n">
        <v>-199.880004882813</v>
      </c>
      <c r="E5141" s="7" t="n">
        <v>107.730003356934</v>
      </c>
      <c r="F5141" s="7" t="n">
        <v>74.4100036621094</v>
      </c>
      <c r="G5141" s="7" t="n">
        <v>99.5</v>
      </c>
    </row>
    <row r="5142" spans="1:7">
      <c r="A5142" t="s">
        <v>4</v>
      </c>
      <c r="B5142" s="4" t="s">
        <v>5</v>
      </c>
      <c r="C5142" s="4" t="s">
        <v>10</v>
      </c>
      <c r="D5142" s="4" t="s">
        <v>24</v>
      </c>
      <c r="E5142" s="4" t="s">
        <v>24</v>
      </c>
      <c r="F5142" s="4" t="s">
        <v>24</v>
      </c>
      <c r="G5142" s="4" t="s">
        <v>24</v>
      </c>
    </row>
    <row r="5143" spans="1:7">
      <c r="A5143" t="n">
        <v>44996</v>
      </c>
      <c r="B5143" s="40" t="n">
        <v>46</v>
      </c>
      <c r="C5143" s="7" t="n">
        <v>1562</v>
      </c>
      <c r="D5143" s="7" t="n">
        <v>-214.899993896484</v>
      </c>
      <c r="E5143" s="7" t="n">
        <v>106.830001831055</v>
      </c>
      <c r="F5143" s="7" t="n">
        <v>74.870002746582</v>
      </c>
      <c r="G5143" s="7" t="n">
        <v>93.6999969482422</v>
      </c>
    </row>
    <row r="5144" spans="1:7">
      <c r="A5144" t="s">
        <v>4</v>
      </c>
      <c r="B5144" s="4" t="s">
        <v>5</v>
      </c>
      <c r="C5144" s="4" t="s">
        <v>10</v>
      </c>
      <c r="D5144" s="4" t="s">
        <v>9</v>
      </c>
    </row>
    <row r="5145" spans="1:7">
      <c r="A5145" t="n">
        <v>45015</v>
      </c>
      <c r="B5145" s="41" t="n">
        <v>43</v>
      </c>
      <c r="C5145" s="7" t="n">
        <v>1560</v>
      </c>
      <c r="D5145" s="7" t="n">
        <v>256</v>
      </c>
    </row>
    <row r="5146" spans="1:7">
      <c r="A5146" t="s">
        <v>4</v>
      </c>
      <c r="B5146" s="4" t="s">
        <v>5</v>
      </c>
      <c r="C5146" s="4" t="s">
        <v>10</v>
      </c>
      <c r="D5146" s="4" t="s">
        <v>9</v>
      </c>
    </row>
    <row r="5147" spans="1:7">
      <c r="A5147" t="n">
        <v>45022</v>
      </c>
      <c r="B5147" s="41" t="n">
        <v>43</v>
      </c>
      <c r="C5147" s="7" t="n">
        <v>1561</v>
      </c>
      <c r="D5147" s="7" t="n">
        <v>256</v>
      </c>
    </row>
    <row r="5148" spans="1:7">
      <c r="A5148" t="s">
        <v>4</v>
      </c>
      <c r="B5148" s="4" t="s">
        <v>5</v>
      </c>
      <c r="C5148" s="4" t="s">
        <v>10</v>
      </c>
      <c r="D5148" s="4" t="s">
        <v>9</v>
      </c>
    </row>
    <row r="5149" spans="1:7">
      <c r="A5149" t="n">
        <v>45029</v>
      </c>
      <c r="B5149" s="41" t="n">
        <v>43</v>
      </c>
      <c r="C5149" s="7" t="n">
        <v>1562</v>
      </c>
      <c r="D5149" s="7" t="n">
        <v>256</v>
      </c>
    </row>
    <row r="5150" spans="1:7">
      <c r="A5150" t="s">
        <v>4</v>
      </c>
      <c r="B5150" s="4" t="s">
        <v>5</v>
      </c>
      <c r="C5150" s="4" t="s">
        <v>10</v>
      </c>
      <c r="D5150" s="4" t="s">
        <v>9</v>
      </c>
    </row>
    <row r="5151" spans="1:7">
      <c r="A5151" t="n">
        <v>45036</v>
      </c>
      <c r="B5151" s="41" t="n">
        <v>43</v>
      </c>
      <c r="C5151" s="7" t="n">
        <v>1560</v>
      </c>
      <c r="D5151" s="7" t="n">
        <v>128</v>
      </c>
    </row>
    <row r="5152" spans="1:7">
      <c r="A5152" t="s">
        <v>4</v>
      </c>
      <c r="B5152" s="4" t="s">
        <v>5</v>
      </c>
      <c r="C5152" s="4" t="s">
        <v>10</v>
      </c>
      <c r="D5152" s="4" t="s">
        <v>9</v>
      </c>
    </row>
    <row r="5153" spans="1:7">
      <c r="A5153" t="n">
        <v>45043</v>
      </c>
      <c r="B5153" s="41" t="n">
        <v>43</v>
      </c>
      <c r="C5153" s="7" t="n">
        <v>1561</v>
      </c>
      <c r="D5153" s="7" t="n">
        <v>128</v>
      </c>
    </row>
    <row r="5154" spans="1:7">
      <c r="A5154" t="s">
        <v>4</v>
      </c>
      <c r="B5154" s="4" t="s">
        <v>5</v>
      </c>
      <c r="C5154" s="4" t="s">
        <v>10</v>
      </c>
      <c r="D5154" s="4" t="s">
        <v>9</v>
      </c>
    </row>
    <row r="5155" spans="1:7">
      <c r="A5155" t="n">
        <v>45050</v>
      </c>
      <c r="B5155" s="41" t="n">
        <v>43</v>
      </c>
      <c r="C5155" s="7" t="n">
        <v>1562</v>
      </c>
      <c r="D5155" s="7" t="n">
        <v>128</v>
      </c>
    </row>
    <row r="5156" spans="1:7">
      <c r="A5156" t="s">
        <v>4</v>
      </c>
      <c r="B5156" s="4" t="s">
        <v>5</v>
      </c>
      <c r="C5156" s="4" t="s">
        <v>10</v>
      </c>
      <c r="D5156" s="4" t="s">
        <v>9</v>
      </c>
    </row>
    <row r="5157" spans="1:7">
      <c r="A5157" t="n">
        <v>45057</v>
      </c>
      <c r="B5157" s="41" t="n">
        <v>43</v>
      </c>
      <c r="C5157" s="7" t="n">
        <v>7030</v>
      </c>
      <c r="D5157" s="7" t="n">
        <v>512</v>
      </c>
    </row>
    <row r="5158" spans="1:7">
      <c r="A5158" t="s">
        <v>4</v>
      </c>
      <c r="B5158" s="4" t="s">
        <v>5</v>
      </c>
      <c r="C5158" s="4" t="s">
        <v>10</v>
      </c>
      <c r="D5158" s="4" t="s">
        <v>9</v>
      </c>
    </row>
    <row r="5159" spans="1:7">
      <c r="A5159" t="n">
        <v>45064</v>
      </c>
      <c r="B5159" s="41" t="n">
        <v>43</v>
      </c>
      <c r="C5159" s="7" t="n">
        <v>7031</v>
      </c>
      <c r="D5159" s="7" t="n">
        <v>512</v>
      </c>
    </row>
    <row r="5160" spans="1:7">
      <c r="A5160" t="s">
        <v>4</v>
      </c>
      <c r="B5160" s="4" t="s">
        <v>5</v>
      </c>
      <c r="C5160" s="4" t="s">
        <v>10</v>
      </c>
      <c r="D5160" s="4" t="s">
        <v>9</v>
      </c>
    </row>
    <row r="5161" spans="1:7">
      <c r="A5161" t="n">
        <v>45071</v>
      </c>
      <c r="B5161" s="41" t="n">
        <v>43</v>
      </c>
      <c r="C5161" s="7" t="n">
        <v>7033</v>
      </c>
      <c r="D5161" s="7" t="n">
        <v>128</v>
      </c>
    </row>
    <row r="5162" spans="1:7">
      <c r="A5162" t="s">
        <v>4</v>
      </c>
      <c r="B5162" s="4" t="s">
        <v>5</v>
      </c>
      <c r="C5162" s="4" t="s">
        <v>14</v>
      </c>
      <c r="D5162" s="4" t="s">
        <v>10</v>
      </c>
      <c r="E5162" s="4" t="s">
        <v>6</v>
      </c>
      <c r="F5162" s="4" t="s">
        <v>6</v>
      </c>
      <c r="G5162" s="4" t="s">
        <v>6</v>
      </c>
      <c r="H5162" s="4" t="s">
        <v>6</v>
      </c>
    </row>
    <row r="5163" spans="1:7">
      <c r="A5163" t="n">
        <v>45078</v>
      </c>
      <c r="B5163" s="26" t="n">
        <v>51</v>
      </c>
      <c r="C5163" s="7" t="n">
        <v>3</v>
      </c>
      <c r="D5163" s="7" t="n">
        <v>0</v>
      </c>
      <c r="E5163" s="7" t="s">
        <v>156</v>
      </c>
      <c r="F5163" s="7" t="s">
        <v>157</v>
      </c>
      <c r="G5163" s="7" t="s">
        <v>158</v>
      </c>
      <c r="H5163" s="7" t="s">
        <v>159</v>
      </c>
    </row>
    <row r="5164" spans="1:7">
      <c r="A5164" t="s">
        <v>4</v>
      </c>
      <c r="B5164" s="4" t="s">
        <v>5</v>
      </c>
      <c r="C5164" s="4" t="s">
        <v>14</v>
      </c>
      <c r="D5164" s="4" t="s">
        <v>10</v>
      </c>
      <c r="E5164" s="4" t="s">
        <v>6</v>
      </c>
      <c r="F5164" s="4" t="s">
        <v>6</v>
      </c>
      <c r="G5164" s="4" t="s">
        <v>6</v>
      </c>
      <c r="H5164" s="4" t="s">
        <v>6</v>
      </c>
    </row>
    <row r="5165" spans="1:7">
      <c r="A5165" t="n">
        <v>45107</v>
      </c>
      <c r="B5165" s="26" t="n">
        <v>51</v>
      </c>
      <c r="C5165" s="7" t="n">
        <v>3</v>
      </c>
      <c r="D5165" s="7" t="n">
        <v>61489</v>
      </c>
      <c r="E5165" s="7" t="s">
        <v>156</v>
      </c>
      <c r="F5165" s="7" t="s">
        <v>157</v>
      </c>
      <c r="G5165" s="7" t="s">
        <v>158</v>
      </c>
      <c r="H5165" s="7" t="s">
        <v>159</v>
      </c>
    </row>
    <row r="5166" spans="1:7">
      <c r="A5166" t="s">
        <v>4</v>
      </c>
      <c r="B5166" s="4" t="s">
        <v>5</v>
      </c>
      <c r="C5166" s="4" t="s">
        <v>14</v>
      </c>
      <c r="D5166" s="4" t="s">
        <v>10</v>
      </c>
      <c r="E5166" s="4" t="s">
        <v>6</v>
      </c>
      <c r="F5166" s="4" t="s">
        <v>6</v>
      </c>
      <c r="G5166" s="4" t="s">
        <v>6</v>
      </c>
      <c r="H5166" s="4" t="s">
        <v>6</v>
      </c>
    </row>
    <row r="5167" spans="1:7">
      <c r="A5167" t="n">
        <v>45136</v>
      </c>
      <c r="B5167" s="26" t="n">
        <v>51</v>
      </c>
      <c r="C5167" s="7" t="n">
        <v>3</v>
      </c>
      <c r="D5167" s="7" t="n">
        <v>61490</v>
      </c>
      <c r="E5167" s="7" t="s">
        <v>156</v>
      </c>
      <c r="F5167" s="7" t="s">
        <v>157</v>
      </c>
      <c r="G5167" s="7" t="s">
        <v>158</v>
      </c>
      <c r="H5167" s="7" t="s">
        <v>159</v>
      </c>
    </row>
    <row r="5168" spans="1:7">
      <c r="A5168" t="s">
        <v>4</v>
      </c>
      <c r="B5168" s="4" t="s">
        <v>5</v>
      </c>
      <c r="C5168" s="4" t="s">
        <v>14</v>
      </c>
      <c r="D5168" s="4" t="s">
        <v>10</v>
      </c>
      <c r="E5168" s="4" t="s">
        <v>6</v>
      </c>
      <c r="F5168" s="4" t="s">
        <v>6</v>
      </c>
      <c r="G5168" s="4" t="s">
        <v>6</v>
      </c>
      <c r="H5168" s="4" t="s">
        <v>6</v>
      </c>
    </row>
    <row r="5169" spans="1:8">
      <c r="A5169" t="n">
        <v>45165</v>
      </c>
      <c r="B5169" s="26" t="n">
        <v>51</v>
      </c>
      <c r="C5169" s="7" t="n">
        <v>3</v>
      </c>
      <c r="D5169" s="7" t="n">
        <v>61488</v>
      </c>
      <c r="E5169" s="7" t="s">
        <v>156</v>
      </c>
      <c r="F5169" s="7" t="s">
        <v>157</v>
      </c>
      <c r="G5169" s="7" t="s">
        <v>158</v>
      </c>
      <c r="H5169" s="7" t="s">
        <v>159</v>
      </c>
    </row>
    <row r="5170" spans="1:8">
      <c r="A5170" t="s">
        <v>4</v>
      </c>
      <c r="B5170" s="4" t="s">
        <v>5</v>
      </c>
      <c r="C5170" s="4" t="s">
        <v>14</v>
      </c>
      <c r="D5170" s="4" t="s">
        <v>10</v>
      </c>
      <c r="E5170" s="4" t="s">
        <v>6</v>
      </c>
      <c r="F5170" s="4" t="s">
        <v>6</v>
      </c>
      <c r="G5170" s="4" t="s">
        <v>6</v>
      </c>
      <c r="H5170" s="4" t="s">
        <v>6</v>
      </c>
    </row>
    <row r="5171" spans="1:8">
      <c r="A5171" t="n">
        <v>45194</v>
      </c>
      <c r="B5171" s="26" t="n">
        <v>51</v>
      </c>
      <c r="C5171" s="7" t="n">
        <v>3</v>
      </c>
      <c r="D5171" s="7" t="n">
        <v>1</v>
      </c>
      <c r="E5171" s="7" t="s">
        <v>156</v>
      </c>
      <c r="F5171" s="7" t="s">
        <v>157</v>
      </c>
      <c r="G5171" s="7" t="s">
        <v>158</v>
      </c>
      <c r="H5171" s="7" t="s">
        <v>159</v>
      </c>
    </row>
    <row r="5172" spans="1:8">
      <c r="A5172" t="s">
        <v>4</v>
      </c>
      <c r="B5172" s="4" t="s">
        <v>5</v>
      </c>
      <c r="C5172" s="4" t="s">
        <v>14</v>
      </c>
      <c r="D5172" s="4" t="s">
        <v>10</v>
      </c>
      <c r="E5172" s="4" t="s">
        <v>6</v>
      </c>
      <c r="F5172" s="4" t="s">
        <v>6</v>
      </c>
      <c r="G5172" s="4" t="s">
        <v>6</v>
      </c>
      <c r="H5172" s="4" t="s">
        <v>6</v>
      </c>
    </row>
    <row r="5173" spans="1:8">
      <c r="A5173" t="n">
        <v>45223</v>
      </c>
      <c r="B5173" s="26" t="n">
        <v>51</v>
      </c>
      <c r="C5173" s="7" t="n">
        <v>3</v>
      </c>
      <c r="D5173" s="7" t="n">
        <v>9</v>
      </c>
      <c r="E5173" s="7" t="s">
        <v>156</v>
      </c>
      <c r="F5173" s="7" t="s">
        <v>157</v>
      </c>
      <c r="G5173" s="7" t="s">
        <v>158</v>
      </c>
      <c r="H5173" s="7" t="s">
        <v>159</v>
      </c>
    </row>
    <row r="5174" spans="1:8">
      <c r="A5174" t="s">
        <v>4</v>
      </c>
      <c r="B5174" s="4" t="s">
        <v>5</v>
      </c>
      <c r="C5174" s="4" t="s">
        <v>14</v>
      </c>
      <c r="D5174" s="4" t="s">
        <v>10</v>
      </c>
      <c r="E5174" s="4" t="s">
        <v>6</v>
      </c>
      <c r="F5174" s="4" t="s">
        <v>6</v>
      </c>
      <c r="G5174" s="4" t="s">
        <v>6</v>
      </c>
      <c r="H5174" s="4" t="s">
        <v>6</v>
      </c>
    </row>
    <row r="5175" spans="1:8">
      <c r="A5175" t="n">
        <v>45252</v>
      </c>
      <c r="B5175" s="26" t="n">
        <v>51</v>
      </c>
      <c r="C5175" s="7" t="n">
        <v>3</v>
      </c>
      <c r="D5175" s="7" t="n">
        <v>8</v>
      </c>
      <c r="E5175" s="7" t="s">
        <v>156</v>
      </c>
      <c r="F5175" s="7" t="s">
        <v>157</v>
      </c>
      <c r="G5175" s="7" t="s">
        <v>158</v>
      </c>
      <c r="H5175" s="7" t="s">
        <v>159</v>
      </c>
    </row>
    <row r="5176" spans="1:8">
      <c r="A5176" t="s">
        <v>4</v>
      </c>
      <c r="B5176" s="4" t="s">
        <v>5</v>
      </c>
      <c r="C5176" s="4" t="s">
        <v>14</v>
      </c>
      <c r="D5176" s="4" t="s">
        <v>10</v>
      </c>
      <c r="E5176" s="4" t="s">
        <v>6</v>
      </c>
      <c r="F5176" s="4" t="s">
        <v>6</v>
      </c>
      <c r="G5176" s="4" t="s">
        <v>6</v>
      </c>
      <c r="H5176" s="4" t="s">
        <v>6</v>
      </c>
    </row>
    <row r="5177" spans="1:8">
      <c r="A5177" t="n">
        <v>45281</v>
      </c>
      <c r="B5177" s="26" t="n">
        <v>51</v>
      </c>
      <c r="C5177" s="7" t="n">
        <v>3</v>
      </c>
      <c r="D5177" s="7" t="n">
        <v>7032</v>
      </c>
      <c r="E5177" s="7" t="s">
        <v>156</v>
      </c>
      <c r="F5177" s="7" t="s">
        <v>157</v>
      </c>
      <c r="G5177" s="7" t="s">
        <v>158</v>
      </c>
      <c r="H5177" s="7" t="s">
        <v>159</v>
      </c>
    </row>
    <row r="5178" spans="1:8">
      <c r="A5178" t="s">
        <v>4</v>
      </c>
      <c r="B5178" s="4" t="s">
        <v>5</v>
      </c>
      <c r="C5178" s="4" t="s">
        <v>14</v>
      </c>
      <c r="D5178" s="4" t="s">
        <v>10</v>
      </c>
      <c r="E5178" s="4" t="s">
        <v>6</v>
      </c>
      <c r="F5178" s="4" t="s">
        <v>6</v>
      </c>
      <c r="G5178" s="4" t="s">
        <v>6</v>
      </c>
      <c r="H5178" s="4" t="s">
        <v>6</v>
      </c>
    </row>
    <row r="5179" spans="1:8">
      <c r="A5179" t="n">
        <v>45310</v>
      </c>
      <c r="B5179" s="26" t="n">
        <v>51</v>
      </c>
      <c r="C5179" s="7" t="n">
        <v>3</v>
      </c>
      <c r="D5179" s="7" t="n">
        <v>22</v>
      </c>
      <c r="E5179" s="7" t="s">
        <v>156</v>
      </c>
      <c r="F5179" s="7" t="s">
        <v>157</v>
      </c>
      <c r="G5179" s="7" t="s">
        <v>158</v>
      </c>
      <c r="H5179" s="7" t="s">
        <v>159</v>
      </c>
    </row>
    <row r="5180" spans="1:8">
      <c r="A5180" t="s">
        <v>4</v>
      </c>
      <c r="B5180" s="4" t="s">
        <v>5</v>
      </c>
      <c r="C5180" s="4" t="s">
        <v>14</v>
      </c>
      <c r="D5180" s="4" t="s">
        <v>10</v>
      </c>
      <c r="E5180" s="4" t="s">
        <v>6</v>
      </c>
      <c r="F5180" s="4" t="s">
        <v>6</v>
      </c>
      <c r="G5180" s="4" t="s">
        <v>6</v>
      </c>
      <c r="H5180" s="4" t="s">
        <v>6</v>
      </c>
    </row>
    <row r="5181" spans="1:8">
      <c r="A5181" t="n">
        <v>45339</v>
      </c>
      <c r="B5181" s="26" t="n">
        <v>51</v>
      </c>
      <c r="C5181" s="7" t="n">
        <v>3</v>
      </c>
      <c r="D5181" s="7" t="n">
        <v>28</v>
      </c>
      <c r="E5181" s="7" t="s">
        <v>13</v>
      </c>
      <c r="F5181" s="7" t="s">
        <v>157</v>
      </c>
      <c r="G5181" s="7" t="s">
        <v>158</v>
      </c>
      <c r="H5181" s="7" t="s">
        <v>159</v>
      </c>
    </row>
    <row r="5182" spans="1:8">
      <c r="A5182" t="s">
        <v>4</v>
      </c>
      <c r="B5182" s="4" t="s">
        <v>5</v>
      </c>
      <c r="C5182" s="4" t="s">
        <v>14</v>
      </c>
      <c r="D5182" s="4" t="s">
        <v>6</v>
      </c>
      <c r="E5182" s="4" t="s">
        <v>10</v>
      </c>
    </row>
    <row r="5183" spans="1:8">
      <c r="A5183" t="n">
        <v>45359</v>
      </c>
      <c r="B5183" s="21" t="n">
        <v>94</v>
      </c>
      <c r="C5183" s="7" t="n">
        <v>1</v>
      </c>
      <c r="D5183" s="7" t="s">
        <v>239</v>
      </c>
      <c r="E5183" s="7" t="n">
        <v>1</v>
      </c>
    </row>
    <row r="5184" spans="1:8">
      <c r="A5184" t="s">
        <v>4</v>
      </c>
      <c r="B5184" s="4" t="s">
        <v>5</v>
      </c>
      <c r="C5184" s="4" t="s">
        <v>14</v>
      </c>
      <c r="D5184" s="4" t="s">
        <v>6</v>
      </c>
      <c r="E5184" s="4" t="s">
        <v>10</v>
      </c>
    </row>
    <row r="5185" spans="1:8">
      <c r="A5185" t="n">
        <v>45370</v>
      </c>
      <c r="B5185" s="21" t="n">
        <v>94</v>
      </c>
      <c r="C5185" s="7" t="n">
        <v>1</v>
      </c>
      <c r="D5185" s="7" t="s">
        <v>239</v>
      </c>
      <c r="E5185" s="7" t="n">
        <v>2</v>
      </c>
    </row>
    <row r="5186" spans="1:8">
      <c r="A5186" t="s">
        <v>4</v>
      </c>
      <c r="B5186" s="4" t="s">
        <v>5</v>
      </c>
      <c r="C5186" s="4" t="s">
        <v>14</v>
      </c>
      <c r="D5186" s="4" t="s">
        <v>6</v>
      </c>
      <c r="E5186" s="4" t="s">
        <v>10</v>
      </c>
    </row>
    <row r="5187" spans="1:8">
      <c r="A5187" t="n">
        <v>45381</v>
      </c>
      <c r="B5187" s="21" t="n">
        <v>94</v>
      </c>
      <c r="C5187" s="7" t="n">
        <v>0</v>
      </c>
      <c r="D5187" s="7" t="s">
        <v>239</v>
      </c>
      <c r="E5187" s="7" t="n">
        <v>4</v>
      </c>
    </row>
    <row r="5188" spans="1:8">
      <c r="A5188" t="s">
        <v>4</v>
      </c>
      <c r="B5188" s="4" t="s">
        <v>5</v>
      </c>
      <c r="C5188" s="4" t="s">
        <v>14</v>
      </c>
      <c r="D5188" s="4" t="s">
        <v>6</v>
      </c>
      <c r="E5188" s="4" t="s">
        <v>10</v>
      </c>
    </row>
    <row r="5189" spans="1:8">
      <c r="A5189" t="n">
        <v>45392</v>
      </c>
      <c r="B5189" s="21" t="n">
        <v>94</v>
      </c>
      <c r="C5189" s="7" t="n">
        <v>1</v>
      </c>
      <c r="D5189" s="7" t="s">
        <v>240</v>
      </c>
      <c r="E5189" s="7" t="n">
        <v>1</v>
      </c>
    </row>
    <row r="5190" spans="1:8">
      <c r="A5190" t="s">
        <v>4</v>
      </c>
      <c r="B5190" s="4" t="s">
        <v>5</v>
      </c>
      <c r="C5190" s="4" t="s">
        <v>14</v>
      </c>
      <c r="D5190" s="4" t="s">
        <v>6</v>
      </c>
      <c r="E5190" s="4" t="s">
        <v>10</v>
      </c>
    </row>
    <row r="5191" spans="1:8">
      <c r="A5191" t="n">
        <v>45403</v>
      </c>
      <c r="B5191" s="21" t="n">
        <v>94</v>
      </c>
      <c r="C5191" s="7" t="n">
        <v>1</v>
      </c>
      <c r="D5191" s="7" t="s">
        <v>240</v>
      </c>
      <c r="E5191" s="7" t="n">
        <v>2</v>
      </c>
    </row>
    <row r="5192" spans="1:8">
      <c r="A5192" t="s">
        <v>4</v>
      </c>
      <c r="B5192" s="4" t="s">
        <v>5</v>
      </c>
      <c r="C5192" s="4" t="s">
        <v>14</v>
      </c>
      <c r="D5192" s="4" t="s">
        <v>6</v>
      </c>
      <c r="E5192" s="4" t="s">
        <v>10</v>
      </c>
    </row>
    <row r="5193" spans="1:8">
      <c r="A5193" t="n">
        <v>45414</v>
      </c>
      <c r="B5193" s="21" t="n">
        <v>94</v>
      </c>
      <c r="C5193" s="7" t="n">
        <v>0</v>
      </c>
      <c r="D5193" s="7" t="s">
        <v>240</v>
      </c>
      <c r="E5193" s="7" t="n">
        <v>4</v>
      </c>
    </row>
    <row r="5194" spans="1:8">
      <c r="A5194" t="s">
        <v>4</v>
      </c>
      <c r="B5194" s="4" t="s">
        <v>5</v>
      </c>
      <c r="C5194" s="4" t="s">
        <v>14</v>
      </c>
      <c r="D5194" s="4" t="s">
        <v>6</v>
      </c>
      <c r="E5194" s="4" t="s">
        <v>10</v>
      </c>
    </row>
    <row r="5195" spans="1:8">
      <c r="A5195" t="n">
        <v>45425</v>
      </c>
      <c r="B5195" s="21" t="n">
        <v>94</v>
      </c>
      <c r="C5195" s="7" t="n">
        <v>1</v>
      </c>
      <c r="D5195" s="7" t="s">
        <v>241</v>
      </c>
      <c r="E5195" s="7" t="n">
        <v>1</v>
      </c>
    </row>
    <row r="5196" spans="1:8">
      <c r="A5196" t="s">
        <v>4</v>
      </c>
      <c r="B5196" s="4" t="s">
        <v>5</v>
      </c>
      <c r="C5196" s="4" t="s">
        <v>14</v>
      </c>
      <c r="D5196" s="4" t="s">
        <v>6</v>
      </c>
      <c r="E5196" s="4" t="s">
        <v>10</v>
      </c>
    </row>
    <row r="5197" spans="1:8">
      <c r="A5197" t="n">
        <v>45436</v>
      </c>
      <c r="B5197" s="21" t="n">
        <v>94</v>
      </c>
      <c r="C5197" s="7" t="n">
        <v>1</v>
      </c>
      <c r="D5197" s="7" t="s">
        <v>241</v>
      </c>
      <c r="E5197" s="7" t="n">
        <v>2</v>
      </c>
    </row>
    <row r="5198" spans="1:8">
      <c r="A5198" t="s">
        <v>4</v>
      </c>
      <c r="B5198" s="4" t="s">
        <v>5</v>
      </c>
      <c r="C5198" s="4" t="s">
        <v>14</v>
      </c>
      <c r="D5198" s="4" t="s">
        <v>6</v>
      </c>
      <c r="E5198" s="4" t="s">
        <v>10</v>
      </c>
    </row>
    <row r="5199" spans="1:8">
      <c r="A5199" t="n">
        <v>45447</v>
      </c>
      <c r="B5199" s="21" t="n">
        <v>94</v>
      </c>
      <c r="C5199" s="7" t="n">
        <v>0</v>
      </c>
      <c r="D5199" s="7" t="s">
        <v>241</v>
      </c>
      <c r="E5199" s="7" t="n">
        <v>4</v>
      </c>
    </row>
    <row r="5200" spans="1:8">
      <c r="A5200" t="s">
        <v>4</v>
      </c>
      <c r="B5200" s="4" t="s">
        <v>5</v>
      </c>
      <c r="C5200" s="4" t="s">
        <v>14</v>
      </c>
      <c r="D5200" s="4" t="s">
        <v>6</v>
      </c>
    </row>
    <row r="5201" spans="1:5">
      <c r="A5201" t="n">
        <v>45458</v>
      </c>
      <c r="B5201" s="77" t="n">
        <v>38</v>
      </c>
      <c r="C5201" s="7" t="n">
        <v>0</v>
      </c>
      <c r="D5201" s="7" t="s">
        <v>421</v>
      </c>
    </row>
    <row r="5202" spans="1:5">
      <c r="A5202" t="s">
        <v>4</v>
      </c>
      <c r="B5202" s="4" t="s">
        <v>5</v>
      </c>
      <c r="C5202" s="4" t="s">
        <v>14</v>
      </c>
      <c r="D5202" s="4" t="s">
        <v>6</v>
      </c>
    </row>
    <row r="5203" spans="1:5">
      <c r="A5203" t="n">
        <v>45468</v>
      </c>
      <c r="B5203" s="77" t="n">
        <v>38</v>
      </c>
      <c r="C5203" s="7" t="n">
        <v>0</v>
      </c>
      <c r="D5203" s="7" t="s">
        <v>422</v>
      </c>
    </row>
    <row r="5204" spans="1:5">
      <c r="A5204" t="s">
        <v>4</v>
      </c>
      <c r="B5204" s="4" t="s">
        <v>5</v>
      </c>
      <c r="C5204" s="4" t="s">
        <v>14</v>
      </c>
      <c r="D5204" s="4" t="s">
        <v>10</v>
      </c>
      <c r="E5204" s="4" t="s">
        <v>14</v>
      </c>
      <c r="F5204" s="4" t="s">
        <v>6</v>
      </c>
      <c r="G5204" s="4" t="s">
        <v>6</v>
      </c>
      <c r="H5204" s="4" t="s">
        <v>6</v>
      </c>
      <c r="I5204" s="4" t="s">
        <v>6</v>
      </c>
      <c r="J5204" s="4" t="s">
        <v>6</v>
      </c>
      <c r="K5204" s="4" t="s">
        <v>6</v>
      </c>
      <c r="L5204" s="4" t="s">
        <v>6</v>
      </c>
      <c r="M5204" s="4" t="s">
        <v>6</v>
      </c>
      <c r="N5204" s="4" t="s">
        <v>6</v>
      </c>
      <c r="O5204" s="4" t="s">
        <v>6</v>
      </c>
      <c r="P5204" s="4" t="s">
        <v>6</v>
      </c>
      <c r="Q5204" s="4" t="s">
        <v>6</v>
      </c>
      <c r="R5204" s="4" t="s">
        <v>6</v>
      </c>
      <c r="S5204" s="4" t="s">
        <v>6</v>
      </c>
      <c r="T5204" s="4" t="s">
        <v>6</v>
      </c>
      <c r="U5204" s="4" t="s">
        <v>6</v>
      </c>
    </row>
    <row r="5205" spans="1:5">
      <c r="A5205" t="n">
        <v>45479</v>
      </c>
      <c r="B5205" s="42" t="n">
        <v>36</v>
      </c>
      <c r="C5205" s="7" t="n">
        <v>8</v>
      </c>
      <c r="D5205" s="7" t="n">
        <v>0</v>
      </c>
      <c r="E5205" s="7" t="n">
        <v>0</v>
      </c>
      <c r="F5205" s="7" t="s">
        <v>149</v>
      </c>
      <c r="G5205" s="7" t="s">
        <v>423</v>
      </c>
      <c r="H5205" s="7" t="s">
        <v>424</v>
      </c>
      <c r="I5205" s="7" t="s">
        <v>425</v>
      </c>
      <c r="J5205" s="7" t="s">
        <v>426</v>
      </c>
      <c r="K5205" s="7" t="s">
        <v>427</v>
      </c>
      <c r="L5205" s="7" t="s">
        <v>428</v>
      </c>
      <c r="M5205" s="7" t="s">
        <v>243</v>
      </c>
      <c r="N5205" s="7" t="s">
        <v>429</v>
      </c>
      <c r="O5205" s="7" t="s">
        <v>246</v>
      </c>
      <c r="P5205" s="7" t="s">
        <v>244</v>
      </c>
      <c r="Q5205" s="7" t="s">
        <v>13</v>
      </c>
      <c r="R5205" s="7" t="s">
        <v>13</v>
      </c>
      <c r="S5205" s="7" t="s">
        <v>13</v>
      </c>
      <c r="T5205" s="7" t="s">
        <v>13</v>
      </c>
      <c r="U5205" s="7" t="s">
        <v>13</v>
      </c>
    </row>
    <row r="5206" spans="1:5">
      <c r="A5206" t="s">
        <v>4</v>
      </c>
      <c r="B5206" s="4" t="s">
        <v>5</v>
      </c>
      <c r="C5206" s="4" t="s">
        <v>14</v>
      </c>
      <c r="D5206" s="4" t="s">
        <v>10</v>
      </c>
      <c r="E5206" s="4" t="s">
        <v>14</v>
      </c>
      <c r="F5206" s="4" t="s">
        <v>6</v>
      </c>
      <c r="G5206" s="4" t="s">
        <v>6</v>
      </c>
      <c r="H5206" s="4" t="s">
        <v>6</v>
      </c>
      <c r="I5206" s="4" t="s">
        <v>6</v>
      </c>
      <c r="J5206" s="4" t="s">
        <v>6</v>
      </c>
      <c r="K5206" s="4" t="s">
        <v>6</v>
      </c>
      <c r="L5206" s="4" t="s">
        <v>6</v>
      </c>
      <c r="M5206" s="4" t="s">
        <v>6</v>
      </c>
      <c r="N5206" s="4" t="s">
        <v>6</v>
      </c>
      <c r="O5206" s="4" t="s">
        <v>6</v>
      </c>
      <c r="P5206" s="4" t="s">
        <v>6</v>
      </c>
      <c r="Q5206" s="4" t="s">
        <v>6</v>
      </c>
      <c r="R5206" s="4" t="s">
        <v>6</v>
      </c>
      <c r="S5206" s="4" t="s">
        <v>6</v>
      </c>
      <c r="T5206" s="4" t="s">
        <v>6</v>
      </c>
      <c r="U5206" s="4" t="s">
        <v>6</v>
      </c>
    </row>
    <row r="5207" spans="1:5">
      <c r="A5207" t="n">
        <v>45609</v>
      </c>
      <c r="B5207" s="42" t="n">
        <v>36</v>
      </c>
      <c r="C5207" s="7" t="n">
        <v>8</v>
      </c>
      <c r="D5207" s="7" t="n">
        <v>61489</v>
      </c>
      <c r="E5207" s="7" t="n">
        <v>0</v>
      </c>
      <c r="F5207" s="7" t="s">
        <v>149</v>
      </c>
      <c r="G5207" s="7" t="s">
        <v>423</v>
      </c>
      <c r="H5207" s="7" t="s">
        <v>424</v>
      </c>
      <c r="I5207" s="7" t="s">
        <v>425</v>
      </c>
      <c r="J5207" s="7" t="s">
        <v>430</v>
      </c>
      <c r="K5207" s="7" t="s">
        <v>13</v>
      </c>
      <c r="L5207" s="7" t="s">
        <v>13</v>
      </c>
      <c r="M5207" s="7" t="s">
        <v>13</v>
      </c>
      <c r="N5207" s="7" t="s">
        <v>13</v>
      </c>
      <c r="O5207" s="7" t="s">
        <v>13</v>
      </c>
      <c r="P5207" s="7" t="s">
        <v>13</v>
      </c>
      <c r="Q5207" s="7" t="s">
        <v>13</v>
      </c>
      <c r="R5207" s="7" t="s">
        <v>13</v>
      </c>
      <c r="S5207" s="7" t="s">
        <v>13</v>
      </c>
      <c r="T5207" s="7" t="s">
        <v>13</v>
      </c>
      <c r="U5207" s="7" t="s">
        <v>13</v>
      </c>
    </row>
    <row r="5208" spans="1:5">
      <c r="A5208" t="s">
        <v>4</v>
      </c>
      <c r="B5208" s="4" t="s">
        <v>5</v>
      </c>
      <c r="C5208" s="4" t="s">
        <v>14</v>
      </c>
      <c r="D5208" s="4" t="s">
        <v>10</v>
      </c>
      <c r="E5208" s="4" t="s">
        <v>14</v>
      </c>
      <c r="F5208" s="4" t="s">
        <v>6</v>
      </c>
      <c r="G5208" s="4" t="s">
        <v>6</v>
      </c>
      <c r="H5208" s="4" t="s">
        <v>6</v>
      </c>
      <c r="I5208" s="4" t="s">
        <v>6</v>
      </c>
      <c r="J5208" s="4" t="s">
        <v>6</v>
      </c>
      <c r="K5208" s="4" t="s">
        <v>6</v>
      </c>
      <c r="L5208" s="4" t="s">
        <v>6</v>
      </c>
      <c r="M5208" s="4" t="s">
        <v>6</v>
      </c>
      <c r="N5208" s="4" t="s">
        <v>6</v>
      </c>
      <c r="O5208" s="4" t="s">
        <v>6</v>
      </c>
      <c r="P5208" s="4" t="s">
        <v>6</v>
      </c>
      <c r="Q5208" s="4" t="s">
        <v>6</v>
      </c>
      <c r="R5208" s="4" t="s">
        <v>6</v>
      </c>
      <c r="S5208" s="4" t="s">
        <v>6</v>
      </c>
      <c r="T5208" s="4" t="s">
        <v>6</v>
      </c>
      <c r="U5208" s="4" t="s">
        <v>6</v>
      </c>
    </row>
    <row r="5209" spans="1:5">
      <c r="A5209" t="n">
        <v>45683</v>
      </c>
      <c r="B5209" s="42" t="n">
        <v>36</v>
      </c>
      <c r="C5209" s="7" t="n">
        <v>8</v>
      </c>
      <c r="D5209" s="7" t="n">
        <v>61490</v>
      </c>
      <c r="E5209" s="7" t="n">
        <v>0</v>
      </c>
      <c r="F5209" s="7" t="s">
        <v>149</v>
      </c>
      <c r="G5209" s="7" t="s">
        <v>423</v>
      </c>
      <c r="H5209" s="7" t="s">
        <v>424</v>
      </c>
      <c r="I5209" s="7" t="s">
        <v>425</v>
      </c>
      <c r="J5209" s="7" t="s">
        <v>430</v>
      </c>
      <c r="K5209" s="7" t="s">
        <v>13</v>
      </c>
      <c r="L5209" s="7" t="s">
        <v>13</v>
      </c>
      <c r="M5209" s="7" t="s">
        <v>13</v>
      </c>
      <c r="N5209" s="7" t="s">
        <v>13</v>
      </c>
      <c r="O5209" s="7" t="s">
        <v>13</v>
      </c>
      <c r="P5209" s="7" t="s">
        <v>13</v>
      </c>
      <c r="Q5209" s="7" t="s">
        <v>13</v>
      </c>
      <c r="R5209" s="7" t="s">
        <v>13</v>
      </c>
      <c r="S5209" s="7" t="s">
        <v>13</v>
      </c>
      <c r="T5209" s="7" t="s">
        <v>13</v>
      </c>
      <c r="U5209" s="7" t="s">
        <v>13</v>
      </c>
    </row>
    <row r="5210" spans="1:5">
      <c r="A5210" t="s">
        <v>4</v>
      </c>
      <c r="B5210" s="4" t="s">
        <v>5</v>
      </c>
      <c r="C5210" s="4" t="s">
        <v>14</v>
      </c>
      <c r="D5210" s="4" t="s">
        <v>10</v>
      </c>
      <c r="E5210" s="4" t="s">
        <v>14</v>
      </c>
      <c r="F5210" s="4" t="s">
        <v>6</v>
      </c>
      <c r="G5210" s="4" t="s">
        <v>6</v>
      </c>
      <c r="H5210" s="4" t="s">
        <v>6</v>
      </c>
      <c r="I5210" s="4" t="s">
        <v>6</v>
      </c>
      <c r="J5210" s="4" t="s">
        <v>6</v>
      </c>
      <c r="K5210" s="4" t="s">
        <v>6</v>
      </c>
      <c r="L5210" s="4" t="s">
        <v>6</v>
      </c>
      <c r="M5210" s="4" t="s">
        <v>6</v>
      </c>
      <c r="N5210" s="4" t="s">
        <v>6</v>
      </c>
      <c r="O5210" s="4" t="s">
        <v>6</v>
      </c>
      <c r="P5210" s="4" t="s">
        <v>6</v>
      </c>
      <c r="Q5210" s="4" t="s">
        <v>6</v>
      </c>
      <c r="R5210" s="4" t="s">
        <v>6</v>
      </c>
      <c r="S5210" s="4" t="s">
        <v>6</v>
      </c>
      <c r="T5210" s="4" t="s">
        <v>6</v>
      </c>
      <c r="U5210" s="4" t="s">
        <v>6</v>
      </c>
    </row>
    <row r="5211" spans="1:5">
      <c r="A5211" t="n">
        <v>45757</v>
      </c>
      <c r="B5211" s="42" t="n">
        <v>36</v>
      </c>
      <c r="C5211" s="7" t="n">
        <v>8</v>
      </c>
      <c r="D5211" s="7" t="n">
        <v>61488</v>
      </c>
      <c r="E5211" s="7" t="n">
        <v>0</v>
      </c>
      <c r="F5211" s="7" t="s">
        <v>149</v>
      </c>
      <c r="G5211" s="7" t="s">
        <v>423</v>
      </c>
      <c r="H5211" s="7" t="s">
        <v>424</v>
      </c>
      <c r="I5211" s="7" t="s">
        <v>425</v>
      </c>
      <c r="J5211" s="7" t="s">
        <v>13</v>
      </c>
      <c r="K5211" s="7" t="s">
        <v>13</v>
      </c>
      <c r="L5211" s="7" t="s">
        <v>13</v>
      </c>
      <c r="M5211" s="7" t="s">
        <v>13</v>
      </c>
      <c r="N5211" s="7" t="s">
        <v>13</v>
      </c>
      <c r="O5211" s="7" t="s">
        <v>13</v>
      </c>
      <c r="P5211" s="7" t="s">
        <v>13</v>
      </c>
      <c r="Q5211" s="7" t="s">
        <v>13</v>
      </c>
      <c r="R5211" s="7" t="s">
        <v>13</v>
      </c>
      <c r="S5211" s="7" t="s">
        <v>13</v>
      </c>
      <c r="T5211" s="7" t="s">
        <v>13</v>
      </c>
      <c r="U5211" s="7" t="s">
        <v>13</v>
      </c>
    </row>
    <row r="5212" spans="1:5">
      <c r="A5212" t="s">
        <v>4</v>
      </c>
      <c r="B5212" s="4" t="s">
        <v>5</v>
      </c>
      <c r="C5212" s="4" t="s">
        <v>14</v>
      </c>
      <c r="D5212" s="4" t="s">
        <v>10</v>
      </c>
      <c r="E5212" s="4" t="s">
        <v>14</v>
      </c>
      <c r="F5212" s="4" t="s">
        <v>6</v>
      </c>
      <c r="G5212" s="4" t="s">
        <v>6</v>
      </c>
      <c r="H5212" s="4" t="s">
        <v>6</v>
      </c>
      <c r="I5212" s="4" t="s">
        <v>6</v>
      </c>
      <c r="J5212" s="4" t="s">
        <v>6</v>
      </c>
      <c r="K5212" s="4" t="s">
        <v>6</v>
      </c>
      <c r="L5212" s="4" t="s">
        <v>6</v>
      </c>
      <c r="M5212" s="4" t="s">
        <v>6</v>
      </c>
      <c r="N5212" s="4" t="s">
        <v>6</v>
      </c>
      <c r="O5212" s="4" t="s">
        <v>6</v>
      </c>
      <c r="P5212" s="4" t="s">
        <v>6</v>
      </c>
      <c r="Q5212" s="4" t="s">
        <v>6</v>
      </c>
      <c r="R5212" s="4" t="s">
        <v>6</v>
      </c>
      <c r="S5212" s="4" t="s">
        <v>6</v>
      </c>
      <c r="T5212" s="4" t="s">
        <v>6</v>
      </c>
      <c r="U5212" s="4" t="s">
        <v>6</v>
      </c>
    </row>
    <row r="5213" spans="1:5">
      <c r="A5213" t="n">
        <v>45819</v>
      </c>
      <c r="B5213" s="42" t="n">
        <v>36</v>
      </c>
      <c r="C5213" s="7" t="n">
        <v>8</v>
      </c>
      <c r="D5213" s="7" t="n">
        <v>8</v>
      </c>
      <c r="E5213" s="7" t="n">
        <v>0</v>
      </c>
      <c r="F5213" s="7" t="s">
        <v>149</v>
      </c>
      <c r="G5213" s="7" t="s">
        <v>423</v>
      </c>
      <c r="H5213" s="7" t="s">
        <v>424</v>
      </c>
      <c r="I5213" s="7" t="s">
        <v>425</v>
      </c>
      <c r="J5213" s="7" t="s">
        <v>246</v>
      </c>
      <c r="K5213" s="7" t="s">
        <v>13</v>
      </c>
      <c r="L5213" s="7" t="s">
        <v>13</v>
      </c>
      <c r="M5213" s="7" t="s">
        <v>13</v>
      </c>
      <c r="N5213" s="7" t="s">
        <v>13</v>
      </c>
      <c r="O5213" s="7" t="s">
        <v>13</v>
      </c>
      <c r="P5213" s="7" t="s">
        <v>13</v>
      </c>
      <c r="Q5213" s="7" t="s">
        <v>13</v>
      </c>
      <c r="R5213" s="7" t="s">
        <v>13</v>
      </c>
      <c r="S5213" s="7" t="s">
        <v>13</v>
      </c>
      <c r="T5213" s="7" t="s">
        <v>13</v>
      </c>
      <c r="U5213" s="7" t="s">
        <v>13</v>
      </c>
    </row>
    <row r="5214" spans="1:5">
      <c r="A5214" t="s">
        <v>4</v>
      </c>
      <c r="B5214" s="4" t="s">
        <v>5</v>
      </c>
      <c r="C5214" s="4" t="s">
        <v>14</v>
      </c>
      <c r="D5214" s="4" t="s">
        <v>10</v>
      </c>
      <c r="E5214" s="4" t="s">
        <v>14</v>
      </c>
      <c r="F5214" s="4" t="s">
        <v>6</v>
      </c>
      <c r="G5214" s="4" t="s">
        <v>6</v>
      </c>
      <c r="H5214" s="4" t="s">
        <v>6</v>
      </c>
      <c r="I5214" s="4" t="s">
        <v>6</v>
      </c>
      <c r="J5214" s="4" t="s">
        <v>6</v>
      </c>
      <c r="K5214" s="4" t="s">
        <v>6</v>
      </c>
      <c r="L5214" s="4" t="s">
        <v>6</v>
      </c>
      <c r="M5214" s="4" t="s">
        <v>6</v>
      </c>
      <c r="N5214" s="4" t="s">
        <v>6</v>
      </c>
      <c r="O5214" s="4" t="s">
        <v>6</v>
      </c>
      <c r="P5214" s="4" t="s">
        <v>6</v>
      </c>
      <c r="Q5214" s="4" t="s">
        <v>6</v>
      </c>
      <c r="R5214" s="4" t="s">
        <v>6</v>
      </c>
      <c r="S5214" s="4" t="s">
        <v>6</v>
      </c>
      <c r="T5214" s="4" t="s">
        <v>6</v>
      </c>
      <c r="U5214" s="4" t="s">
        <v>6</v>
      </c>
    </row>
    <row r="5215" spans="1:5">
      <c r="A5215" t="n">
        <v>45889</v>
      </c>
      <c r="B5215" s="42" t="n">
        <v>36</v>
      </c>
      <c r="C5215" s="7" t="n">
        <v>8</v>
      </c>
      <c r="D5215" s="7" t="n">
        <v>1</v>
      </c>
      <c r="E5215" s="7" t="n">
        <v>0</v>
      </c>
      <c r="F5215" s="7" t="s">
        <v>149</v>
      </c>
      <c r="G5215" s="7" t="s">
        <v>423</v>
      </c>
      <c r="H5215" s="7" t="s">
        <v>424</v>
      </c>
      <c r="I5215" s="7" t="s">
        <v>425</v>
      </c>
      <c r="J5215" s="7" t="s">
        <v>430</v>
      </c>
      <c r="K5215" s="7" t="s">
        <v>431</v>
      </c>
      <c r="L5215" s="7" t="s">
        <v>432</v>
      </c>
      <c r="M5215" s="7" t="s">
        <v>13</v>
      </c>
      <c r="N5215" s="7" t="s">
        <v>13</v>
      </c>
      <c r="O5215" s="7" t="s">
        <v>13</v>
      </c>
      <c r="P5215" s="7" t="s">
        <v>13</v>
      </c>
      <c r="Q5215" s="7" t="s">
        <v>13</v>
      </c>
      <c r="R5215" s="7" t="s">
        <v>13</v>
      </c>
      <c r="S5215" s="7" t="s">
        <v>13</v>
      </c>
      <c r="T5215" s="7" t="s">
        <v>13</v>
      </c>
      <c r="U5215" s="7" t="s">
        <v>13</v>
      </c>
    </row>
    <row r="5216" spans="1:5">
      <c r="A5216" t="s">
        <v>4</v>
      </c>
      <c r="B5216" s="4" t="s">
        <v>5</v>
      </c>
      <c r="C5216" s="4" t="s">
        <v>14</v>
      </c>
      <c r="D5216" s="4" t="s">
        <v>10</v>
      </c>
      <c r="E5216" s="4" t="s">
        <v>14</v>
      </c>
      <c r="F5216" s="4" t="s">
        <v>6</v>
      </c>
      <c r="G5216" s="4" t="s">
        <v>6</v>
      </c>
      <c r="H5216" s="4" t="s">
        <v>6</v>
      </c>
      <c r="I5216" s="4" t="s">
        <v>6</v>
      </c>
      <c r="J5216" s="4" t="s">
        <v>6</v>
      </c>
      <c r="K5216" s="4" t="s">
        <v>6</v>
      </c>
      <c r="L5216" s="4" t="s">
        <v>6</v>
      </c>
      <c r="M5216" s="4" t="s">
        <v>6</v>
      </c>
      <c r="N5216" s="4" t="s">
        <v>6</v>
      </c>
      <c r="O5216" s="4" t="s">
        <v>6</v>
      </c>
      <c r="P5216" s="4" t="s">
        <v>6</v>
      </c>
      <c r="Q5216" s="4" t="s">
        <v>6</v>
      </c>
      <c r="R5216" s="4" t="s">
        <v>6</v>
      </c>
      <c r="S5216" s="4" t="s">
        <v>6</v>
      </c>
      <c r="T5216" s="4" t="s">
        <v>6</v>
      </c>
      <c r="U5216" s="4" t="s">
        <v>6</v>
      </c>
    </row>
    <row r="5217" spans="1:21">
      <c r="A5217" t="n">
        <v>45984</v>
      </c>
      <c r="B5217" s="42" t="n">
        <v>36</v>
      </c>
      <c r="C5217" s="7" t="n">
        <v>8</v>
      </c>
      <c r="D5217" s="7" t="n">
        <v>9</v>
      </c>
      <c r="E5217" s="7" t="n">
        <v>0</v>
      </c>
      <c r="F5217" s="7" t="s">
        <v>149</v>
      </c>
      <c r="G5217" s="7" t="s">
        <v>423</v>
      </c>
      <c r="H5217" s="7" t="s">
        <v>424</v>
      </c>
      <c r="I5217" s="7" t="s">
        <v>425</v>
      </c>
      <c r="J5217" s="7" t="s">
        <v>243</v>
      </c>
      <c r="K5217" s="7" t="s">
        <v>13</v>
      </c>
      <c r="L5217" s="7" t="s">
        <v>13</v>
      </c>
      <c r="M5217" s="7" t="s">
        <v>13</v>
      </c>
      <c r="N5217" s="7" t="s">
        <v>13</v>
      </c>
      <c r="O5217" s="7" t="s">
        <v>13</v>
      </c>
      <c r="P5217" s="7" t="s">
        <v>13</v>
      </c>
      <c r="Q5217" s="7" t="s">
        <v>13</v>
      </c>
      <c r="R5217" s="7" t="s">
        <v>13</v>
      </c>
      <c r="S5217" s="7" t="s">
        <v>13</v>
      </c>
      <c r="T5217" s="7" t="s">
        <v>13</v>
      </c>
      <c r="U5217" s="7" t="s">
        <v>13</v>
      </c>
    </row>
    <row r="5218" spans="1:21">
      <c r="A5218" t="s">
        <v>4</v>
      </c>
      <c r="B5218" s="4" t="s">
        <v>5</v>
      </c>
      <c r="C5218" s="4" t="s">
        <v>14</v>
      </c>
      <c r="D5218" s="4" t="s">
        <v>10</v>
      </c>
      <c r="E5218" s="4" t="s">
        <v>14</v>
      </c>
      <c r="F5218" s="4" t="s">
        <v>6</v>
      </c>
      <c r="G5218" s="4" t="s">
        <v>6</v>
      </c>
      <c r="H5218" s="4" t="s">
        <v>6</v>
      </c>
      <c r="I5218" s="4" t="s">
        <v>6</v>
      </c>
      <c r="J5218" s="4" t="s">
        <v>6</v>
      </c>
      <c r="K5218" s="4" t="s">
        <v>6</v>
      </c>
      <c r="L5218" s="4" t="s">
        <v>6</v>
      </c>
      <c r="M5218" s="4" t="s">
        <v>6</v>
      </c>
      <c r="N5218" s="4" t="s">
        <v>6</v>
      </c>
      <c r="O5218" s="4" t="s">
        <v>6</v>
      </c>
      <c r="P5218" s="4" t="s">
        <v>6</v>
      </c>
      <c r="Q5218" s="4" t="s">
        <v>6</v>
      </c>
      <c r="R5218" s="4" t="s">
        <v>6</v>
      </c>
      <c r="S5218" s="4" t="s">
        <v>6</v>
      </c>
      <c r="T5218" s="4" t="s">
        <v>6</v>
      </c>
      <c r="U5218" s="4" t="s">
        <v>6</v>
      </c>
    </row>
    <row r="5219" spans="1:21">
      <c r="A5219" t="n">
        <v>46059</v>
      </c>
      <c r="B5219" s="42" t="n">
        <v>36</v>
      </c>
      <c r="C5219" s="7" t="n">
        <v>8</v>
      </c>
      <c r="D5219" s="7" t="n">
        <v>7032</v>
      </c>
      <c r="E5219" s="7" t="n">
        <v>0</v>
      </c>
      <c r="F5219" s="7" t="s">
        <v>433</v>
      </c>
      <c r="G5219" s="7" t="s">
        <v>434</v>
      </c>
      <c r="H5219" s="7" t="s">
        <v>435</v>
      </c>
      <c r="I5219" s="7" t="s">
        <v>436</v>
      </c>
      <c r="J5219" s="7" t="s">
        <v>13</v>
      </c>
      <c r="K5219" s="7" t="s">
        <v>13</v>
      </c>
      <c r="L5219" s="7" t="s">
        <v>13</v>
      </c>
      <c r="M5219" s="7" t="s">
        <v>13</v>
      </c>
      <c r="N5219" s="7" t="s">
        <v>13</v>
      </c>
      <c r="O5219" s="7" t="s">
        <v>13</v>
      </c>
      <c r="P5219" s="7" t="s">
        <v>13</v>
      </c>
      <c r="Q5219" s="7" t="s">
        <v>13</v>
      </c>
      <c r="R5219" s="7" t="s">
        <v>13</v>
      </c>
      <c r="S5219" s="7" t="s">
        <v>13</v>
      </c>
      <c r="T5219" s="7" t="s">
        <v>13</v>
      </c>
      <c r="U5219" s="7" t="s">
        <v>13</v>
      </c>
    </row>
    <row r="5220" spans="1:21">
      <c r="A5220" t="s">
        <v>4</v>
      </c>
      <c r="B5220" s="4" t="s">
        <v>5</v>
      </c>
      <c r="C5220" s="4" t="s">
        <v>10</v>
      </c>
      <c r="D5220" s="4" t="s">
        <v>14</v>
      </c>
      <c r="E5220" s="4" t="s">
        <v>6</v>
      </c>
      <c r="F5220" s="4" t="s">
        <v>24</v>
      </c>
      <c r="G5220" s="4" t="s">
        <v>24</v>
      </c>
      <c r="H5220" s="4" t="s">
        <v>24</v>
      </c>
    </row>
    <row r="5221" spans="1:21">
      <c r="A5221" t="n">
        <v>46117</v>
      </c>
      <c r="B5221" s="44" t="n">
        <v>48</v>
      </c>
      <c r="C5221" s="7" t="n">
        <v>0</v>
      </c>
      <c r="D5221" s="7" t="n">
        <v>0</v>
      </c>
      <c r="E5221" s="7" t="s">
        <v>196</v>
      </c>
      <c r="F5221" s="7" t="n">
        <v>-1</v>
      </c>
      <c r="G5221" s="7" t="n">
        <v>1</v>
      </c>
      <c r="H5221" s="7" t="n">
        <v>1.40129846432482e-45</v>
      </c>
    </row>
    <row r="5222" spans="1:21">
      <c r="A5222" t="s">
        <v>4</v>
      </c>
      <c r="B5222" s="4" t="s">
        <v>5</v>
      </c>
      <c r="C5222" s="4" t="s">
        <v>10</v>
      </c>
      <c r="D5222" s="4" t="s">
        <v>14</v>
      </c>
      <c r="E5222" s="4" t="s">
        <v>6</v>
      </c>
      <c r="F5222" s="4" t="s">
        <v>24</v>
      </c>
      <c r="G5222" s="4" t="s">
        <v>24</v>
      </c>
      <c r="H5222" s="4" t="s">
        <v>24</v>
      </c>
    </row>
    <row r="5223" spans="1:21">
      <c r="A5223" t="n">
        <v>46150</v>
      </c>
      <c r="B5223" s="44" t="n">
        <v>48</v>
      </c>
      <c r="C5223" s="7" t="n">
        <v>61489</v>
      </c>
      <c r="D5223" s="7" t="n">
        <v>0</v>
      </c>
      <c r="E5223" s="7" t="s">
        <v>196</v>
      </c>
      <c r="F5223" s="7" t="n">
        <v>-1</v>
      </c>
      <c r="G5223" s="7" t="n">
        <v>1</v>
      </c>
      <c r="H5223" s="7" t="n">
        <v>1.40129846432482e-45</v>
      </c>
    </row>
    <row r="5224" spans="1:21">
      <c r="A5224" t="s">
        <v>4</v>
      </c>
      <c r="B5224" s="4" t="s">
        <v>5</v>
      </c>
      <c r="C5224" s="4" t="s">
        <v>10</v>
      </c>
      <c r="D5224" s="4" t="s">
        <v>14</v>
      </c>
      <c r="E5224" s="4" t="s">
        <v>6</v>
      </c>
      <c r="F5224" s="4" t="s">
        <v>24</v>
      </c>
      <c r="G5224" s="4" t="s">
        <v>24</v>
      </c>
      <c r="H5224" s="4" t="s">
        <v>24</v>
      </c>
    </row>
    <row r="5225" spans="1:21">
      <c r="A5225" t="n">
        <v>46183</v>
      </c>
      <c r="B5225" s="44" t="n">
        <v>48</v>
      </c>
      <c r="C5225" s="7" t="n">
        <v>61490</v>
      </c>
      <c r="D5225" s="7" t="n">
        <v>0</v>
      </c>
      <c r="E5225" s="7" t="s">
        <v>196</v>
      </c>
      <c r="F5225" s="7" t="n">
        <v>-1</v>
      </c>
      <c r="G5225" s="7" t="n">
        <v>1</v>
      </c>
      <c r="H5225" s="7" t="n">
        <v>1.40129846432482e-45</v>
      </c>
    </row>
    <row r="5226" spans="1:21">
      <c r="A5226" t="s">
        <v>4</v>
      </c>
      <c r="B5226" s="4" t="s">
        <v>5</v>
      </c>
      <c r="C5226" s="4" t="s">
        <v>10</v>
      </c>
      <c r="D5226" s="4" t="s">
        <v>14</v>
      </c>
      <c r="E5226" s="4" t="s">
        <v>6</v>
      </c>
      <c r="F5226" s="4" t="s">
        <v>24</v>
      </c>
      <c r="G5226" s="4" t="s">
        <v>24</v>
      </c>
      <c r="H5226" s="4" t="s">
        <v>24</v>
      </c>
    </row>
    <row r="5227" spans="1:21">
      <c r="A5227" t="n">
        <v>46216</v>
      </c>
      <c r="B5227" s="44" t="n">
        <v>48</v>
      </c>
      <c r="C5227" s="7" t="n">
        <v>61488</v>
      </c>
      <c r="D5227" s="7" t="n">
        <v>0</v>
      </c>
      <c r="E5227" s="7" t="s">
        <v>196</v>
      </c>
      <c r="F5227" s="7" t="n">
        <v>-1</v>
      </c>
      <c r="G5227" s="7" t="n">
        <v>1</v>
      </c>
      <c r="H5227" s="7" t="n">
        <v>1.40129846432482e-45</v>
      </c>
    </row>
    <row r="5228" spans="1:21">
      <c r="A5228" t="s">
        <v>4</v>
      </c>
      <c r="B5228" s="4" t="s">
        <v>5</v>
      </c>
      <c r="C5228" s="4" t="s">
        <v>10</v>
      </c>
      <c r="D5228" s="4" t="s">
        <v>14</v>
      </c>
      <c r="E5228" s="4" t="s">
        <v>6</v>
      </c>
      <c r="F5228" s="4" t="s">
        <v>24</v>
      </c>
      <c r="G5228" s="4" t="s">
        <v>24</v>
      </c>
      <c r="H5228" s="4" t="s">
        <v>24</v>
      </c>
    </row>
    <row r="5229" spans="1:21">
      <c r="A5229" t="n">
        <v>46249</v>
      </c>
      <c r="B5229" s="44" t="n">
        <v>48</v>
      </c>
      <c r="C5229" s="7" t="n">
        <v>1</v>
      </c>
      <c r="D5229" s="7" t="n">
        <v>0</v>
      </c>
      <c r="E5229" s="7" t="s">
        <v>196</v>
      </c>
      <c r="F5229" s="7" t="n">
        <v>-1</v>
      </c>
      <c r="G5229" s="7" t="n">
        <v>1</v>
      </c>
      <c r="H5229" s="7" t="n">
        <v>1.40129846432482e-45</v>
      </c>
    </row>
    <row r="5230" spans="1:21">
      <c r="A5230" t="s">
        <v>4</v>
      </c>
      <c r="B5230" s="4" t="s">
        <v>5</v>
      </c>
      <c r="C5230" s="4" t="s">
        <v>10</v>
      </c>
      <c r="D5230" s="4" t="s">
        <v>14</v>
      </c>
      <c r="E5230" s="4" t="s">
        <v>6</v>
      </c>
      <c r="F5230" s="4" t="s">
        <v>24</v>
      </c>
      <c r="G5230" s="4" t="s">
        <v>24</v>
      </c>
      <c r="H5230" s="4" t="s">
        <v>24</v>
      </c>
    </row>
    <row r="5231" spans="1:21">
      <c r="A5231" t="n">
        <v>46282</v>
      </c>
      <c r="B5231" s="44" t="n">
        <v>48</v>
      </c>
      <c r="C5231" s="7" t="n">
        <v>8</v>
      </c>
      <c r="D5231" s="7" t="n">
        <v>0</v>
      </c>
      <c r="E5231" s="7" t="s">
        <v>196</v>
      </c>
      <c r="F5231" s="7" t="n">
        <v>-1</v>
      </c>
      <c r="G5231" s="7" t="n">
        <v>1</v>
      </c>
      <c r="H5231" s="7" t="n">
        <v>1.40129846432482e-45</v>
      </c>
    </row>
    <row r="5232" spans="1:21">
      <c r="A5232" t="s">
        <v>4</v>
      </c>
      <c r="B5232" s="4" t="s">
        <v>5</v>
      </c>
      <c r="C5232" s="4" t="s">
        <v>10</v>
      </c>
      <c r="D5232" s="4" t="s">
        <v>14</v>
      </c>
      <c r="E5232" s="4" t="s">
        <v>6</v>
      </c>
      <c r="F5232" s="4" t="s">
        <v>24</v>
      </c>
      <c r="G5232" s="4" t="s">
        <v>24</v>
      </c>
      <c r="H5232" s="4" t="s">
        <v>24</v>
      </c>
    </row>
    <row r="5233" spans="1:21">
      <c r="A5233" t="n">
        <v>46315</v>
      </c>
      <c r="B5233" s="44" t="n">
        <v>48</v>
      </c>
      <c r="C5233" s="7" t="n">
        <v>0</v>
      </c>
      <c r="D5233" s="7" t="n">
        <v>0</v>
      </c>
      <c r="E5233" s="7" t="s">
        <v>149</v>
      </c>
      <c r="F5233" s="7" t="n">
        <v>-1</v>
      </c>
      <c r="G5233" s="7" t="n">
        <v>1</v>
      </c>
      <c r="H5233" s="7" t="n">
        <v>1.40129846432482e-45</v>
      </c>
    </row>
    <row r="5234" spans="1:21">
      <c r="A5234" t="s">
        <v>4</v>
      </c>
      <c r="B5234" s="4" t="s">
        <v>5</v>
      </c>
      <c r="C5234" s="4" t="s">
        <v>10</v>
      </c>
      <c r="D5234" s="4" t="s">
        <v>14</v>
      </c>
      <c r="E5234" s="4" t="s">
        <v>6</v>
      </c>
      <c r="F5234" s="4" t="s">
        <v>24</v>
      </c>
      <c r="G5234" s="4" t="s">
        <v>24</v>
      </c>
      <c r="H5234" s="4" t="s">
        <v>24</v>
      </c>
    </row>
    <row r="5235" spans="1:21">
      <c r="A5235" t="n">
        <v>46344</v>
      </c>
      <c r="B5235" s="44" t="n">
        <v>48</v>
      </c>
      <c r="C5235" s="7" t="n">
        <v>61489</v>
      </c>
      <c r="D5235" s="7" t="n">
        <v>0</v>
      </c>
      <c r="E5235" s="7" t="s">
        <v>149</v>
      </c>
      <c r="F5235" s="7" t="n">
        <v>-1</v>
      </c>
      <c r="G5235" s="7" t="n">
        <v>1</v>
      </c>
      <c r="H5235" s="7" t="n">
        <v>1.40129846432482e-45</v>
      </c>
    </row>
    <row r="5236" spans="1:21">
      <c r="A5236" t="s">
        <v>4</v>
      </c>
      <c r="B5236" s="4" t="s">
        <v>5</v>
      </c>
      <c r="C5236" s="4" t="s">
        <v>10</v>
      </c>
      <c r="D5236" s="4" t="s">
        <v>14</v>
      </c>
      <c r="E5236" s="4" t="s">
        <v>6</v>
      </c>
      <c r="F5236" s="4" t="s">
        <v>24</v>
      </c>
      <c r="G5236" s="4" t="s">
        <v>24</v>
      </c>
      <c r="H5236" s="4" t="s">
        <v>24</v>
      </c>
    </row>
    <row r="5237" spans="1:21">
      <c r="A5237" t="n">
        <v>46373</v>
      </c>
      <c r="B5237" s="44" t="n">
        <v>48</v>
      </c>
      <c r="C5237" s="7" t="n">
        <v>61490</v>
      </c>
      <c r="D5237" s="7" t="n">
        <v>0</v>
      </c>
      <c r="E5237" s="7" t="s">
        <v>149</v>
      </c>
      <c r="F5237" s="7" t="n">
        <v>-1</v>
      </c>
      <c r="G5237" s="7" t="n">
        <v>1</v>
      </c>
      <c r="H5237" s="7" t="n">
        <v>1.40129846432482e-45</v>
      </c>
    </row>
    <row r="5238" spans="1:21">
      <c r="A5238" t="s">
        <v>4</v>
      </c>
      <c r="B5238" s="4" t="s">
        <v>5</v>
      </c>
      <c r="C5238" s="4" t="s">
        <v>10</v>
      </c>
      <c r="D5238" s="4" t="s">
        <v>14</v>
      </c>
      <c r="E5238" s="4" t="s">
        <v>6</v>
      </c>
      <c r="F5238" s="4" t="s">
        <v>24</v>
      </c>
      <c r="G5238" s="4" t="s">
        <v>24</v>
      </c>
      <c r="H5238" s="4" t="s">
        <v>24</v>
      </c>
    </row>
    <row r="5239" spans="1:21">
      <c r="A5239" t="n">
        <v>46402</v>
      </c>
      <c r="B5239" s="44" t="n">
        <v>48</v>
      </c>
      <c r="C5239" s="7" t="n">
        <v>61488</v>
      </c>
      <c r="D5239" s="7" t="n">
        <v>0</v>
      </c>
      <c r="E5239" s="7" t="s">
        <v>149</v>
      </c>
      <c r="F5239" s="7" t="n">
        <v>-1</v>
      </c>
      <c r="G5239" s="7" t="n">
        <v>1</v>
      </c>
      <c r="H5239" s="7" t="n">
        <v>1.40129846432482e-45</v>
      </c>
    </row>
    <row r="5240" spans="1:21">
      <c r="A5240" t="s">
        <v>4</v>
      </c>
      <c r="B5240" s="4" t="s">
        <v>5</v>
      </c>
      <c r="C5240" s="4" t="s">
        <v>10</v>
      </c>
      <c r="D5240" s="4" t="s">
        <v>14</v>
      </c>
      <c r="E5240" s="4" t="s">
        <v>6</v>
      </c>
      <c r="F5240" s="4" t="s">
        <v>24</v>
      </c>
      <c r="G5240" s="4" t="s">
        <v>24</v>
      </c>
      <c r="H5240" s="4" t="s">
        <v>24</v>
      </c>
    </row>
    <row r="5241" spans="1:21">
      <c r="A5241" t="n">
        <v>46431</v>
      </c>
      <c r="B5241" s="44" t="n">
        <v>48</v>
      </c>
      <c r="C5241" s="7" t="n">
        <v>8</v>
      </c>
      <c r="D5241" s="7" t="n">
        <v>0</v>
      </c>
      <c r="E5241" s="7" t="s">
        <v>149</v>
      </c>
      <c r="F5241" s="7" t="n">
        <v>-1</v>
      </c>
      <c r="G5241" s="7" t="n">
        <v>1</v>
      </c>
      <c r="H5241" s="7" t="n">
        <v>1.40129846432482e-45</v>
      </c>
    </row>
    <row r="5242" spans="1:21">
      <c r="A5242" t="s">
        <v>4</v>
      </c>
      <c r="B5242" s="4" t="s">
        <v>5</v>
      </c>
      <c r="C5242" s="4" t="s">
        <v>10</v>
      </c>
      <c r="D5242" s="4" t="s">
        <v>14</v>
      </c>
      <c r="E5242" s="4" t="s">
        <v>6</v>
      </c>
      <c r="F5242" s="4" t="s">
        <v>24</v>
      </c>
      <c r="G5242" s="4" t="s">
        <v>24</v>
      </c>
      <c r="H5242" s="4" t="s">
        <v>24</v>
      </c>
    </row>
    <row r="5243" spans="1:21">
      <c r="A5243" t="n">
        <v>46460</v>
      </c>
      <c r="B5243" s="44" t="n">
        <v>48</v>
      </c>
      <c r="C5243" s="7" t="n">
        <v>1</v>
      </c>
      <c r="D5243" s="7" t="n">
        <v>0</v>
      </c>
      <c r="E5243" s="7" t="s">
        <v>149</v>
      </c>
      <c r="F5243" s="7" t="n">
        <v>-1</v>
      </c>
      <c r="G5243" s="7" t="n">
        <v>1</v>
      </c>
      <c r="H5243" s="7" t="n">
        <v>1.40129846432482e-45</v>
      </c>
    </row>
    <row r="5244" spans="1:21">
      <c r="A5244" t="s">
        <v>4</v>
      </c>
      <c r="B5244" s="4" t="s">
        <v>5</v>
      </c>
      <c r="C5244" s="4" t="s">
        <v>10</v>
      </c>
      <c r="D5244" s="4" t="s">
        <v>14</v>
      </c>
      <c r="E5244" s="4" t="s">
        <v>6</v>
      </c>
      <c r="F5244" s="4" t="s">
        <v>24</v>
      </c>
      <c r="G5244" s="4" t="s">
        <v>24</v>
      </c>
      <c r="H5244" s="4" t="s">
        <v>24</v>
      </c>
    </row>
    <row r="5245" spans="1:21">
      <c r="A5245" t="n">
        <v>46489</v>
      </c>
      <c r="B5245" s="44" t="n">
        <v>48</v>
      </c>
      <c r="C5245" s="7" t="n">
        <v>9</v>
      </c>
      <c r="D5245" s="7" t="n">
        <v>0</v>
      </c>
      <c r="E5245" s="7" t="s">
        <v>149</v>
      </c>
      <c r="F5245" s="7" t="n">
        <v>-1</v>
      </c>
      <c r="G5245" s="7" t="n">
        <v>1</v>
      </c>
      <c r="H5245" s="7" t="n">
        <v>1.40129846432482e-45</v>
      </c>
    </row>
    <row r="5246" spans="1:21">
      <c r="A5246" t="s">
        <v>4</v>
      </c>
      <c r="B5246" s="4" t="s">
        <v>5</v>
      </c>
      <c r="C5246" s="4" t="s">
        <v>10</v>
      </c>
      <c r="D5246" s="4" t="s">
        <v>14</v>
      </c>
      <c r="E5246" s="4" t="s">
        <v>6</v>
      </c>
      <c r="F5246" s="4" t="s">
        <v>24</v>
      </c>
      <c r="G5246" s="4" t="s">
        <v>24</v>
      </c>
      <c r="H5246" s="4" t="s">
        <v>24</v>
      </c>
    </row>
    <row r="5247" spans="1:21">
      <c r="A5247" t="n">
        <v>46518</v>
      </c>
      <c r="B5247" s="44" t="n">
        <v>48</v>
      </c>
      <c r="C5247" s="7" t="n">
        <v>7032</v>
      </c>
      <c r="D5247" s="7" t="n">
        <v>0</v>
      </c>
      <c r="E5247" s="7" t="s">
        <v>433</v>
      </c>
      <c r="F5247" s="7" t="n">
        <v>-1</v>
      </c>
      <c r="G5247" s="7" t="n">
        <v>1</v>
      </c>
      <c r="H5247" s="7" t="n">
        <v>1.40129846432482e-45</v>
      </c>
    </row>
    <row r="5248" spans="1:21">
      <c r="A5248" t="s">
        <v>4</v>
      </c>
      <c r="B5248" s="4" t="s">
        <v>5</v>
      </c>
      <c r="C5248" s="4" t="s">
        <v>14</v>
      </c>
      <c r="D5248" s="4" t="s">
        <v>10</v>
      </c>
      <c r="E5248" s="4" t="s">
        <v>14</v>
      </c>
      <c r="F5248" s="4" t="s">
        <v>6</v>
      </c>
      <c r="G5248" s="4" t="s">
        <v>6</v>
      </c>
      <c r="H5248" s="4" t="s">
        <v>6</v>
      </c>
      <c r="I5248" s="4" t="s">
        <v>6</v>
      </c>
      <c r="J5248" s="4" t="s">
        <v>6</v>
      </c>
      <c r="K5248" s="4" t="s">
        <v>6</v>
      </c>
      <c r="L5248" s="4" t="s">
        <v>6</v>
      </c>
      <c r="M5248" s="4" t="s">
        <v>6</v>
      </c>
      <c r="N5248" s="4" t="s">
        <v>6</v>
      </c>
      <c r="O5248" s="4" t="s">
        <v>6</v>
      </c>
      <c r="P5248" s="4" t="s">
        <v>6</v>
      </c>
      <c r="Q5248" s="4" t="s">
        <v>6</v>
      </c>
      <c r="R5248" s="4" t="s">
        <v>6</v>
      </c>
      <c r="S5248" s="4" t="s">
        <v>6</v>
      </c>
      <c r="T5248" s="4" t="s">
        <v>6</v>
      </c>
      <c r="U5248" s="4" t="s">
        <v>6</v>
      </c>
    </row>
    <row r="5249" spans="1:21">
      <c r="A5249" t="n">
        <v>46543</v>
      </c>
      <c r="B5249" s="42" t="n">
        <v>36</v>
      </c>
      <c r="C5249" s="7" t="n">
        <v>8</v>
      </c>
      <c r="D5249" s="7" t="n">
        <v>22</v>
      </c>
      <c r="E5249" s="7" t="n">
        <v>0</v>
      </c>
      <c r="F5249" s="7" t="s">
        <v>437</v>
      </c>
      <c r="G5249" s="7" t="s">
        <v>149</v>
      </c>
      <c r="H5249" s="7" t="s">
        <v>145</v>
      </c>
      <c r="I5249" s="7" t="s">
        <v>13</v>
      </c>
      <c r="J5249" s="7" t="s">
        <v>13</v>
      </c>
      <c r="K5249" s="7" t="s">
        <v>13</v>
      </c>
      <c r="L5249" s="7" t="s">
        <v>13</v>
      </c>
      <c r="M5249" s="7" t="s">
        <v>13</v>
      </c>
      <c r="N5249" s="7" t="s">
        <v>13</v>
      </c>
      <c r="O5249" s="7" t="s">
        <v>13</v>
      </c>
      <c r="P5249" s="7" t="s">
        <v>13</v>
      </c>
      <c r="Q5249" s="7" t="s">
        <v>13</v>
      </c>
      <c r="R5249" s="7" t="s">
        <v>13</v>
      </c>
      <c r="S5249" s="7" t="s">
        <v>13</v>
      </c>
      <c r="T5249" s="7" t="s">
        <v>13</v>
      </c>
      <c r="U5249" s="7" t="s">
        <v>13</v>
      </c>
    </row>
    <row r="5250" spans="1:21">
      <c r="A5250" t="s">
        <v>4</v>
      </c>
      <c r="B5250" s="4" t="s">
        <v>5</v>
      </c>
      <c r="C5250" s="4" t="s">
        <v>14</v>
      </c>
      <c r="D5250" s="4" t="s">
        <v>10</v>
      </c>
      <c r="E5250" s="4" t="s">
        <v>14</v>
      </c>
      <c r="F5250" s="4" t="s">
        <v>6</v>
      </c>
      <c r="G5250" s="4" t="s">
        <v>6</v>
      </c>
      <c r="H5250" s="4" t="s">
        <v>6</v>
      </c>
      <c r="I5250" s="4" t="s">
        <v>6</v>
      </c>
      <c r="J5250" s="4" t="s">
        <v>6</v>
      </c>
      <c r="K5250" s="4" t="s">
        <v>6</v>
      </c>
      <c r="L5250" s="4" t="s">
        <v>6</v>
      </c>
      <c r="M5250" s="4" t="s">
        <v>6</v>
      </c>
      <c r="N5250" s="4" t="s">
        <v>6</v>
      </c>
      <c r="O5250" s="4" t="s">
        <v>6</v>
      </c>
      <c r="P5250" s="4" t="s">
        <v>6</v>
      </c>
      <c r="Q5250" s="4" t="s">
        <v>6</v>
      </c>
      <c r="R5250" s="4" t="s">
        <v>6</v>
      </c>
      <c r="S5250" s="4" t="s">
        <v>6</v>
      </c>
      <c r="T5250" s="4" t="s">
        <v>6</v>
      </c>
      <c r="U5250" s="4" t="s">
        <v>6</v>
      </c>
    </row>
    <row r="5251" spans="1:21">
      <c r="A5251" t="n">
        <v>46598</v>
      </c>
      <c r="B5251" s="42" t="n">
        <v>36</v>
      </c>
      <c r="C5251" s="7" t="n">
        <v>8</v>
      </c>
      <c r="D5251" s="7" t="n">
        <v>28</v>
      </c>
      <c r="E5251" s="7" t="n">
        <v>0</v>
      </c>
      <c r="F5251" s="7" t="s">
        <v>437</v>
      </c>
      <c r="G5251" s="7" t="s">
        <v>149</v>
      </c>
      <c r="H5251" s="7" t="s">
        <v>438</v>
      </c>
      <c r="I5251" s="7" t="s">
        <v>250</v>
      </c>
      <c r="J5251" s="7" t="s">
        <v>13</v>
      </c>
      <c r="K5251" s="7" t="s">
        <v>13</v>
      </c>
      <c r="L5251" s="7" t="s">
        <v>13</v>
      </c>
      <c r="M5251" s="7" t="s">
        <v>13</v>
      </c>
      <c r="N5251" s="7" t="s">
        <v>13</v>
      </c>
      <c r="O5251" s="7" t="s">
        <v>13</v>
      </c>
      <c r="P5251" s="7" t="s">
        <v>13</v>
      </c>
      <c r="Q5251" s="7" t="s">
        <v>13</v>
      </c>
      <c r="R5251" s="7" t="s">
        <v>13</v>
      </c>
      <c r="S5251" s="7" t="s">
        <v>13</v>
      </c>
      <c r="T5251" s="7" t="s">
        <v>13</v>
      </c>
      <c r="U5251" s="7" t="s">
        <v>13</v>
      </c>
    </row>
    <row r="5252" spans="1:21">
      <c r="A5252" t="s">
        <v>4</v>
      </c>
      <c r="B5252" s="4" t="s">
        <v>5</v>
      </c>
      <c r="C5252" s="4" t="s">
        <v>10</v>
      </c>
      <c r="D5252" s="4" t="s">
        <v>14</v>
      </c>
      <c r="E5252" s="4" t="s">
        <v>6</v>
      </c>
      <c r="F5252" s="4" t="s">
        <v>24</v>
      </c>
      <c r="G5252" s="4" t="s">
        <v>24</v>
      </c>
      <c r="H5252" s="4" t="s">
        <v>24</v>
      </c>
    </row>
    <row r="5253" spans="1:21">
      <c r="A5253" t="n">
        <v>46661</v>
      </c>
      <c r="B5253" s="44" t="n">
        <v>48</v>
      </c>
      <c r="C5253" s="7" t="n">
        <v>28</v>
      </c>
      <c r="D5253" s="7" t="n">
        <v>0</v>
      </c>
      <c r="E5253" s="7" t="s">
        <v>437</v>
      </c>
      <c r="F5253" s="7" t="n">
        <v>-1</v>
      </c>
      <c r="G5253" s="7" t="n">
        <v>1</v>
      </c>
      <c r="H5253" s="7" t="n">
        <v>1.40129846432482e-45</v>
      </c>
    </row>
    <row r="5254" spans="1:21">
      <c r="A5254" t="s">
        <v>4</v>
      </c>
      <c r="B5254" s="4" t="s">
        <v>5</v>
      </c>
      <c r="C5254" s="4" t="s">
        <v>10</v>
      </c>
      <c r="D5254" s="4" t="s">
        <v>14</v>
      </c>
      <c r="E5254" s="4" t="s">
        <v>6</v>
      </c>
      <c r="F5254" s="4" t="s">
        <v>24</v>
      </c>
      <c r="G5254" s="4" t="s">
        <v>24</v>
      </c>
      <c r="H5254" s="4" t="s">
        <v>24</v>
      </c>
    </row>
    <row r="5255" spans="1:21">
      <c r="A5255" t="n">
        <v>46688</v>
      </c>
      <c r="B5255" s="44" t="n">
        <v>48</v>
      </c>
      <c r="C5255" s="7" t="n">
        <v>22</v>
      </c>
      <c r="D5255" s="7" t="n">
        <v>0</v>
      </c>
      <c r="E5255" s="7" t="s">
        <v>437</v>
      </c>
      <c r="F5255" s="7" t="n">
        <v>-1</v>
      </c>
      <c r="G5255" s="7" t="n">
        <v>1</v>
      </c>
      <c r="H5255" s="7" t="n">
        <v>1.40129846432482e-45</v>
      </c>
    </row>
    <row r="5256" spans="1:21">
      <c r="A5256" t="s">
        <v>4</v>
      </c>
      <c r="B5256" s="4" t="s">
        <v>5</v>
      </c>
      <c r="C5256" s="4" t="s">
        <v>14</v>
      </c>
      <c r="D5256" s="4" t="s">
        <v>10</v>
      </c>
      <c r="E5256" s="4" t="s">
        <v>14</v>
      </c>
      <c r="F5256" s="4" t="s">
        <v>6</v>
      </c>
      <c r="G5256" s="4" t="s">
        <v>6</v>
      </c>
      <c r="H5256" s="4" t="s">
        <v>6</v>
      </c>
      <c r="I5256" s="4" t="s">
        <v>6</v>
      </c>
      <c r="J5256" s="4" t="s">
        <v>6</v>
      </c>
      <c r="K5256" s="4" t="s">
        <v>6</v>
      </c>
      <c r="L5256" s="4" t="s">
        <v>6</v>
      </c>
      <c r="M5256" s="4" t="s">
        <v>6</v>
      </c>
      <c r="N5256" s="4" t="s">
        <v>6</v>
      </c>
      <c r="O5256" s="4" t="s">
        <v>6</v>
      </c>
      <c r="P5256" s="4" t="s">
        <v>6</v>
      </c>
      <c r="Q5256" s="4" t="s">
        <v>6</v>
      </c>
      <c r="R5256" s="4" t="s">
        <v>6</v>
      </c>
      <c r="S5256" s="4" t="s">
        <v>6</v>
      </c>
      <c r="T5256" s="4" t="s">
        <v>6</v>
      </c>
      <c r="U5256" s="4" t="s">
        <v>6</v>
      </c>
    </row>
    <row r="5257" spans="1:21">
      <c r="A5257" t="n">
        <v>46715</v>
      </c>
      <c r="B5257" s="42" t="n">
        <v>36</v>
      </c>
      <c r="C5257" s="7" t="n">
        <v>8</v>
      </c>
      <c r="D5257" s="7" t="n">
        <v>14</v>
      </c>
      <c r="E5257" s="7" t="n">
        <v>0</v>
      </c>
      <c r="F5257" s="7" t="s">
        <v>149</v>
      </c>
      <c r="G5257" s="7" t="s">
        <v>145</v>
      </c>
      <c r="H5257" s="7" t="s">
        <v>439</v>
      </c>
      <c r="I5257" s="7" t="s">
        <v>147</v>
      </c>
      <c r="J5257" s="7" t="s">
        <v>150</v>
      </c>
      <c r="K5257" s="7" t="s">
        <v>440</v>
      </c>
      <c r="L5257" s="7" t="s">
        <v>441</v>
      </c>
      <c r="M5257" s="7" t="s">
        <v>13</v>
      </c>
      <c r="N5257" s="7" t="s">
        <v>13</v>
      </c>
      <c r="O5257" s="7" t="s">
        <v>13</v>
      </c>
      <c r="P5257" s="7" t="s">
        <v>13</v>
      </c>
      <c r="Q5257" s="7" t="s">
        <v>13</v>
      </c>
      <c r="R5257" s="7" t="s">
        <v>13</v>
      </c>
      <c r="S5257" s="7" t="s">
        <v>13</v>
      </c>
      <c r="T5257" s="7" t="s">
        <v>13</v>
      </c>
      <c r="U5257" s="7" t="s">
        <v>13</v>
      </c>
    </row>
    <row r="5258" spans="1:21">
      <c r="A5258" t="s">
        <v>4</v>
      </c>
      <c r="B5258" s="4" t="s">
        <v>5</v>
      </c>
      <c r="C5258" s="4" t="s">
        <v>14</v>
      </c>
      <c r="D5258" s="4" t="s">
        <v>10</v>
      </c>
      <c r="E5258" s="4" t="s">
        <v>14</v>
      </c>
      <c r="F5258" s="4" t="s">
        <v>6</v>
      </c>
      <c r="G5258" s="4" t="s">
        <v>6</v>
      </c>
      <c r="H5258" s="4" t="s">
        <v>6</v>
      </c>
      <c r="I5258" s="4" t="s">
        <v>6</v>
      </c>
      <c r="J5258" s="4" t="s">
        <v>6</v>
      </c>
      <c r="K5258" s="4" t="s">
        <v>6</v>
      </c>
      <c r="L5258" s="4" t="s">
        <v>6</v>
      </c>
      <c r="M5258" s="4" t="s">
        <v>6</v>
      </c>
      <c r="N5258" s="4" t="s">
        <v>6</v>
      </c>
      <c r="O5258" s="4" t="s">
        <v>6</v>
      </c>
      <c r="P5258" s="4" t="s">
        <v>6</v>
      </c>
      <c r="Q5258" s="4" t="s">
        <v>6</v>
      </c>
      <c r="R5258" s="4" t="s">
        <v>6</v>
      </c>
      <c r="S5258" s="4" t="s">
        <v>6</v>
      </c>
      <c r="T5258" s="4" t="s">
        <v>6</v>
      </c>
      <c r="U5258" s="4" t="s">
        <v>6</v>
      </c>
    </row>
    <row r="5259" spans="1:21">
      <c r="A5259" t="n">
        <v>46806</v>
      </c>
      <c r="B5259" s="42" t="n">
        <v>36</v>
      </c>
      <c r="C5259" s="7" t="n">
        <v>8</v>
      </c>
      <c r="D5259" s="7" t="n">
        <v>1560</v>
      </c>
      <c r="E5259" s="7" t="n">
        <v>0</v>
      </c>
      <c r="F5259" s="7" t="s">
        <v>442</v>
      </c>
      <c r="G5259" s="7" t="s">
        <v>443</v>
      </c>
      <c r="H5259" s="7" t="s">
        <v>198</v>
      </c>
      <c r="I5259" s="7" t="s">
        <v>13</v>
      </c>
      <c r="J5259" s="7" t="s">
        <v>13</v>
      </c>
      <c r="K5259" s="7" t="s">
        <v>13</v>
      </c>
      <c r="L5259" s="7" t="s">
        <v>13</v>
      </c>
      <c r="M5259" s="7" t="s">
        <v>13</v>
      </c>
      <c r="N5259" s="7" t="s">
        <v>13</v>
      </c>
      <c r="O5259" s="7" t="s">
        <v>13</v>
      </c>
      <c r="P5259" s="7" t="s">
        <v>13</v>
      </c>
      <c r="Q5259" s="7" t="s">
        <v>13</v>
      </c>
      <c r="R5259" s="7" t="s">
        <v>13</v>
      </c>
      <c r="S5259" s="7" t="s">
        <v>13</v>
      </c>
      <c r="T5259" s="7" t="s">
        <v>13</v>
      </c>
      <c r="U5259" s="7" t="s">
        <v>13</v>
      </c>
    </row>
    <row r="5260" spans="1:21">
      <c r="A5260" t="s">
        <v>4</v>
      </c>
      <c r="B5260" s="4" t="s">
        <v>5</v>
      </c>
      <c r="C5260" s="4" t="s">
        <v>14</v>
      </c>
      <c r="D5260" s="4" t="s">
        <v>10</v>
      </c>
      <c r="E5260" s="4" t="s">
        <v>14</v>
      </c>
      <c r="F5260" s="4" t="s">
        <v>6</v>
      </c>
      <c r="G5260" s="4" t="s">
        <v>6</v>
      </c>
      <c r="H5260" s="4" t="s">
        <v>6</v>
      </c>
      <c r="I5260" s="4" t="s">
        <v>6</v>
      </c>
      <c r="J5260" s="4" t="s">
        <v>6</v>
      </c>
      <c r="K5260" s="4" t="s">
        <v>6</v>
      </c>
      <c r="L5260" s="4" t="s">
        <v>6</v>
      </c>
      <c r="M5260" s="4" t="s">
        <v>6</v>
      </c>
      <c r="N5260" s="4" t="s">
        <v>6</v>
      </c>
      <c r="O5260" s="4" t="s">
        <v>6</v>
      </c>
      <c r="P5260" s="4" t="s">
        <v>6</v>
      </c>
      <c r="Q5260" s="4" t="s">
        <v>6</v>
      </c>
      <c r="R5260" s="4" t="s">
        <v>6</v>
      </c>
      <c r="S5260" s="4" t="s">
        <v>6</v>
      </c>
      <c r="T5260" s="4" t="s">
        <v>6</v>
      </c>
      <c r="U5260" s="4" t="s">
        <v>6</v>
      </c>
    </row>
    <row r="5261" spans="1:21">
      <c r="A5261" t="n">
        <v>46857</v>
      </c>
      <c r="B5261" s="42" t="n">
        <v>36</v>
      </c>
      <c r="C5261" s="7" t="n">
        <v>8</v>
      </c>
      <c r="D5261" s="7" t="n">
        <v>1561</v>
      </c>
      <c r="E5261" s="7" t="n">
        <v>0</v>
      </c>
      <c r="F5261" s="7" t="s">
        <v>442</v>
      </c>
      <c r="G5261" s="7" t="s">
        <v>198</v>
      </c>
      <c r="H5261" s="7" t="s">
        <v>13</v>
      </c>
      <c r="I5261" s="7" t="s">
        <v>13</v>
      </c>
      <c r="J5261" s="7" t="s">
        <v>13</v>
      </c>
      <c r="K5261" s="7" t="s">
        <v>13</v>
      </c>
      <c r="L5261" s="7" t="s">
        <v>13</v>
      </c>
      <c r="M5261" s="7" t="s">
        <v>13</v>
      </c>
      <c r="N5261" s="7" t="s">
        <v>13</v>
      </c>
      <c r="O5261" s="7" t="s">
        <v>13</v>
      </c>
      <c r="P5261" s="7" t="s">
        <v>13</v>
      </c>
      <c r="Q5261" s="7" t="s">
        <v>13</v>
      </c>
      <c r="R5261" s="7" t="s">
        <v>13</v>
      </c>
      <c r="S5261" s="7" t="s">
        <v>13</v>
      </c>
      <c r="T5261" s="7" t="s">
        <v>13</v>
      </c>
      <c r="U5261" s="7" t="s">
        <v>13</v>
      </c>
    </row>
    <row r="5262" spans="1:21">
      <c r="A5262" t="s">
        <v>4</v>
      </c>
      <c r="B5262" s="4" t="s">
        <v>5</v>
      </c>
      <c r="C5262" s="4" t="s">
        <v>14</v>
      </c>
      <c r="D5262" s="4" t="s">
        <v>10</v>
      </c>
      <c r="E5262" s="4" t="s">
        <v>14</v>
      </c>
      <c r="F5262" s="4" t="s">
        <v>6</v>
      </c>
      <c r="G5262" s="4" t="s">
        <v>6</v>
      </c>
      <c r="H5262" s="4" t="s">
        <v>6</v>
      </c>
      <c r="I5262" s="4" t="s">
        <v>6</v>
      </c>
      <c r="J5262" s="4" t="s">
        <v>6</v>
      </c>
      <c r="K5262" s="4" t="s">
        <v>6</v>
      </c>
      <c r="L5262" s="4" t="s">
        <v>6</v>
      </c>
      <c r="M5262" s="4" t="s">
        <v>6</v>
      </c>
      <c r="N5262" s="4" t="s">
        <v>6</v>
      </c>
      <c r="O5262" s="4" t="s">
        <v>6</v>
      </c>
      <c r="P5262" s="4" t="s">
        <v>6</v>
      </c>
      <c r="Q5262" s="4" t="s">
        <v>6</v>
      </c>
      <c r="R5262" s="4" t="s">
        <v>6</v>
      </c>
      <c r="S5262" s="4" t="s">
        <v>6</v>
      </c>
      <c r="T5262" s="4" t="s">
        <v>6</v>
      </c>
      <c r="U5262" s="4" t="s">
        <v>6</v>
      </c>
    </row>
    <row r="5263" spans="1:21">
      <c r="A5263" t="n">
        <v>46896</v>
      </c>
      <c r="B5263" s="42" t="n">
        <v>36</v>
      </c>
      <c r="C5263" s="7" t="n">
        <v>8</v>
      </c>
      <c r="D5263" s="7" t="n">
        <v>1562</v>
      </c>
      <c r="E5263" s="7" t="n">
        <v>0</v>
      </c>
      <c r="F5263" s="7" t="s">
        <v>442</v>
      </c>
      <c r="G5263" s="7" t="s">
        <v>198</v>
      </c>
      <c r="H5263" s="7" t="s">
        <v>13</v>
      </c>
      <c r="I5263" s="7" t="s">
        <v>13</v>
      </c>
      <c r="J5263" s="7" t="s">
        <v>13</v>
      </c>
      <c r="K5263" s="7" t="s">
        <v>13</v>
      </c>
      <c r="L5263" s="7" t="s">
        <v>13</v>
      </c>
      <c r="M5263" s="7" t="s">
        <v>13</v>
      </c>
      <c r="N5263" s="7" t="s">
        <v>13</v>
      </c>
      <c r="O5263" s="7" t="s">
        <v>13</v>
      </c>
      <c r="P5263" s="7" t="s">
        <v>13</v>
      </c>
      <c r="Q5263" s="7" t="s">
        <v>13</v>
      </c>
      <c r="R5263" s="7" t="s">
        <v>13</v>
      </c>
      <c r="S5263" s="7" t="s">
        <v>13</v>
      </c>
      <c r="T5263" s="7" t="s">
        <v>13</v>
      </c>
      <c r="U5263" s="7" t="s">
        <v>13</v>
      </c>
    </row>
    <row r="5264" spans="1:21">
      <c r="A5264" t="s">
        <v>4</v>
      </c>
      <c r="B5264" s="4" t="s">
        <v>5</v>
      </c>
      <c r="C5264" s="4" t="s">
        <v>10</v>
      </c>
      <c r="D5264" s="4" t="s">
        <v>14</v>
      </c>
      <c r="E5264" s="4" t="s">
        <v>6</v>
      </c>
      <c r="F5264" s="4" t="s">
        <v>24</v>
      </c>
      <c r="G5264" s="4" t="s">
        <v>24</v>
      </c>
      <c r="H5264" s="4" t="s">
        <v>24</v>
      </c>
    </row>
    <row r="5265" spans="1:21">
      <c r="A5265" t="n">
        <v>46935</v>
      </c>
      <c r="B5265" s="44" t="n">
        <v>48</v>
      </c>
      <c r="C5265" s="7" t="n">
        <v>1560</v>
      </c>
      <c r="D5265" s="7" t="n">
        <v>0</v>
      </c>
      <c r="E5265" s="7" t="s">
        <v>442</v>
      </c>
      <c r="F5265" s="7" t="n">
        <v>-1</v>
      </c>
      <c r="G5265" s="7" t="n">
        <v>1</v>
      </c>
      <c r="H5265" s="7" t="n">
        <v>1.40129846432482e-45</v>
      </c>
    </row>
    <row r="5266" spans="1:21">
      <c r="A5266" t="s">
        <v>4</v>
      </c>
      <c r="B5266" s="4" t="s">
        <v>5</v>
      </c>
      <c r="C5266" s="4" t="s">
        <v>10</v>
      </c>
      <c r="D5266" s="4" t="s">
        <v>14</v>
      </c>
      <c r="E5266" s="4" t="s">
        <v>6</v>
      </c>
      <c r="F5266" s="4" t="s">
        <v>24</v>
      </c>
      <c r="G5266" s="4" t="s">
        <v>24</v>
      </c>
      <c r="H5266" s="4" t="s">
        <v>24</v>
      </c>
    </row>
    <row r="5267" spans="1:21">
      <c r="A5267" t="n">
        <v>46960</v>
      </c>
      <c r="B5267" s="44" t="n">
        <v>48</v>
      </c>
      <c r="C5267" s="7" t="n">
        <v>1561</v>
      </c>
      <c r="D5267" s="7" t="n">
        <v>0</v>
      </c>
      <c r="E5267" s="7" t="s">
        <v>442</v>
      </c>
      <c r="F5267" s="7" t="n">
        <v>-1</v>
      </c>
      <c r="G5267" s="7" t="n">
        <v>1</v>
      </c>
      <c r="H5267" s="7" t="n">
        <v>1.40129846432482e-45</v>
      </c>
    </row>
    <row r="5268" spans="1:21">
      <c r="A5268" t="s">
        <v>4</v>
      </c>
      <c r="B5268" s="4" t="s">
        <v>5</v>
      </c>
      <c r="C5268" s="4" t="s">
        <v>10</v>
      </c>
      <c r="D5268" s="4" t="s">
        <v>14</v>
      </c>
      <c r="E5268" s="4" t="s">
        <v>6</v>
      </c>
      <c r="F5268" s="4" t="s">
        <v>24</v>
      </c>
      <c r="G5268" s="4" t="s">
        <v>24</v>
      </c>
      <c r="H5268" s="4" t="s">
        <v>24</v>
      </c>
    </row>
    <row r="5269" spans="1:21">
      <c r="A5269" t="n">
        <v>46985</v>
      </c>
      <c r="B5269" s="44" t="n">
        <v>48</v>
      </c>
      <c r="C5269" s="7" t="n">
        <v>1562</v>
      </c>
      <c r="D5269" s="7" t="n">
        <v>0</v>
      </c>
      <c r="E5269" s="7" t="s">
        <v>442</v>
      </c>
      <c r="F5269" s="7" t="n">
        <v>-1</v>
      </c>
      <c r="G5269" s="7" t="n">
        <v>1</v>
      </c>
      <c r="H5269" s="7" t="n">
        <v>1.40129846432482e-45</v>
      </c>
    </row>
    <row r="5270" spans="1:21">
      <c r="A5270" t="s">
        <v>4</v>
      </c>
      <c r="B5270" s="4" t="s">
        <v>5</v>
      </c>
      <c r="C5270" s="4" t="s">
        <v>14</v>
      </c>
      <c r="D5270" s="4" t="s">
        <v>10</v>
      </c>
      <c r="E5270" s="4" t="s">
        <v>14</v>
      </c>
      <c r="F5270" s="4" t="s">
        <v>6</v>
      </c>
      <c r="G5270" s="4" t="s">
        <v>6</v>
      </c>
      <c r="H5270" s="4" t="s">
        <v>6</v>
      </c>
      <c r="I5270" s="4" t="s">
        <v>6</v>
      </c>
      <c r="J5270" s="4" t="s">
        <v>6</v>
      </c>
      <c r="K5270" s="4" t="s">
        <v>6</v>
      </c>
      <c r="L5270" s="4" t="s">
        <v>6</v>
      </c>
      <c r="M5270" s="4" t="s">
        <v>6</v>
      </c>
      <c r="N5270" s="4" t="s">
        <v>6</v>
      </c>
      <c r="O5270" s="4" t="s">
        <v>6</v>
      </c>
      <c r="P5270" s="4" t="s">
        <v>6</v>
      </c>
      <c r="Q5270" s="4" t="s">
        <v>6</v>
      </c>
      <c r="R5270" s="4" t="s">
        <v>6</v>
      </c>
      <c r="S5270" s="4" t="s">
        <v>6</v>
      </c>
      <c r="T5270" s="4" t="s">
        <v>6</v>
      </c>
      <c r="U5270" s="4" t="s">
        <v>6</v>
      </c>
    </row>
    <row r="5271" spans="1:21">
      <c r="A5271" t="n">
        <v>47010</v>
      </c>
      <c r="B5271" s="42" t="n">
        <v>36</v>
      </c>
      <c r="C5271" s="7" t="n">
        <v>8</v>
      </c>
      <c r="D5271" s="7" t="n">
        <v>7033</v>
      </c>
      <c r="E5271" s="7" t="n">
        <v>0</v>
      </c>
      <c r="F5271" s="7" t="s">
        <v>444</v>
      </c>
      <c r="G5271" s="7" t="s">
        <v>445</v>
      </c>
      <c r="H5271" s="7" t="s">
        <v>446</v>
      </c>
      <c r="I5271" s="7" t="s">
        <v>447</v>
      </c>
      <c r="J5271" s="7" t="s">
        <v>448</v>
      </c>
      <c r="K5271" s="7" t="s">
        <v>13</v>
      </c>
      <c r="L5271" s="7" t="s">
        <v>13</v>
      </c>
      <c r="M5271" s="7" t="s">
        <v>13</v>
      </c>
      <c r="N5271" s="7" t="s">
        <v>13</v>
      </c>
      <c r="O5271" s="7" t="s">
        <v>13</v>
      </c>
      <c r="P5271" s="7" t="s">
        <v>13</v>
      </c>
      <c r="Q5271" s="7" t="s">
        <v>13</v>
      </c>
      <c r="R5271" s="7" t="s">
        <v>13</v>
      </c>
      <c r="S5271" s="7" t="s">
        <v>13</v>
      </c>
      <c r="T5271" s="7" t="s">
        <v>13</v>
      </c>
      <c r="U5271" s="7" t="s">
        <v>13</v>
      </c>
    </row>
    <row r="5272" spans="1:21">
      <c r="A5272" t="s">
        <v>4</v>
      </c>
      <c r="B5272" s="4" t="s">
        <v>5</v>
      </c>
      <c r="C5272" s="4" t="s">
        <v>10</v>
      </c>
    </row>
    <row r="5273" spans="1:21">
      <c r="A5273" t="n">
        <v>47081</v>
      </c>
      <c r="B5273" s="27" t="n">
        <v>16</v>
      </c>
      <c r="C5273" s="7" t="n">
        <v>0</v>
      </c>
    </row>
    <row r="5274" spans="1:21">
      <c r="A5274" t="s">
        <v>4</v>
      </c>
      <c r="B5274" s="4" t="s">
        <v>5</v>
      </c>
      <c r="C5274" s="4" t="s">
        <v>10</v>
      </c>
      <c r="D5274" s="4" t="s">
        <v>10</v>
      </c>
      <c r="E5274" s="4" t="s">
        <v>10</v>
      </c>
    </row>
    <row r="5275" spans="1:21">
      <c r="A5275" t="n">
        <v>47084</v>
      </c>
      <c r="B5275" s="64" t="n">
        <v>61</v>
      </c>
      <c r="C5275" s="7" t="n">
        <v>9</v>
      </c>
      <c r="D5275" s="7" t="n">
        <v>22</v>
      </c>
      <c r="E5275" s="7" t="n">
        <v>0</v>
      </c>
    </row>
    <row r="5276" spans="1:21">
      <c r="A5276" t="s">
        <v>4</v>
      </c>
      <c r="B5276" s="4" t="s">
        <v>5</v>
      </c>
      <c r="C5276" s="4" t="s">
        <v>10</v>
      </c>
      <c r="D5276" s="4" t="s">
        <v>10</v>
      </c>
      <c r="E5276" s="4" t="s">
        <v>10</v>
      </c>
    </row>
    <row r="5277" spans="1:21">
      <c r="A5277" t="n">
        <v>47091</v>
      </c>
      <c r="B5277" s="64" t="n">
        <v>61</v>
      </c>
      <c r="C5277" s="7" t="n">
        <v>0</v>
      </c>
      <c r="D5277" s="7" t="n">
        <v>1590</v>
      </c>
      <c r="E5277" s="7" t="n">
        <v>0</v>
      </c>
    </row>
    <row r="5278" spans="1:21">
      <c r="A5278" t="s">
        <v>4</v>
      </c>
      <c r="B5278" s="4" t="s">
        <v>5</v>
      </c>
      <c r="C5278" s="4" t="s">
        <v>10</v>
      </c>
      <c r="D5278" s="4" t="s">
        <v>10</v>
      </c>
      <c r="E5278" s="4" t="s">
        <v>10</v>
      </c>
    </row>
    <row r="5279" spans="1:21">
      <c r="A5279" t="n">
        <v>47098</v>
      </c>
      <c r="B5279" s="64" t="n">
        <v>61</v>
      </c>
      <c r="C5279" s="7" t="n">
        <v>61489</v>
      </c>
      <c r="D5279" s="7" t="n">
        <v>1590</v>
      </c>
      <c r="E5279" s="7" t="n">
        <v>0</v>
      </c>
    </row>
    <row r="5280" spans="1:21">
      <c r="A5280" t="s">
        <v>4</v>
      </c>
      <c r="B5280" s="4" t="s">
        <v>5</v>
      </c>
      <c r="C5280" s="4" t="s">
        <v>10</v>
      </c>
      <c r="D5280" s="4" t="s">
        <v>10</v>
      </c>
      <c r="E5280" s="4" t="s">
        <v>10</v>
      </c>
    </row>
    <row r="5281" spans="1:21">
      <c r="A5281" t="n">
        <v>47105</v>
      </c>
      <c r="B5281" s="64" t="n">
        <v>61</v>
      </c>
      <c r="C5281" s="7" t="n">
        <v>61490</v>
      </c>
      <c r="D5281" s="7" t="n">
        <v>1590</v>
      </c>
      <c r="E5281" s="7" t="n">
        <v>0</v>
      </c>
    </row>
    <row r="5282" spans="1:21">
      <c r="A5282" t="s">
        <v>4</v>
      </c>
      <c r="B5282" s="4" t="s">
        <v>5</v>
      </c>
      <c r="C5282" s="4" t="s">
        <v>10</v>
      </c>
      <c r="D5282" s="4" t="s">
        <v>10</v>
      </c>
      <c r="E5282" s="4" t="s">
        <v>10</v>
      </c>
    </row>
    <row r="5283" spans="1:21">
      <c r="A5283" t="n">
        <v>47112</v>
      </c>
      <c r="B5283" s="64" t="n">
        <v>61</v>
      </c>
      <c r="C5283" s="7" t="n">
        <v>61488</v>
      </c>
      <c r="D5283" s="7" t="n">
        <v>1590</v>
      </c>
      <c r="E5283" s="7" t="n">
        <v>0</v>
      </c>
    </row>
    <row r="5284" spans="1:21">
      <c r="A5284" t="s">
        <v>4</v>
      </c>
      <c r="B5284" s="4" t="s">
        <v>5</v>
      </c>
      <c r="C5284" s="4" t="s">
        <v>10</v>
      </c>
      <c r="D5284" s="4" t="s">
        <v>10</v>
      </c>
      <c r="E5284" s="4" t="s">
        <v>10</v>
      </c>
    </row>
    <row r="5285" spans="1:21">
      <c r="A5285" t="n">
        <v>47119</v>
      </c>
      <c r="B5285" s="64" t="n">
        <v>61</v>
      </c>
      <c r="C5285" s="7" t="n">
        <v>8</v>
      </c>
      <c r="D5285" s="7" t="n">
        <v>1590</v>
      </c>
      <c r="E5285" s="7" t="n">
        <v>0</v>
      </c>
    </row>
    <row r="5286" spans="1:21">
      <c r="A5286" t="s">
        <v>4</v>
      </c>
      <c r="B5286" s="4" t="s">
        <v>5</v>
      </c>
      <c r="C5286" s="4" t="s">
        <v>10</v>
      </c>
      <c r="D5286" s="4" t="s">
        <v>10</v>
      </c>
      <c r="E5286" s="4" t="s">
        <v>10</v>
      </c>
    </row>
    <row r="5287" spans="1:21">
      <c r="A5287" t="n">
        <v>47126</v>
      </c>
      <c r="B5287" s="64" t="n">
        <v>61</v>
      </c>
      <c r="C5287" s="7" t="n">
        <v>1</v>
      </c>
      <c r="D5287" s="7" t="n">
        <v>1590</v>
      </c>
      <c r="E5287" s="7" t="n">
        <v>0</v>
      </c>
    </row>
    <row r="5288" spans="1:21">
      <c r="A5288" t="s">
        <v>4</v>
      </c>
      <c r="B5288" s="4" t="s">
        <v>5</v>
      </c>
      <c r="C5288" s="4" t="s">
        <v>10</v>
      </c>
      <c r="D5288" s="4" t="s">
        <v>10</v>
      </c>
      <c r="E5288" s="4" t="s">
        <v>10</v>
      </c>
    </row>
    <row r="5289" spans="1:21">
      <c r="A5289" t="n">
        <v>47133</v>
      </c>
      <c r="B5289" s="64" t="n">
        <v>61</v>
      </c>
      <c r="C5289" s="7" t="n">
        <v>7032</v>
      </c>
      <c r="D5289" s="7" t="n">
        <v>1590</v>
      </c>
      <c r="E5289" s="7" t="n">
        <v>0</v>
      </c>
    </row>
    <row r="5290" spans="1:21">
      <c r="A5290" t="s">
        <v>4</v>
      </c>
      <c r="B5290" s="4" t="s">
        <v>5</v>
      </c>
      <c r="C5290" s="4" t="s">
        <v>14</v>
      </c>
      <c r="D5290" s="4" t="s">
        <v>14</v>
      </c>
      <c r="E5290" s="4" t="s">
        <v>14</v>
      </c>
      <c r="F5290" s="4" t="s">
        <v>9</v>
      </c>
      <c r="G5290" s="4" t="s">
        <v>14</v>
      </c>
      <c r="H5290" s="4" t="s">
        <v>14</v>
      </c>
      <c r="I5290" s="4" t="s">
        <v>26</v>
      </c>
    </row>
    <row r="5291" spans="1:21">
      <c r="A5291" t="n">
        <v>47140</v>
      </c>
      <c r="B5291" s="12" t="n">
        <v>5</v>
      </c>
      <c r="C5291" s="7" t="n">
        <v>32</v>
      </c>
      <c r="D5291" s="7" t="n">
        <v>4</v>
      </c>
      <c r="E5291" s="7" t="n">
        <v>0</v>
      </c>
      <c r="F5291" s="7" t="n">
        <v>1</v>
      </c>
      <c r="G5291" s="7" t="n">
        <v>2</v>
      </c>
      <c r="H5291" s="7" t="n">
        <v>1</v>
      </c>
      <c r="I5291" s="13" t="n">
        <f t="normal" ca="1">A5305</f>
        <v>0</v>
      </c>
    </row>
    <row r="5292" spans="1:21">
      <c r="A5292" t="s">
        <v>4</v>
      </c>
      <c r="B5292" s="4" t="s">
        <v>5</v>
      </c>
      <c r="C5292" s="4" t="s">
        <v>10</v>
      </c>
    </row>
    <row r="5293" spans="1:21">
      <c r="A5293" t="n">
        <v>47154</v>
      </c>
      <c r="B5293" s="27" t="n">
        <v>16</v>
      </c>
      <c r="C5293" s="7" t="n">
        <v>300</v>
      </c>
    </row>
    <row r="5294" spans="1:21">
      <c r="A5294" t="s">
        <v>4</v>
      </c>
      <c r="B5294" s="4" t="s">
        <v>5</v>
      </c>
      <c r="C5294" s="4" t="s">
        <v>14</v>
      </c>
      <c r="D5294" s="4" t="s">
        <v>6</v>
      </c>
    </row>
    <row r="5295" spans="1:21">
      <c r="A5295" t="n">
        <v>47157</v>
      </c>
      <c r="B5295" s="9" t="n">
        <v>2</v>
      </c>
      <c r="C5295" s="7" t="n">
        <v>10</v>
      </c>
      <c r="D5295" s="7" t="s">
        <v>449</v>
      </c>
    </row>
    <row r="5296" spans="1:21">
      <c r="A5296" t="s">
        <v>4</v>
      </c>
      <c r="B5296" s="4" t="s">
        <v>5</v>
      </c>
      <c r="C5296" s="4" t="s">
        <v>10</v>
      </c>
      <c r="D5296" s="4" t="s">
        <v>14</v>
      </c>
      <c r="E5296" s="4" t="s">
        <v>14</v>
      </c>
    </row>
    <row r="5297" spans="1:9">
      <c r="A5297" t="n">
        <v>47170</v>
      </c>
      <c r="B5297" s="78" t="n">
        <v>104</v>
      </c>
      <c r="C5297" s="7" t="n">
        <v>146</v>
      </c>
      <c r="D5297" s="7" t="n">
        <v>3</v>
      </c>
      <c r="E5297" s="7" t="n">
        <v>1</v>
      </c>
    </row>
    <row r="5298" spans="1:9">
      <c r="A5298" t="s">
        <v>4</v>
      </c>
      <c r="B5298" s="4" t="s">
        <v>5</v>
      </c>
    </row>
    <row r="5299" spans="1:9">
      <c r="A5299" t="n">
        <v>47175</v>
      </c>
      <c r="B5299" s="5" t="n">
        <v>1</v>
      </c>
    </row>
    <row r="5300" spans="1:9">
      <c r="A5300" t="s">
        <v>4</v>
      </c>
      <c r="B5300" s="4" t="s">
        <v>5</v>
      </c>
      <c r="C5300" s="4" t="s">
        <v>10</v>
      </c>
      <c r="D5300" s="4" t="s">
        <v>14</v>
      </c>
      <c r="E5300" s="4" t="s">
        <v>14</v>
      </c>
    </row>
    <row r="5301" spans="1:9">
      <c r="A5301" t="n">
        <v>47176</v>
      </c>
      <c r="B5301" s="78" t="n">
        <v>104</v>
      </c>
      <c r="C5301" s="7" t="n">
        <v>146</v>
      </c>
      <c r="D5301" s="7" t="n">
        <v>3</v>
      </c>
      <c r="E5301" s="7" t="n">
        <v>2</v>
      </c>
    </row>
    <row r="5302" spans="1:9">
      <c r="A5302" t="s">
        <v>4</v>
      </c>
      <c r="B5302" s="4" t="s">
        <v>5</v>
      </c>
    </row>
    <row r="5303" spans="1:9">
      <c r="A5303" t="n">
        <v>47181</v>
      </c>
      <c r="B5303" s="5" t="n">
        <v>1</v>
      </c>
    </row>
    <row r="5304" spans="1:9">
      <c r="A5304" t="s">
        <v>4</v>
      </c>
      <c r="B5304" s="4" t="s">
        <v>5</v>
      </c>
      <c r="C5304" s="4" t="s">
        <v>14</v>
      </c>
      <c r="D5304" s="4" t="s">
        <v>10</v>
      </c>
      <c r="E5304" s="4" t="s">
        <v>6</v>
      </c>
      <c r="F5304" s="4" t="s">
        <v>6</v>
      </c>
      <c r="G5304" s="4" t="s">
        <v>6</v>
      </c>
      <c r="H5304" s="4" t="s">
        <v>6</v>
      </c>
    </row>
    <row r="5305" spans="1:9">
      <c r="A5305" t="n">
        <v>47182</v>
      </c>
      <c r="B5305" s="26" t="n">
        <v>51</v>
      </c>
      <c r="C5305" s="7" t="n">
        <v>3</v>
      </c>
      <c r="D5305" s="7" t="n">
        <v>22</v>
      </c>
      <c r="E5305" s="7" t="s">
        <v>281</v>
      </c>
      <c r="F5305" s="7" t="s">
        <v>450</v>
      </c>
      <c r="G5305" s="7" t="s">
        <v>158</v>
      </c>
      <c r="H5305" s="7" t="s">
        <v>159</v>
      </c>
    </row>
    <row r="5306" spans="1:9">
      <c r="A5306" t="s">
        <v>4</v>
      </c>
      <c r="B5306" s="4" t="s">
        <v>5</v>
      </c>
      <c r="C5306" s="4" t="s">
        <v>14</v>
      </c>
      <c r="D5306" s="4" t="s">
        <v>14</v>
      </c>
      <c r="E5306" s="4" t="s">
        <v>24</v>
      </c>
      <c r="F5306" s="4" t="s">
        <v>24</v>
      </c>
      <c r="G5306" s="4" t="s">
        <v>24</v>
      </c>
      <c r="H5306" s="4" t="s">
        <v>10</v>
      </c>
    </row>
    <row r="5307" spans="1:9">
      <c r="A5307" t="n">
        <v>47195</v>
      </c>
      <c r="B5307" s="33" t="n">
        <v>45</v>
      </c>
      <c r="C5307" s="7" t="n">
        <v>2</v>
      </c>
      <c r="D5307" s="7" t="n">
        <v>3</v>
      </c>
      <c r="E5307" s="7" t="n">
        <v>-90</v>
      </c>
      <c r="F5307" s="7" t="n">
        <v>175.410003662109</v>
      </c>
      <c r="G5307" s="7" t="n">
        <v>29</v>
      </c>
      <c r="H5307" s="7" t="n">
        <v>0</v>
      </c>
    </row>
    <row r="5308" spans="1:9">
      <c r="A5308" t="s">
        <v>4</v>
      </c>
      <c r="B5308" s="4" t="s">
        <v>5</v>
      </c>
      <c r="C5308" s="4" t="s">
        <v>14</v>
      </c>
      <c r="D5308" s="4" t="s">
        <v>14</v>
      </c>
      <c r="E5308" s="4" t="s">
        <v>24</v>
      </c>
      <c r="F5308" s="4" t="s">
        <v>24</v>
      </c>
      <c r="G5308" s="4" t="s">
        <v>24</v>
      </c>
      <c r="H5308" s="4" t="s">
        <v>10</v>
      </c>
      <c r="I5308" s="4" t="s">
        <v>14</v>
      </c>
    </row>
    <row r="5309" spans="1:9">
      <c r="A5309" t="n">
        <v>47212</v>
      </c>
      <c r="B5309" s="33" t="n">
        <v>45</v>
      </c>
      <c r="C5309" s="7" t="n">
        <v>4</v>
      </c>
      <c r="D5309" s="7" t="n">
        <v>3</v>
      </c>
      <c r="E5309" s="7" t="n">
        <v>25.5400009155273</v>
      </c>
      <c r="F5309" s="7" t="n">
        <v>245.770004272461</v>
      </c>
      <c r="G5309" s="7" t="n">
        <v>0</v>
      </c>
      <c r="H5309" s="7" t="n">
        <v>0</v>
      </c>
      <c r="I5309" s="7" t="n">
        <v>1</v>
      </c>
    </row>
    <row r="5310" spans="1:9">
      <c r="A5310" t="s">
        <v>4</v>
      </c>
      <c r="B5310" s="4" t="s">
        <v>5</v>
      </c>
      <c r="C5310" s="4" t="s">
        <v>14</v>
      </c>
      <c r="D5310" s="4" t="s">
        <v>14</v>
      </c>
      <c r="E5310" s="4" t="s">
        <v>24</v>
      </c>
      <c r="F5310" s="4" t="s">
        <v>10</v>
      </c>
    </row>
    <row r="5311" spans="1:9">
      <c r="A5311" t="n">
        <v>47230</v>
      </c>
      <c r="B5311" s="33" t="n">
        <v>45</v>
      </c>
      <c r="C5311" s="7" t="n">
        <v>5</v>
      </c>
      <c r="D5311" s="7" t="n">
        <v>3</v>
      </c>
      <c r="E5311" s="7" t="n">
        <v>3</v>
      </c>
      <c r="F5311" s="7" t="n">
        <v>0</v>
      </c>
    </row>
    <row r="5312" spans="1:9">
      <c r="A5312" t="s">
        <v>4</v>
      </c>
      <c r="B5312" s="4" t="s">
        <v>5</v>
      </c>
      <c r="C5312" s="4" t="s">
        <v>14</v>
      </c>
      <c r="D5312" s="4" t="s">
        <v>14</v>
      </c>
      <c r="E5312" s="4" t="s">
        <v>24</v>
      </c>
      <c r="F5312" s="4" t="s">
        <v>10</v>
      </c>
    </row>
    <row r="5313" spans="1:9">
      <c r="A5313" t="n">
        <v>47239</v>
      </c>
      <c r="B5313" s="33" t="n">
        <v>45</v>
      </c>
      <c r="C5313" s="7" t="n">
        <v>11</v>
      </c>
      <c r="D5313" s="7" t="n">
        <v>3</v>
      </c>
      <c r="E5313" s="7" t="n">
        <v>30.2000007629395</v>
      </c>
      <c r="F5313" s="7" t="n">
        <v>0</v>
      </c>
    </row>
    <row r="5314" spans="1:9">
      <c r="A5314" t="s">
        <v>4</v>
      </c>
      <c r="B5314" s="4" t="s">
        <v>5</v>
      </c>
      <c r="C5314" s="4" t="s">
        <v>14</v>
      </c>
      <c r="D5314" s="4" t="s">
        <v>14</v>
      </c>
      <c r="E5314" s="4" t="s">
        <v>24</v>
      </c>
      <c r="F5314" s="4" t="s">
        <v>24</v>
      </c>
      <c r="G5314" s="4" t="s">
        <v>24</v>
      </c>
      <c r="H5314" s="4" t="s">
        <v>10</v>
      </c>
    </row>
    <row r="5315" spans="1:9">
      <c r="A5315" t="n">
        <v>47248</v>
      </c>
      <c r="B5315" s="33" t="n">
        <v>45</v>
      </c>
      <c r="C5315" s="7" t="n">
        <v>2</v>
      </c>
      <c r="D5315" s="7" t="n">
        <v>3</v>
      </c>
      <c r="E5315" s="7" t="n">
        <v>-93.1399993896484</v>
      </c>
      <c r="F5315" s="7" t="n">
        <v>175.410003662109</v>
      </c>
      <c r="G5315" s="7" t="n">
        <v>28.8999996185303</v>
      </c>
      <c r="H5315" s="7" t="n">
        <v>6000</v>
      </c>
    </row>
    <row r="5316" spans="1:9">
      <c r="A5316" t="s">
        <v>4</v>
      </c>
      <c r="B5316" s="4" t="s">
        <v>5</v>
      </c>
      <c r="C5316" s="4" t="s">
        <v>14</v>
      </c>
      <c r="D5316" s="4" t="s">
        <v>14</v>
      </c>
      <c r="E5316" s="4" t="s">
        <v>24</v>
      </c>
      <c r="F5316" s="4" t="s">
        <v>24</v>
      </c>
      <c r="G5316" s="4" t="s">
        <v>24</v>
      </c>
      <c r="H5316" s="4" t="s">
        <v>10</v>
      </c>
      <c r="I5316" s="4" t="s">
        <v>14</v>
      </c>
    </row>
    <row r="5317" spans="1:9">
      <c r="A5317" t="n">
        <v>47265</v>
      </c>
      <c r="B5317" s="33" t="n">
        <v>45</v>
      </c>
      <c r="C5317" s="7" t="n">
        <v>4</v>
      </c>
      <c r="D5317" s="7" t="n">
        <v>3</v>
      </c>
      <c r="E5317" s="7" t="n">
        <v>20.9699993133545</v>
      </c>
      <c r="F5317" s="7" t="n">
        <v>245.770004272461</v>
      </c>
      <c r="G5317" s="7" t="n">
        <v>0</v>
      </c>
      <c r="H5317" s="7" t="n">
        <v>6000</v>
      </c>
      <c r="I5317" s="7" t="n">
        <v>1</v>
      </c>
    </row>
    <row r="5318" spans="1:9">
      <c r="A5318" t="s">
        <v>4</v>
      </c>
      <c r="B5318" s="4" t="s">
        <v>5</v>
      </c>
      <c r="C5318" s="4" t="s">
        <v>14</v>
      </c>
      <c r="D5318" s="4" t="s">
        <v>14</v>
      </c>
      <c r="E5318" s="4" t="s">
        <v>24</v>
      </c>
      <c r="F5318" s="4" t="s">
        <v>10</v>
      </c>
    </row>
    <row r="5319" spans="1:9">
      <c r="A5319" t="n">
        <v>47283</v>
      </c>
      <c r="B5319" s="33" t="n">
        <v>45</v>
      </c>
      <c r="C5319" s="7" t="n">
        <v>5</v>
      </c>
      <c r="D5319" s="7" t="n">
        <v>3</v>
      </c>
      <c r="E5319" s="7" t="n">
        <v>3.59999990463257</v>
      </c>
      <c r="F5319" s="7" t="n">
        <v>6000</v>
      </c>
    </row>
    <row r="5320" spans="1:9">
      <c r="A5320" t="s">
        <v>4</v>
      </c>
      <c r="B5320" s="4" t="s">
        <v>5</v>
      </c>
      <c r="C5320" s="4" t="s">
        <v>14</v>
      </c>
      <c r="D5320" s="4" t="s">
        <v>14</v>
      </c>
      <c r="E5320" s="4" t="s">
        <v>24</v>
      </c>
      <c r="F5320" s="4" t="s">
        <v>10</v>
      </c>
    </row>
    <row r="5321" spans="1:9">
      <c r="A5321" t="n">
        <v>47292</v>
      </c>
      <c r="B5321" s="33" t="n">
        <v>45</v>
      </c>
      <c r="C5321" s="7" t="n">
        <v>11</v>
      </c>
      <c r="D5321" s="7" t="n">
        <v>3</v>
      </c>
      <c r="E5321" s="7" t="n">
        <v>30.2000007629395</v>
      </c>
      <c r="F5321" s="7" t="n">
        <v>6000</v>
      </c>
    </row>
    <row r="5322" spans="1:9">
      <c r="A5322" t="s">
        <v>4</v>
      </c>
      <c r="B5322" s="4" t="s">
        <v>5</v>
      </c>
      <c r="C5322" s="4" t="s">
        <v>14</v>
      </c>
    </row>
    <row r="5323" spans="1:9">
      <c r="A5323" t="n">
        <v>47301</v>
      </c>
      <c r="B5323" s="62" t="n">
        <v>116</v>
      </c>
      <c r="C5323" s="7" t="n">
        <v>0</v>
      </c>
    </row>
    <row r="5324" spans="1:9">
      <c r="A5324" t="s">
        <v>4</v>
      </c>
      <c r="B5324" s="4" t="s">
        <v>5</v>
      </c>
      <c r="C5324" s="4" t="s">
        <v>14</v>
      </c>
      <c r="D5324" s="4" t="s">
        <v>10</v>
      </c>
    </row>
    <row r="5325" spans="1:9">
      <c r="A5325" t="n">
        <v>47303</v>
      </c>
      <c r="B5325" s="62" t="n">
        <v>116</v>
      </c>
      <c r="C5325" s="7" t="n">
        <v>2</v>
      </c>
      <c r="D5325" s="7" t="n">
        <v>1</v>
      </c>
    </row>
    <row r="5326" spans="1:9">
      <c r="A5326" t="s">
        <v>4</v>
      </c>
      <c r="B5326" s="4" t="s">
        <v>5</v>
      </c>
      <c r="C5326" s="4" t="s">
        <v>14</v>
      </c>
      <c r="D5326" s="4" t="s">
        <v>9</v>
      </c>
    </row>
    <row r="5327" spans="1:9">
      <c r="A5327" t="n">
        <v>47307</v>
      </c>
      <c r="B5327" s="62" t="n">
        <v>116</v>
      </c>
      <c r="C5327" s="7" t="n">
        <v>5</v>
      </c>
      <c r="D5327" s="7" t="n">
        <v>1112014848</v>
      </c>
    </row>
    <row r="5328" spans="1:9">
      <c r="A5328" t="s">
        <v>4</v>
      </c>
      <c r="B5328" s="4" t="s">
        <v>5</v>
      </c>
      <c r="C5328" s="4" t="s">
        <v>14</v>
      </c>
      <c r="D5328" s="4" t="s">
        <v>10</v>
      </c>
    </row>
    <row r="5329" spans="1:9">
      <c r="A5329" t="n">
        <v>47313</v>
      </c>
      <c r="B5329" s="62" t="n">
        <v>116</v>
      </c>
      <c r="C5329" s="7" t="n">
        <v>6</v>
      </c>
      <c r="D5329" s="7" t="n">
        <v>1</v>
      </c>
    </row>
    <row r="5330" spans="1:9">
      <c r="A5330" t="s">
        <v>4</v>
      </c>
      <c r="B5330" s="4" t="s">
        <v>5</v>
      </c>
      <c r="C5330" s="4" t="s">
        <v>14</v>
      </c>
      <c r="D5330" s="4" t="s">
        <v>10</v>
      </c>
      <c r="E5330" s="4" t="s">
        <v>9</v>
      </c>
      <c r="F5330" s="4" t="s">
        <v>10</v>
      </c>
      <c r="G5330" s="4" t="s">
        <v>9</v>
      </c>
      <c r="H5330" s="4" t="s">
        <v>14</v>
      </c>
    </row>
    <row r="5331" spans="1:9">
      <c r="A5331" t="n">
        <v>47317</v>
      </c>
      <c r="B5331" s="15" t="n">
        <v>49</v>
      </c>
      <c r="C5331" s="7" t="n">
        <v>0</v>
      </c>
      <c r="D5331" s="7" t="n">
        <v>558</v>
      </c>
      <c r="E5331" s="7" t="n">
        <v>1065353216</v>
      </c>
      <c r="F5331" s="7" t="n">
        <v>0</v>
      </c>
      <c r="G5331" s="7" t="n">
        <v>0</v>
      </c>
      <c r="H5331" s="7" t="n">
        <v>0</v>
      </c>
    </row>
    <row r="5332" spans="1:9">
      <c r="A5332" t="s">
        <v>4</v>
      </c>
      <c r="B5332" s="4" t="s">
        <v>5</v>
      </c>
      <c r="C5332" s="4" t="s">
        <v>14</v>
      </c>
      <c r="D5332" s="4" t="s">
        <v>10</v>
      </c>
      <c r="E5332" s="4" t="s">
        <v>24</v>
      </c>
      <c r="F5332" s="4" t="s">
        <v>10</v>
      </c>
      <c r="G5332" s="4" t="s">
        <v>9</v>
      </c>
      <c r="H5332" s="4" t="s">
        <v>9</v>
      </c>
      <c r="I5332" s="4" t="s">
        <v>10</v>
      </c>
      <c r="J5332" s="4" t="s">
        <v>10</v>
      </c>
      <c r="K5332" s="4" t="s">
        <v>9</v>
      </c>
      <c r="L5332" s="4" t="s">
        <v>9</v>
      </c>
      <c r="M5332" s="4" t="s">
        <v>9</v>
      </c>
      <c r="N5332" s="4" t="s">
        <v>9</v>
      </c>
      <c r="O5332" s="4" t="s">
        <v>6</v>
      </c>
    </row>
    <row r="5333" spans="1:9">
      <c r="A5333" t="n">
        <v>47332</v>
      </c>
      <c r="B5333" s="11" t="n">
        <v>50</v>
      </c>
      <c r="C5333" s="7" t="n">
        <v>0</v>
      </c>
      <c r="D5333" s="7" t="n">
        <v>8061</v>
      </c>
      <c r="E5333" s="7" t="n">
        <v>0.699999988079071</v>
      </c>
      <c r="F5333" s="7" t="n">
        <v>1000</v>
      </c>
      <c r="G5333" s="7" t="n">
        <v>0</v>
      </c>
      <c r="H5333" s="7" t="n">
        <v>0</v>
      </c>
      <c r="I5333" s="7" t="n">
        <v>0</v>
      </c>
      <c r="J5333" s="7" t="n">
        <v>65533</v>
      </c>
      <c r="K5333" s="7" t="n">
        <v>0</v>
      </c>
      <c r="L5333" s="7" t="n">
        <v>0</v>
      </c>
      <c r="M5333" s="7" t="n">
        <v>0</v>
      </c>
      <c r="N5333" s="7" t="n">
        <v>0</v>
      </c>
      <c r="O5333" s="7" t="s">
        <v>13</v>
      </c>
    </row>
    <row r="5334" spans="1:9">
      <c r="A5334" t="s">
        <v>4</v>
      </c>
      <c r="B5334" s="4" t="s">
        <v>5</v>
      </c>
      <c r="C5334" s="4" t="s">
        <v>14</v>
      </c>
      <c r="D5334" s="4" t="s">
        <v>10</v>
      </c>
      <c r="E5334" s="4" t="s">
        <v>24</v>
      </c>
      <c r="F5334" s="4" t="s">
        <v>10</v>
      </c>
      <c r="G5334" s="4" t="s">
        <v>9</v>
      </c>
      <c r="H5334" s="4" t="s">
        <v>9</v>
      </c>
      <c r="I5334" s="4" t="s">
        <v>10</v>
      </c>
      <c r="J5334" s="4" t="s">
        <v>10</v>
      </c>
      <c r="K5334" s="4" t="s">
        <v>9</v>
      </c>
      <c r="L5334" s="4" t="s">
        <v>9</v>
      </c>
      <c r="M5334" s="4" t="s">
        <v>9</v>
      </c>
      <c r="N5334" s="4" t="s">
        <v>9</v>
      </c>
      <c r="O5334" s="4" t="s">
        <v>6</v>
      </c>
    </row>
    <row r="5335" spans="1:9">
      <c r="A5335" t="n">
        <v>47371</v>
      </c>
      <c r="B5335" s="11" t="n">
        <v>50</v>
      </c>
      <c r="C5335" s="7" t="n">
        <v>0</v>
      </c>
      <c r="D5335" s="7" t="n">
        <v>8060</v>
      </c>
      <c r="E5335" s="7" t="n">
        <v>0.400000005960464</v>
      </c>
      <c r="F5335" s="7" t="n">
        <v>1000</v>
      </c>
      <c r="G5335" s="7" t="n">
        <v>0</v>
      </c>
      <c r="H5335" s="7" t="n">
        <v>0</v>
      </c>
      <c r="I5335" s="7" t="n">
        <v>1</v>
      </c>
      <c r="J5335" s="7" t="n">
        <v>65533</v>
      </c>
      <c r="K5335" s="7" t="n">
        <v>0</v>
      </c>
      <c r="L5335" s="7" t="n">
        <v>0</v>
      </c>
      <c r="M5335" s="7" t="n">
        <v>0</v>
      </c>
      <c r="N5335" s="7" t="n">
        <v>0</v>
      </c>
      <c r="O5335" s="7" t="s">
        <v>25</v>
      </c>
    </row>
    <row r="5336" spans="1:9">
      <c r="A5336" t="s">
        <v>4</v>
      </c>
      <c r="B5336" s="4" t="s">
        <v>5</v>
      </c>
      <c r="C5336" s="4" t="s">
        <v>14</v>
      </c>
      <c r="D5336" s="4" t="s">
        <v>10</v>
      </c>
      <c r="E5336" s="4" t="s">
        <v>24</v>
      </c>
    </row>
    <row r="5337" spans="1:9">
      <c r="A5337" t="n">
        <v>47414</v>
      </c>
      <c r="B5337" s="23" t="n">
        <v>58</v>
      </c>
      <c r="C5337" s="7" t="n">
        <v>100</v>
      </c>
      <c r="D5337" s="7" t="n">
        <v>1000</v>
      </c>
      <c r="E5337" s="7" t="n">
        <v>1</v>
      </c>
    </row>
    <row r="5338" spans="1:9">
      <c r="A5338" t="s">
        <v>4</v>
      </c>
      <c r="B5338" s="4" t="s">
        <v>5</v>
      </c>
      <c r="C5338" s="4" t="s">
        <v>14</v>
      </c>
      <c r="D5338" s="4" t="s">
        <v>10</v>
      </c>
    </row>
    <row r="5339" spans="1:9">
      <c r="A5339" t="n">
        <v>47422</v>
      </c>
      <c r="B5339" s="23" t="n">
        <v>58</v>
      </c>
      <c r="C5339" s="7" t="n">
        <v>255</v>
      </c>
      <c r="D5339" s="7" t="n">
        <v>0</v>
      </c>
    </row>
    <row r="5340" spans="1:9">
      <c r="A5340" t="s">
        <v>4</v>
      </c>
      <c r="B5340" s="4" t="s">
        <v>5</v>
      </c>
      <c r="C5340" s="4" t="s">
        <v>10</v>
      </c>
    </row>
    <row r="5341" spans="1:9">
      <c r="A5341" t="n">
        <v>47426</v>
      </c>
      <c r="B5341" s="27" t="n">
        <v>16</v>
      </c>
      <c r="C5341" s="7" t="n">
        <v>5000</v>
      </c>
    </row>
    <row r="5342" spans="1:9">
      <c r="A5342" t="s">
        <v>4</v>
      </c>
      <c r="B5342" s="4" t="s">
        <v>5</v>
      </c>
      <c r="C5342" s="4" t="s">
        <v>14</v>
      </c>
      <c r="D5342" s="4" t="s">
        <v>24</v>
      </c>
      <c r="E5342" s="4" t="s">
        <v>10</v>
      </c>
      <c r="F5342" s="4" t="s">
        <v>14</v>
      </c>
    </row>
    <row r="5343" spans="1:9">
      <c r="A5343" t="n">
        <v>47429</v>
      </c>
      <c r="B5343" s="15" t="n">
        <v>49</v>
      </c>
      <c r="C5343" s="7" t="n">
        <v>3</v>
      </c>
      <c r="D5343" s="7" t="n">
        <v>0.800000011920929</v>
      </c>
      <c r="E5343" s="7" t="n">
        <v>500</v>
      </c>
      <c r="F5343" s="7" t="n">
        <v>0</v>
      </c>
    </row>
    <row r="5344" spans="1:9">
      <c r="A5344" t="s">
        <v>4</v>
      </c>
      <c r="B5344" s="4" t="s">
        <v>5</v>
      </c>
      <c r="C5344" s="4" t="s">
        <v>14</v>
      </c>
      <c r="D5344" s="4" t="s">
        <v>10</v>
      </c>
      <c r="E5344" s="4" t="s">
        <v>6</v>
      </c>
    </row>
    <row r="5345" spans="1:15">
      <c r="A5345" t="n">
        <v>47438</v>
      </c>
      <c r="B5345" s="26" t="n">
        <v>51</v>
      </c>
      <c r="C5345" s="7" t="n">
        <v>4</v>
      </c>
      <c r="D5345" s="7" t="n">
        <v>1</v>
      </c>
      <c r="E5345" s="7" t="s">
        <v>180</v>
      </c>
    </row>
    <row r="5346" spans="1:15">
      <c r="A5346" t="s">
        <v>4</v>
      </c>
      <c r="B5346" s="4" t="s">
        <v>5</v>
      </c>
      <c r="C5346" s="4" t="s">
        <v>10</v>
      </c>
    </row>
    <row r="5347" spans="1:15">
      <c r="A5347" t="n">
        <v>47452</v>
      </c>
      <c r="B5347" s="27" t="n">
        <v>16</v>
      </c>
      <c r="C5347" s="7" t="n">
        <v>0</v>
      </c>
    </row>
    <row r="5348" spans="1:15">
      <c r="A5348" t="s">
        <v>4</v>
      </c>
      <c r="B5348" s="4" t="s">
        <v>5</v>
      </c>
      <c r="C5348" s="4" t="s">
        <v>10</v>
      </c>
      <c r="D5348" s="4" t="s">
        <v>14</v>
      </c>
      <c r="E5348" s="4" t="s">
        <v>9</v>
      </c>
      <c r="F5348" s="4" t="s">
        <v>45</v>
      </c>
      <c r="G5348" s="4" t="s">
        <v>14</v>
      </c>
      <c r="H5348" s="4" t="s">
        <v>14</v>
      </c>
    </row>
    <row r="5349" spans="1:15">
      <c r="A5349" t="n">
        <v>47455</v>
      </c>
      <c r="B5349" s="28" t="n">
        <v>26</v>
      </c>
      <c r="C5349" s="7" t="n">
        <v>1</v>
      </c>
      <c r="D5349" s="7" t="n">
        <v>17</v>
      </c>
      <c r="E5349" s="7" t="n">
        <v>1340</v>
      </c>
      <c r="F5349" s="7" t="s">
        <v>451</v>
      </c>
      <c r="G5349" s="7" t="n">
        <v>2</v>
      </c>
      <c r="H5349" s="7" t="n">
        <v>0</v>
      </c>
    </row>
    <row r="5350" spans="1:15">
      <c r="A5350" t="s">
        <v>4</v>
      </c>
      <c r="B5350" s="4" t="s">
        <v>5</v>
      </c>
    </row>
    <row r="5351" spans="1:15">
      <c r="A5351" t="n">
        <v>47486</v>
      </c>
      <c r="B5351" s="29" t="n">
        <v>28</v>
      </c>
    </row>
    <row r="5352" spans="1:15">
      <c r="A5352" t="s">
        <v>4</v>
      </c>
      <c r="B5352" s="4" t="s">
        <v>5</v>
      </c>
      <c r="C5352" s="4" t="s">
        <v>14</v>
      </c>
      <c r="D5352" s="4" t="s">
        <v>10</v>
      </c>
      <c r="E5352" s="4" t="s">
        <v>6</v>
      </c>
    </row>
    <row r="5353" spans="1:15">
      <c r="A5353" t="n">
        <v>47487</v>
      </c>
      <c r="B5353" s="26" t="n">
        <v>51</v>
      </c>
      <c r="C5353" s="7" t="n">
        <v>4</v>
      </c>
      <c r="D5353" s="7" t="n">
        <v>0</v>
      </c>
      <c r="E5353" s="7" t="s">
        <v>323</v>
      </c>
    </row>
    <row r="5354" spans="1:15">
      <c r="A5354" t="s">
        <v>4</v>
      </c>
      <c r="B5354" s="4" t="s">
        <v>5</v>
      </c>
      <c r="C5354" s="4" t="s">
        <v>10</v>
      </c>
    </row>
    <row r="5355" spans="1:15">
      <c r="A5355" t="n">
        <v>47500</v>
      </c>
      <c r="B5355" s="27" t="n">
        <v>16</v>
      </c>
      <c r="C5355" s="7" t="n">
        <v>0</v>
      </c>
    </row>
    <row r="5356" spans="1:15">
      <c r="A5356" t="s">
        <v>4</v>
      </c>
      <c r="B5356" s="4" t="s">
        <v>5</v>
      </c>
      <c r="C5356" s="4" t="s">
        <v>10</v>
      </c>
      <c r="D5356" s="4" t="s">
        <v>14</v>
      </c>
      <c r="E5356" s="4" t="s">
        <v>9</v>
      </c>
      <c r="F5356" s="4" t="s">
        <v>45</v>
      </c>
      <c r="G5356" s="4" t="s">
        <v>14</v>
      </c>
      <c r="H5356" s="4" t="s">
        <v>14</v>
      </c>
    </row>
    <row r="5357" spans="1:15">
      <c r="A5357" t="n">
        <v>47503</v>
      </c>
      <c r="B5357" s="28" t="n">
        <v>26</v>
      </c>
      <c r="C5357" s="7" t="n">
        <v>0</v>
      </c>
      <c r="D5357" s="7" t="n">
        <v>17</v>
      </c>
      <c r="E5357" s="7" t="n">
        <v>52575</v>
      </c>
      <c r="F5357" s="7" t="s">
        <v>452</v>
      </c>
      <c r="G5357" s="7" t="n">
        <v>2</v>
      </c>
      <c r="H5357" s="7" t="n">
        <v>0</v>
      </c>
    </row>
    <row r="5358" spans="1:15">
      <c r="A5358" t="s">
        <v>4</v>
      </c>
      <c r="B5358" s="4" t="s">
        <v>5</v>
      </c>
    </row>
    <row r="5359" spans="1:15">
      <c r="A5359" t="n">
        <v>47540</v>
      </c>
      <c r="B5359" s="29" t="n">
        <v>28</v>
      </c>
    </row>
    <row r="5360" spans="1:15">
      <c r="A5360" t="s">
        <v>4</v>
      </c>
      <c r="B5360" s="4" t="s">
        <v>5</v>
      </c>
      <c r="C5360" s="4" t="s">
        <v>10</v>
      </c>
      <c r="D5360" s="4" t="s">
        <v>14</v>
      </c>
    </row>
    <row r="5361" spans="1:8">
      <c r="A5361" t="n">
        <v>47541</v>
      </c>
      <c r="B5361" s="31" t="n">
        <v>89</v>
      </c>
      <c r="C5361" s="7" t="n">
        <v>65533</v>
      </c>
      <c r="D5361" s="7" t="n">
        <v>1</v>
      </c>
    </row>
    <row r="5362" spans="1:8">
      <c r="A5362" t="s">
        <v>4</v>
      </c>
      <c r="B5362" s="4" t="s">
        <v>5</v>
      </c>
      <c r="C5362" s="4" t="s">
        <v>14</v>
      </c>
      <c r="D5362" s="4" t="s">
        <v>10</v>
      </c>
      <c r="E5362" s="4" t="s">
        <v>24</v>
      </c>
    </row>
    <row r="5363" spans="1:8">
      <c r="A5363" t="n">
        <v>47545</v>
      </c>
      <c r="B5363" s="23" t="n">
        <v>58</v>
      </c>
      <c r="C5363" s="7" t="n">
        <v>101</v>
      </c>
      <c r="D5363" s="7" t="n">
        <v>500</v>
      </c>
      <c r="E5363" s="7" t="n">
        <v>1</v>
      </c>
    </row>
    <row r="5364" spans="1:8">
      <c r="A5364" t="s">
        <v>4</v>
      </c>
      <c r="B5364" s="4" t="s">
        <v>5</v>
      </c>
      <c r="C5364" s="4" t="s">
        <v>14</v>
      </c>
      <c r="D5364" s="4" t="s">
        <v>10</v>
      </c>
    </row>
    <row r="5365" spans="1:8">
      <c r="A5365" t="n">
        <v>47553</v>
      </c>
      <c r="B5365" s="23" t="n">
        <v>58</v>
      </c>
      <c r="C5365" s="7" t="n">
        <v>254</v>
      </c>
      <c r="D5365" s="7" t="n">
        <v>0</v>
      </c>
    </row>
    <row r="5366" spans="1:8">
      <c r="A5366" t="s">
        <v>4</v>
      </c>
      <c r="B5366" s="4" t="s">
        <v>5</v>
      </c>
      <c r="C5366" s="4" t="s">
        <v>14</v>
      </c>
    </row>
    <row r="5367" spans="1:8">
      <c r="A5367" t="n">
        <v>47557</v>
      </c>
      <c r="B5367" s="33" t="n">
        <v>45</v>
      </c>
      <c r="C5367" s="7" t="n">
        <v>0</v>
      </c>
    </row>
    <row r="5368" spans="1:8">
      <c r="A5368" t="s">
        <v>4</v>
      </c>
      <c r="B5368" s="4" t="s">
        <v>5</v>
      </c>
      <c r="C5368" s="4" t="s">
        <v>14</v>
      </c>
      <c r="D5368" s="4" t="s">
        <v>14</v>
      </c>
      <c r="E5368" s="4" t="s">
        <v>24</v>
      </c>
      <c r="F5368" s="4" t="s">
        <v>24</v>
      </c>
      <c r="G5368" s="4" t="s">
        <v>24</v>
      </c>
      <c r="H5368" s="4" t="s">
        <v>10</v>
      </c>
    </row>
    <row r="5369" spans="1:8">
      <c r="A5369" t="n">
        <v>47559</v>
      </c>
      <c r="B5369" s="33" t="n">
        <v>45</v>
      </c>
      <c r="C5369" s="7" t="n">
        <v>2</v>
      </c>
      <c r="D5369" s="7" t="n">
        <v>3</v>
      </c>
      <c r="E5369" s="7" t="n">
        <v>-86.5599975585938</v>
      </c>
      <c r="F5369" s="7" t="n">
        <v>174.149993896484</v>
      </c>
      <c r="G5369" s="7" t="n">
        <v>29.3400001525879</v>
      </c>
      <c r="H5369" s="7" t="n">
        <v>0</v>
      </c>
    </row>
    <row r="5370" spans="1:8">
      <c r="A5370" t="s">
        <v>4</v>
      </c>
      <c r="B5370" s="4" t="s">
        <v>5</v>
      </c>
      <c r="C5370" s="4" t="s">
        <v>14</v>
      </c>
      <c r="D5370" s="4" t="s">
        <v>14</v>
      </c>
      <c r="E5370" s="4" t="s">
        <v>24</v>
      </c>
      <c r="F5370" s="4" t="s">
        <v>24</v>
      </c>
      <c r="G5370" s="4" t="s">
        <v>24</v>
      </c>
      <c r="H5370" s="4" t="s">
        <v>10</v>
      </c>
      <c r="I5370" s="4" t="s">
        <v>14</v>
      </c>
    </row>
    <row r="5371" spans="1:8">
      <c r="A5371" t="n">
        <v>47576</v>
      </c>
      <c r="B5371" s="33" t="n">
        <v>45</v>
      </c>
      <c r="C5371" s="7" t="n">
        <v>4</v>
      </c>
      <c r="D5371" s="7" t="n">
        <v>3</v>
      </c>
      <c r="E5371" s="7" t="n">
        <v>2.70000004768372</v>
      </c>
      <c r="F5371" s="7" t="n">
        <v>291.019989013672</v>
      </c>
      <c r="G5371" s="7" t="n">
        <v>0</v>
      </c>
      <c r="H5371" s="7" t="n">
        <v>0</v>
      </c>
      <c r="I5371" s="7" t="n">
        <v>0</v>
      </c>
    </row>
    <row r="5372" spans="1:8">
      <c r="A5372" t="s">
        <v>4</v>
      </c>
      <c r="B5372" s="4" t="s">
        <v>5</v>
      </c>
      <c r="C5372" s="4" t="s">
        <v>14</v>
      </c>
      <c r="D5372" s="4" t="s">
        <v>14</v>
      </c>
      <c r="E5372" s="4" t="s">
        <v>24</v>
      </c>
      <c r="F5372" s="4" t="s">
        <v>10</v>
      </c>
    </row>
    <row r="5373" spans="1:8">
      <c r="A5373" t="n">
        <v>47594</v>
      </c>
      <c r="B5373" s="33" t="n">
        <v>45</v>
      </c>
      <c r="C5373" s="7" t="n">
        <v>5</v>
      </c>
      <c r="D5373" s="7" t="n">
        <v>3</v>
      </c>
      <c r="E5373" s="7" t="n">
        <v>2.20000004768372</v>
      </c>
      <c r="F5373" s="7" t="n">
        <v>0</v>
      </c>
    </row>
    <row r="5374" spans="1:8">
      <c r="A5374" t="s">
        <v>4</v>
      </c>
      <c r="B5374" s="4" t="s">
        <v>5</v>
      </c>
      <c r="C5374" s="4" t="s">
        <v>14</v>
      </c>
      <c r="D5374" s="4" t="s">
        <v>14</v>
      </c>
      <c r="E5374" s="4" t="s">
        <v>24</v>
      </c>
      <c r="F5374" s="4" t="s">
        <v>10</v>
      </c>
    </row>
    <row r="5375" spans="1:8">
      <c r="A5375" t="n">
        <v>47603</v>
      </c>
      <c r="B5375" s="33" t="n">
        <v>45</v>
      </c>
      <c r="C5375" s="7" t="n">
        <v>11</v>
      </c>
      <c r="D5375" s="7" t="n">
        <v>3</v>
      </c>
      <c r="E5375" s="7" t="n">
        <v>26.5</v>
      </c>
      <c r="F5375" s="7" t="n">
        <v>0</v>
      </c>
    </row>
    <row r="5376" spans="1:8">
      <c r="A5376" t="s">
        <v>4</v>
      </c>
      <c r="B5376" s="4" t="s">
        <v>5</v>
      </c>
      <c r="C5376" s="4" t="s">
        <v>14</v>
      </c>
      <c r="D5376" s="4" t="s">
        <v>14</v>
      </c>
      <c r="E5376" s="4" t="s">
        <v>24</v>
      </c>
      <c r="F5376" s="4" t="s">
        <v>24</v>
      </c>
      <c r="G5376" s="4" t="s">
        <v>24</v>
      </c>
      <c r="H5376" s="4" t="s">
        <v>10</v>
      </c>
    </row>
    <row r="5377" spans="1:9">
      <c r="A5377" t="n">
        <v>47612</v>
      </c>
      <c r="B5377" s="33" t="n">
        <v>45</v>
      </c>
      <c r="C5377" s="7" t="n">
        <v>2</v>
      </c>
      <c r="D5377" s="7" t="n">
        <v>3</v>
      </c>
      <c r="E5377" s="7" t="n">
        <v>-86.5699996948242</v>
      </c>
      <c r="F5377" s="7" t="n">
        <v>174.169998168945</v>
      </c>
      <c r="G5377" s="7" t="n">
        <v>29.2999992370605</v>
      </c>
      <c r="H5377" s="7" t="n">
        <v>7000</v>
      </c>
    </row>
    <row r="5378" spans="1:9">
      <c r="A5378" t="s">
        <v>4</v>
      </c>
      <c r="B5378" s="4" t="s">
        <v>5</v>
      </c>
      <c r="C5378" s="4" t="s">
        <v>14</v>
      </c>
      <c r="D5378" s="4" t="s">
        <v>14</v>
      </c>
      <c r="E5378" s="4" t="s">
        <v>24</v>
      </c>
      <c r="F5378" s="4" t="s">
        <v>24</v>
      </c>
      <c r="G5378" s="4" t="s">
        <v>24</v>
      </c>
      <c r="H5378" s="4" t="s">
        <v>10</v>
      </c>
      <c r="I5378" s="4" t="s">
        <v>14</v>
      </c>
    </row>
    <row r="5379" spans="1:9">
      <c r="A5379" t="n">
        <v>47629</v>
      </c>
      <c r="B5379" s="33" t="n">
        <v>45</v>
      </c>
      <c r="C5379" s="7" t="n">
        <v>4</v>
      </c>
      <c r="D5379" s="7" t="n">
        <v>3</v>
      </c>
      <c r="E5379" s="7" t="n">
        <v>349.119995117188</v>
      </c>
      <c r="F5379" s="7" t="n">
        <v>291.019989013672</v>
      </c>
      <c r="G5379" s="7" t="n">
        <v>4</v>
      </c>
      <c r="H5379" s="7" t="n">
        <v>7000</v>
      </c>
      <c r="I5379" s="7" t="n">
        <v>1</v>
      </c>
    </row>
    <row r="5380" spans="1:9">
      <c r="A5380" t="s">
        <v>4</v>
      </c>
      <c r="B5380" s="4" t="s">
        <v>5</v>
      </c>
      <c r="C5380" s="4" t="s">
        <v>14</v>
      </c>
      <c r="D5380" s="4" t="s">
        <v>14</v>
      </c>
      <c r="E5380" s="4" t="s">
        <v>24</v>
      </c>
      <c r="F5380" s="4" t="s">
        <v>10</v>
      </c>
    </row>
    <row r="5381" spans="1:9">
      <c r="A5381" t="n">
        <v>47647</v>
      </c>
      <c r="B5381" s="33" t="n">
        <v>45</v>
      </c>
      <c r="C5381" s="7" t="n">
        <v>5</v>
      </c>
      <c r="D5381" s="7" t="n">
        <v>3</v>
      </c>
      <c r="E5381" s="7" t="n">
        <v>2.20000004768372</v>
      </c>
      <c r="F5381" s="7" t="n">
        <v>7000</v>
      </c>
    </row>
    <row r="5382" spans="1:9">
      <c r="A5382" t="s">
        <v>4</v>
      </c>
      <c r="B5382" s="4" t="s">
        <v>5</v>
      </c>
      <c r="C5382" s="4" t="s">
        <v>14</v>
      </c>
      <c r="D5382" s="4" t="s">
        <v>14</v>
      </c>
      <c r="E5382" s="4" t="s">
        <v>24</v>
      </c>
      <c r="F5382" s="4" t="s">
        <v>10</v>
      </c>
    </row>
    <row r="5383" spans="1:9">
      <c r="A5383" t="n">
        <v>47656</v>
      </c>
      <c r="B5383" s="33" t="n">
        <v>45</v>
      </c>
      <c r="C5383" s="7" t="n">
        <v>11</v>
      </c>
      <c r="D5383" s="7" t="n">
        <v>3</v>
      </c>
      <c r="E5383" s="7" t="n">
        <v>26.5</v>
      </c>
      <c r="F5383" s="7" t="n">
        <v>7000</v>
      </c>
    </row>
    <row r="5384" spans="1:9">
      <c r="A5384" t="s">
        <v>4</v>
      </c>
      <c r="B5384" s="4" t="s">
        <v>5</v>
      </c>
      <c r="C5384" s="4" t="s">
        <v>14</v>
      </c>
    </row>
    <row r="5385" spans="1:9">
      <c r="A5385" t="n">
        <v>47665</v>
      </c>
      <c r="B5385" s="62" t="n">
        <v>116</v>
      </c>
      <c r="C5385" s="7" t="n">
        <v>1</v>
      </c>
    </row>
    <row r="5386" spans="1:9">
      <c r="A5386" t="s">
        <v>4</v>
      </c>
      <c r="B5386" s="4" t="s">
        <v>5</v>
      </c>
      <c r="C5386" s="4" t="s">
        <v>14</v>
      </c>
      <c r="D5386" s="4" t="s">
        <v>10</v>
      </c>
      <c r="E5386" s="4" t="s">
        <v>10</v>
      </c>
      <c r="F5386" s="4" t="s">
        <v>9</v>
      </c>
    </row>
    <row r="5387" spans="1:9">
      <c r="A5387" t="n">
        <v>47667</v>
      </c>
      <c r="B5387" s="59" t="n">
        <v>84</v>
      </c>
      <c r="C5387" s="7" t="n">
        <v>0</v>
      </c>
      <c r="D5387" s="7" t="n">
        <v>0</v>
      </c>
      <c r="E5387" s="7" t="n">
        <v>0</v>
      </c>
      <c r="F5387" s="7" t="n">
        <v>1036831949</v>
      </c>
    </row>
    <row r="5388" spans="1:9">
      <c r="A5388" t="s">
        <v>4</v>
      </c>
      <c r="B5388" s="4" t="s">
        <v>5</v>
      </c>
      <c r="C5388" s="4" t="s">
        <v>14</v>
      </c>
      <c r="D5388" s="4" t="s">
        <v>10</v>
      </c>
    </row>
    <row r="5389" spans="1:9">
      <c r="A5389" t="n">
        <v>47677</v>
      </c>
      <c r="B5389" s="23" t="n">
        <v>58</v>
      </c>
      <c r="C5389" s="7" t="n">
        <v>255</v>
      </c>
      <c r="D5389" s="7" t="n">
        <v>0</v>
      </c>
    </row>
    <row r="5390" spans="1:9">
      <c r="A5390" t="s">
        <v>4</v>
      </c>
      <c r="B5390" s="4" t="s">
        <v>5</v>
      </c>
      <c r="C5390" s="4" t="s">
        <v>14</v>
      </c>
      <c r="D5390" s="4" t="s">
        <v>10</v>
      </c>
      <c r="E5390" s="4" t="s">
        <v>6</v>
      </c>
    </row>
    <row r="5391" spans="1:9">
      <c r="A5391" t="n">
        <v>47681</v>
      </c>
      <c r="B5391" s="26" t="n">
        <v>51</v>
      </c>
      <c r="C5391" s="7" t="n">
        <v>4</v>
      </c>
      <c r="D5391" s="7" t="n">
        <v>28</v>
      </c>
      <c r="E5391" s="7" t="s">
        <v>44</v>
      </c>
    </row>
    <row r="5392" spans="1:9">
      <c r="A5392" t="s">
        <v>4</v>
      </c>
      <c r="B5392" s="4" t="s">
        <v>5</v>
      </c>
      <c r="C5392" s="4" t="s">
        <v>10</v>
      </c>
    </row>
    <row r="5393" spans="1:9">
      <c r="A5393" t="n">
        <v>47694</v>
      </c>
      <c r="B5393" s="27" t="n">
        <v>16</v>
      </c>
      <c r="C5393" s="7" t="n">
        <v>0</v>
      </c>
    </row>
    <row r="5394" spans="1:9">
      <c r="A5394" t="s">
        <v>4</v>
      </c>
      <c r="B5394" s="4" t="s">
        <v>5</v>
      </c>
      <c r="C5394" s="4" t="s">
        <v>10</v>
      </c>
      <c r="D5394" s="4" t="s">
        <v>14</v>
      </c>
      <c r="E5394" s="4" t="s">
        <v>9</v>
      </c>
      <c r="F5394" s="4" t="s">
        <v>45</v>
      </c>
      <c r="G5394" s="4" t="s">
        <v>14</v>
      </c>
      <c r="H5394" s="4" t="s">
        <v>14</v>
      </c>
    </row>
    <row r="5395" spans="1:9">
      <c r="A5395" t="n">
        <v>47697</v>
      </c>
      <c r="B5395" s="28" t="n">
        <v>26</v>
      </c>
      <c r="C5395" s="7" t="n">
        <v>28</v>
      </c>
      <c r="D5395" s="7" t="n">
        <v>17</v>
      </c>
      <c r="E5395" s="7" t="n">
        <v>33330</v>
      </c>
      <c r="F5395" s="7" t="s">
        <v>453</v>
      </c>
      <c r="G5395" s="7" t="n">
        <v>2</v>
      </c>
      <c r="H5395" s="7" t="n">
        <v>0</v>
      </c>
    </row>
    <row r="5396" spans="1:9">
      <c r="A5396" t="s">
        <v>4</v>
      </c>
      <c r="B5396" s="4" t="s">
        <v>5</v>
      </c>
    </row>
    <row r="5397" spans="1:9">
      <c r="A5397" t="n">
        <v>47781</v>
      </c>
      <c r="B5397" s="29" t="n">
        <v>28</v>
      </c>
    </row>
    <row r="5398" spans="1:9">
      <c r="A5398" t="s">
        <v>4</v>
      </c>
      <c r="B5398" s="4" t="s">
        <v>5</v>
      </c>
      <c r="C5398" s="4" t="s">
        <v>10</v>
      </c>
      <c r="D5398" s="4" t="s">
        <v>10</v>
      </c>
      <c r="E5398" s="4" t="s">
        <v>10</v>
      </c>
    </row>
    <row r="5399" spans="1:9">
      <c r="A5399" t="n">
        <v>47782</v>
      </c>
      <c r="B5399" s="64" t="n">
        <v>61</v>
      </c>
      <c r="C5399" s="7" t="n">
        <v>28</v>
      </c>
      <c r="D5399" s="7" t="n">
        <v>22</v>
      </c>
      <c r="E5399" s="7" t="n">
        <v>1000</v>
      </c>
    </row>
    <row r="5400" spans="1:9">
      <c r="A5400" t="s">
        <v>4</v>
      </c>
      <c r="B5400" s="4" t="s">
        <v>5</v>
      </c>
      <c r="C5400" s="4" t="s">
        <v>10</v>
      </c>
    </row>
    <row r="5401" spans="1:9">
      <c r="A5401" t="n">
        <v>47789</v>
      </c>
      <c r="B5401" s="27" t="n">
        <v>16</v>
      </c>
      <c r="C5401" s="7" t="n">
        <v>300</v>
      </c>
    </row>
    <row r="5402" spans="1:9">
      <c r="A5402" t="s">
        <v>4</v>
      </c>
      <c r="B5402" s="4" t="s">
        <v>5</v>
      </c>
      <c r="C5402" s="4" t="s">
        <v>14</v>
      </c>
      <c r="D5402" s="4" t="s">
        <v>10</v>
      </c>
      <c r="E5402" s="4" t="s">
        <v>6</v>
      </c>
    </row>
    <row r="5403" spans="1:9">
      <c r="A5403" t="n">
        <v>47792</v>
      </c>
      <c r="B5403" s="26" t="n">
        <v>51</v>
      </c>
      <c r="C5403" s="7" t="n">
        <v>4</v>
      </c>
      <c r="D5403" s="7" t="n">
        <v>28</v>
      </c>
      <c r="E5403" s="7" t="s">
        <v>44</v>
      </c>
    </row>
    <row r="5404" spans="1:9">
      <c r="A5404" t="s">
        <v>4</v>
      </c>
      <c r="B5404" s="4" t="s">
        <v>5</v>
      </c>
      <c r="C5404" s="4" t="s">
        <v>10</v>
      </c>
    </row>
    <row r="5405" spans="1:9">
      <c r="A5405" t="n">
        <v>47805</v>
      </c>
      <c r="B5405" s="27" t="n">
        <v>16</v>
      </c>
      <c r="C5405" s="7" t="n">
        <v>0</v>
      </c>
    </row>
    <row r="5406" spans="1:9">
      <c r="A5406" t="s">
        <v>4</v>
      </c>
      <c r="B5406" s="4" t="s">
        <v>5</v>
      </c>
      <c r="C5406" s="4" t="s">
        <v>10</v>
      </c>
      <c r="D5406" s="4" t="s">
        <v>14</v>
      </c>
      <c r="E5406" s="4" t="s">
        <v>9</v>
      </c>
      <c r="F5406" s="4" t="s">
        <v>45</v>
      </c>
      <c r="G5406" s="4" t="s">
        <v>14</v>
      </c>
      <c r="H5406" s="4" t="s">
        <v>14</v>
      </c>
    </row>
    <row r="5407" spans="1:9">
      <c r="A5407" t="n">
        <v>47808</v>
      </c>
      <c r="B5407" s="28" t="n">
        <v>26</v>
      </c>
      <c r="C5407" s="7" t="n">
        <v>28</v>
      </c>
      <c r="D5407" s="7" t="n">
        <v>17</v>
      </c>
      <c r="E5407" s="7" t="n">
        <v>33331</v>
      </c>
      <c r="F5407" s="7" t="s">
        <v>454</v>
      </c>
      <c r="G5407" s="7" t="n">
        <v>2</v>
      </c>
      <c r="H5407" s="7" t="n">
        <v>0</v>
      </c>
    </row>
    <row r="5408" spans="1:9">
      <c r="A5408" t="s">
        <v>4</v>
      </c>
      <c r="B5408" s="4" t="s">
        <v>5</v>
      </c>
    </row>
    <row r="5409" spans="1:8">
      <c r="A5409" t="n">
        <v>47895</v>
      </c>
      <c r="B5409" s="29" t="n">
        <v>28</v>
      </c>
    </row>
    <row r="5410" spans="1:8">
      <c r="A5410" t="s">
        <v>4</v>
      </c>
      <c r="B5410" s="4" t="s">
        <v>5</v>
      </c>
      <c r="C5410" s="4" t="s">
        <v>10</v>
      </c>
      <c r="D5410" s="4" t="s">
        <v>14</v>
      </c>
    </row>
    <row r="5411" spans="1:8">
      <c r="A5411" t="n">
        <v>47896</v>
      </c>
      <c r="B5411" s="31" t="n">
        <v>89</v>
      </c>
      <c r="C5411" s="7" t="n">
        <v>65533</v>
      </c>
      <c r="D5411" s="7" t="n">
        <v>1</v>
      </c>
    </row>
    <row r="5412" spans="1:8">
      <c r="A5412" t="s">
        <v>4</v>
      </c>
      <c r="B5412" s="4" t="s">
        <v>5</v>
      </c>
      <c r="C5412" s="4" t="s">
        <v>14</v>
      </c>
      <c r="D5412" s="4" t="s">
        <v>10</v>
      </c>
      <c r="E5412" s="4" t="s">
        <v>24</v>
      </c>
    </row>
    <row r="5413" spans="1:8">
      <c r="A5413" t="n">
        <v>47900</v>
      </c>
      <c r="B5413" s="23" t="n">
        <v>58</v>
      </c>
      <c r="C5413" s="7" t="n">
        <v>101</v>
      </c>
      <c r="D5413" s="7" t="n">
        <v>300</v>
      </c>
      <c r="E5413" s="7" t="n">
        <v>1</v>
      </c>
    </row>
    <row r="5414" spans="1:8">
      <c r="A5414" t="s">
        <v>4</v>
      </c>
      <c r="B5414" s="4" t="s">
        <v>5</v>
      </c>
      <c r="C5414" s="4" t="s">
        <v>14</v>
      </c>
      <c r="D5414" s="4" t="s">
        <v>10</v>
      </c>
    </row>
    <row r="5415" spans="1:8">
      <c r="A5415" t="n">
        <v>47908</v>
      </c>
      <c r="B5415" s="23" t="n">
        <v>58</v>
      </c>
      <c r="C5415" s="7" t="n">
        <v>254</v>
      </c>
      <c r="D5415" s="7" t="n">
        <v>0</v>
      </c>
    </row>
    <row r="5416" spans="1:8">
      <c r="A5416" t="s">
        <v>4</v>
      </c>
      <c r="B5416" s="4" t="s">
        <v>5</v>
      </c>
      <c r="C5416" s="4" t="s">
        <v>14</v>
      </c>
      <c r="D5416" s="4" t="s">
        <v>10</v>
      </c>
      <c r="E5416" s="4" t="s">
        <v>10</v>
      </c>
      <c r="F5416" s="4" t="s">
        <v>9</v>
      </c>
    </row>
    <row r="5417" spans="1:8">
      <c r="A5417" t="n">
        <v>47912</v>
      </c>
      <c r="B5417" s="59" t="n">
        <v>84</v>
      </c>
      <c r="C5417" s="7" t="n">
        <v>1</v>
      </c>
      <c r="D5417" s="7" t="n">
        <v>0</v>
      </c>
      <c r="E5417" s="7" t="n">
        <v>0</v>
      </c>
      <c r="F5417" s="7" t="n">
        <v>0</v>
      </c>
    </row>
    <row r="5418" spans="1:8">
      <c r="A5418" t="s">
        <v>4</v>
      </c>
      <c r="B5418" s="4" t="s">
        <v>5</v>
      </c>
      <c r="C5418" s="4" t="s">
        <v>10</v>
      </c>
      <c r="D5418" s="4" t="s">
        <v>10</v>
      </c>
      <c r="E5418" s="4" t="s">
        <v>10</v>
      </c>
    </row>
    <row r="5419" spans="1:8">
      <c r="A5419" t="n">
        <v>47922</v>
      </c>
      <c r="B5419" s="64" t="n">
        <v>61</v>
      </c>
      <c r="C5419" s="7" t="n">
        <v>28</v>
      </c>
      <c r="D5419" s="7" t="n">
        <v>65533</v>
      </c>
      <c r="E5419" s="7" t="n">
        <v>0</v>
      </c>
    </row>
    <row r="5420" spans="1:8">
      <c r="A5420" t="s">
        <v>4</v>
      </c>
      <c r="B5420" s="4" t="s">
        <v>5</v>
      </c>
      <c r="C5420" s="4" t="s">
        <v>14</v>
      </c>
    </row>
    <row r="5421" spans="1:8">
      <c r="A5421" t="n">
        <v>47929</v>
      </c>
      <c r="B5421" s="33" t="n">
        <v>45</v>
      </c>
      <c r="C5421" s="7" t="n">
        <v>0</v>
      </c>
    </row>
    <row r="5422" spans="1:8">
      <c r="A5422" t="s">
        <v>4</v>
      </c>
      <c r="B5422" s="4" t="s">
        <v>5</v>
      </c>
      <c r="C5422" s="4" t="s">
        <v>14</v>
      </c>
      <c r="D5422" s="4" t="s">
        <v>14</v>
      </c>
      <c r="E5422" s="4" t="s">
        <v>24</v>
      </c>
      <c r="F5422" s="4" t="s">
        <v>24</v>
      </c>
      <c r="G5422" s="4" t="s">
        <v>24</v>
      </c>
      <c r="H5422" s="4" t="s">
        <v>10</v>
      </c>
    </row>
    <row r="5423" spans="1:8">
      <c r="A5423" t="n">
        <v>47931</v>
      </c>
      <c r="B5423" s="33" t="n">
        <v>45</v>
      </c>
      <c r="C5423" s="7" t="n">
        <v>2</v>
      </c>
      <c r="D5423" s="7" t="n">
        <v>3</v>
      </c>
      <c r="E5423" s="7" t="n">
        <v>-86.2600021362305</v>
      </c>
      <c r="F5423" s="7" t="n">
        <v>174.190002441406</v>
      </c>
      <c r="G5423" s="7" t="n">
        <v>31.3199996948242</v>
      </c>
      <c r="H5423" s="7" t="n">
        <v>0</v>
      </c>
    </row>
    <row r="5424" spans="1:8">
      <c r="A5424" t="s">
        <v>4</v>
      </c>
      <c r="B5424" s="4" t="s">
        <v>5</v>
      </c>
      <c r="C5424" s="4" t="s">
        <v>14</v>
      </c>
      <c r="D5424" s="4" t="s">
        <v>14</v>
      </c>
      <c r="E5424" s="4" t="s">
        <v>24</v>
      </c>
      <c r="F5424" s="4" t="s">
        <v>24</v>
      </c>
      <c r="G5424" s="4" t="s">
        <v>24</v>
      </c>
      <c r="H5424" s="4" t="s">
        <v>10</v>
      </c>
      <c r="I5424" s="4" t="s">
        <v>14</v>
      </c>
    </row>
    <row r="5425" spans="1:9">
      <c r="A5425" t="n">
        <v>47948</v>
      </c>
      <c r="B5425" s="33" t="n">
        <v>45</v>
      </c>
      <c r="C5425" s="7" t="n">
        <v>4</v>
      </c>
      <c r="D5425" s="7" t="n">
        <v>3</v>
      </c>
      <c r="E5425" s="7" t="n">
        <v>12.8400001525879</v>
      </c>
      <c r="F5425" s="7" t="n">
        <v>243.179992675781</v>
      </c>
      <c r="G5425" s="7" t="n">
        <v>-1</v>
      </c>
      <c r="H5425" s="7" t="n">
        <v>0</v>
      </c>
      <c r="I5425" s="7" t="n">
        <v>0</v>
      </c>
    </row>
    <row r="5426" spans="1:9">
      <c r="A5426" t="s">
        <v>4</v>
      </c>
      <c r="B5426" s="4" t="s">
        <v>5</v>
      </c>
      <c r="C5426" s="4" t="s">
        <v>14</v>
      </c>
      <c r="D5426" s="4" t="s">
        <v>14</v>
      </c>
      <c r="E5426" s="4" t="s">
        <v>24</v>
      </c>
      <c r="F5426" s="4" t="s">
        <v>10</v>
      </c>
    </row>
    <row r="5427" spans="1:9">
      <c r="A5427" t="n">
        <v>47966</v>
      </c>
      <c r="B5427" s="33" t="n">
        <v>45</v>
      </c>
      <c r="C5427" s="7" t="n">
        <v>5</v>
      </c>
      <c r="D5427" s="7" t="n">
        <v>3</v>
      </c>
      <c r="E5427" s="7" t="n">
        <v>2</v>
      </c>
      <c r="F5427" s="7" t="n">
        <v>0</v>
      </c>
    </row>
    <row r="5428" spans="1:9">
      <c r="A5428" t="s">
        <v>4</v>
      </c>
      <c r="B5428" s="4" t="s">
        <v>5</v>
      </c>
      <c r="C5428" s="4" t="s">
        <v>14</v>
      </c>
      <c r="D5428" s="4" t="s">
        <v>14</v>
      </c>
      <c r="E5428" s="4" t="s">
        <v>24</v>
      </c>
      <c r="F5428" s="4" t="s">
        <v>10</v>
      </c>
    </row>
    <row r="5429" spans="1:9">
      <c r="A5429" t="n">
        <v>47975</v>
      </c>
      <c r="B5429" s="33" t="n">
        <v>45</v>
      </c>
      <c r="C5429" s="7" t="n">
        <v>11</v>
      </c>
      <c r="D5429" s="7" t="n">
        <v>3</v>
      </c>
      <c r="E5429" s="7" t="n">
        <v>38.5</v>
      </c>
      <c r="F5429" s="7" t="n">
        <v>0</v>
      </c>
    </row>
    <row r="5430" spans="1:9">
      <c r="A5430" t="s">
        <v>4</v>
      </c>
      <c r="B5430" s="4" t="s">
        <v>5</v>
      </c>
      <c r="C5430" s="4" t="s">
        <v>14</v>
      </c>
      <c r="D5430" s="4" t="s">
        <v>14</v>
      </c>
      <c r="E5430" s="4" t="s">
        <v>24</v>
      </c>
      <c r="F5430" s="4" t="s">
        <v>24</v>
      </c>
      <c r="G5430" s="4" t="s">
        <v>24</v>
      </c>
      <c r="H5430" s="4" t="s">
        <v>10</v>
      </c>
    </row>
    <row r="5431" spans="1:9">
      <c r="A5431" t="n">
        <v>47984</v>
      </c>
      <c r="B5431" s="33" t="n">
        <v>45</v>
      </c>
      <c r="C5431" s="7" t="n">
        <v>2</v>
      </c>
      <c r="D5431" s="7" t="n">
        <v>3</v>
      </c>
      <c r="E5431" s="7" t="n">
        <v>-86.2600021362305</v>
      </c>
      <c r="F5431" s="7" t="n">
        <v>173.970001220703</v>
      </c>
      <c r="G5431" s="7" t="n">
        <v>31.3199996948242</v>
      </c>
      <c r="H5431" s="7" t="n">
        <v>6000</v>
      </c>
    </row>
    <row r="5432" spans="1:9">
      <c r="A5432" t="s">
        <v>4</v>
      </c>
      <c r="B5432" s="4" t="s">
        <v>5</v>
      </c>
      <c r="C5432" s="4" t="s">
        <v>14</v>
      </c>
      <c r="D5432" s="4" t="s">
        <v>14</v>
      </c>
      <c r="E5432" s="4" t="s">
        <v>24</v>
      </c>
      <c r="F5432" s="4" t="s">
        <v>24</v>
      </c>
      <c r="G5432" s="4" t="s">
        <v>24</v>
      </c>
      <c r="H5432" s="4" t="s">
        <v>10</v>
      </c>
      <c r="I5432" s="4" t="s">
        <v>14</v>
      </c>
    </row>
    <row r="5433" spans="1:9">
      <c r="A5433" t="n">
        <v>48001</v>
      </c>
      <c r="B5433" s="33" t="n">
        <v>45</v>
      </c>
      <c r="C5433" s="7" t="n">
        <v>4</v>
      </c>
      <c r="D5433" s="7" t="n">
        <v>3</v>
      </c>
      <c r="E5433" s="7" t="n">
        <v>12.539999961853</v>
      </c>
      <c r="F5433" s="7" t="n">
        <v>251.850006103516</v>
      </c>
      <c r="G5433" s="7" t="n">
        <v>-1</v>
      </c>
      <c r="H5433" s="7" t="n">
        <v>6000</v>
      </c>
      <c r="I5433" s="7" t="n">
        <v>1</v>
      </c>
    </row>
    <row r="5434" spans="1:9">
      <c r="A5434" t="s">
        <v>4</v>
      </c>
      <c r="B5434" s="4" t="s">
        <v>5</v>
      </c>
      <c r="C5434" s="4" t="s">
        <v>14</v>
      </c>
      <c r="D5434" s="4" t="s">
        <v>14</v>
      </c>
      <c r="E5434" s="4" t="s">
        <v>24</v>
      </c>
      <c r="F5434" s="4" t="s">
        <v>10</v>
      </c>
    </row>
    <row r="5435" spans="1:9">
      <c r="A5435" t="n">
        <v>48019</v>
      </c>
      <c r="B5435" s="33" t="n">
        <v>45</v>
      </c>
      <c r="C5435" s="7" t="n">
        <v>5</v>
      </c>
      <c r="D5435" s="7" t="n">
        <v>3</v>
      </c>
      <c r="E5435" s="7" t="n">
        <v>1.89999997615814</v>
      </c>
      <c r="F5435" s="7" t="n">
        <v>6000</v>
      </c>
    </row>
    <row r="5436" spans="1:9">
      <c r="A5436" t="s">
        <v>4</v>
      </c>
      <c r="B5436" s="4" t="s">
        <v>5</v>
      </c>
      <c r="C5436" s="4" t="s">
        <v>14</v>
      </c>
      <c r="D5436" s="4" t="s">
        <v>14</v>
      </c>
      <c r="E5436" s="4" t="s">
        <v>24</v>
      </c>
      <c r="F5436" s="4" t="s">
        <v>10</v>
      </c>
    </row>
    <row r="5437" spans="1:9">
      <c r="A5437" t="n">
        <v>48028</v>
      </c>
      <c r="B5437" s="33" t="n">
        <v>45</v>
      </c>
      <c r="C5437" s="7" t="n">
        <v>11</v>
      </c>
      <c r="D5437" s="7" t="n">
        <v>3</v>
      </c>
      <c r="E5437" s="7" t="n">
        <v>38.5</v>
      </c>
      <c r="F5437" s="7" t="n">
        <v>6000</v>
      </c>
    </row>
    <row r="5438" spans="1:9">
      <c r="A5438" t="s">
        <v>4</v>
      </c>
      <c r="B5438" s="4" t="s">
        <v>5</v>
      </c>
      <c r="C5438" s="4" t="s">
        <v>14</v>
      </c>
    </row>
    <row r="5439" spans="1:9">
      <c r="A5439" t="n">
        <v>48037</v>
      </c>
      <c r="B5439" s="62" t="n">
        <v>116</v>
      </c>
      <c r="C5439" s="7" t="n">
        <v>0</v>
      </c>
    </row>
    <row r="5440" spans="1:9">
      <c r="A5440" t="s">
        <v>4</v>
      </c>
      <c r="B5440" s="4" t="s">
        <v>5</v>
      </c>
      <c r="C5440" s="4" t="s">
        <v>14</v>
      </c>
      <c r="D5440" s="4" t="s">
        <v>10</v>
      </c>
    </row>
    <row r="5441" spans="1:9">
      <c r="A5441" t="n">
        <v>48039</v>
      </c>
      <c r="B5441" s="62" t="n">
        <v>116</v>
      </c>
      <c r="C5441" s="7" t="n">
        <v>2</v>
      </c>
      <c r="D5441" s="7" t="n">
        <v>1</v>
      </c>
    </row>
    <row r="5442" spans="1:9">
      <c r="A5442" t="s">
        <v>4</v>
      </c>
      <c r="B5442" s="4" t="s">
        <v>5</v>
      </c>
      <c r="C5442" s="4" t="s">
        <v>14</v>
      </c>
      <c r="D5442" s="4" t="s">
        <v>9</v>
      </c>
    </row>
    <row r="5443" spans="1:9">
      <c r="A5443" t="n">
        <v>48043</v>
      </c>
      <c r="B5443" s="62" t="n">
        <v>116</v>
      </c>
      <c r="C5443" s="7" t="n">
        <v>5</v>
      </c>
      <c r="D5443" s="7" t="n">
        <v>1106247680</v>
      </c>
    </row>
    <row r="5444" spans="1:9">
      <c r="A5444" t="s">
        <v>4</v>
      </c>
      <c r="B5444" s="4" t="s">
        <v>5</v>
      </c>
      <c r="C5444" s="4" t="s">
        <v>14</v>
      </c>
      <c r="D5444" s="4" t="s">
        <v>10</v>
      </c>
    </row>
    <row r="5445" spans="1:9">
      <c r="A5445" t="n">
        <v>48049</v>
      </c>
      <c r="B5445" s="62" t="n">
        <v>116</v>
      </c>
      <c r="C5445" s="7" t="n">
        <v>6</v>
      </c>
      <c r="D5445" s="7" t="n">
        <v>1</v>
      </c>
    </row>
    <row r="5446" spans="1:9">
      <c r="A5446" t="s">
        <v>4</v>
      </c>
      <c r="B5446" s="4" t="s">
        <v>5</v>
      </c>
      <c r="C5446" s="4" t="s">
        <v>14</v>
      </c>
      <c r="D5446" s="4" t="s">
        <v>10</v>
      </c>
    </row>
    <row r="5447" spans="1:9">
      <c r="A5447" t="n">
        <v>48053</v>
      </c>
      <c r="B5447" s="23" t="n">
        <v>58</v>
      </c>
      <c r="C5447" s="7" t="n">
        <v>255</v>
      </c>
      <c r="D5447" s="7" t="n">
        <v>0</v>
      </c>
    </row>
    <row r="5448" spans="1:9">
      <c r="A5448" t="s">
        <v>4</v>
      </c>
      <c r="B5448" s="4" t="s">
        <v>5</v>
      </c>
      <c r="C5448" s="4" t="s">
        <v>14</v>
      </c>
      <c r="D5448" s="4" t="s">
        <v>10</v>
      </c>
      <c r="E5448" s="4" t="s">
        <v>6</v>
      </c>
    </row>
    <row r="5449" spans="1:9">
      <c r="A5449" t="n">
        <v>48057</v>
      </c>
      <c r="B5449" s="26" t="n">
        <v>51</v>
      </c>
      <c r="C5449" s="7" t="n">
        <v>4</v>
      </c>
      <c r="D5449" s="7" t="n">
        <v>22</v>
      </c>
      <c r="E5449" s="7" t="s">
        <v>183</v>
      </c>
    </row>
    <row r="5450" spans="1:9">
      <c r="A5450" t="s">
        <v>4</v>
      </c>
      <c r="B5450" s="4" t="s">
        <v>5</v>
      </c>
      <c r="C5450" s="4" t="s">
        <v>10</v>
      </c>
    </row>
    <row r="5451" spans="1:9">
      <c r="A5451" t="n">
        <v>48071</v>
      </c>
      <c r="B5451" s="27" t="n">
        <v>16</v>
      </c>
      <c r="C5451" s="7" t="n">
        <v>0</v>
      </c>
    </row>
    <row r="5452" spans="1:9">
      <c r="A5452" t="s">
        <v>4</v>
      </c>
      <c r="B5452" s="4" t="s">
        <v>5</v>
      </c>
      <c r="C5452" s="4" t="s">
        <v>10</v>
      </c>
      <c r="D5452" s="4" t="s">
        <v>14</v>
      </c>
      <c r="E5452" s="4" t="s">
        <v>9</v>
      </c>
      <c r="F5452" s="4" t="s">
        <v>45</v>
      </c>
      <c r="G5452" s="4" t="s">
        <v>14</v>
      </c>
      <c r="H5452" s="4" t="s">
        <v>14</v>
      </c>
    </row>
    <row r="5453" spans="1:9">
      <c r="A5453" t="n">
        <v>48074</v>
      </c>
      <c r="B5453" s="28" t="n">
        <v>26</v>
      </c>
      <c r="C5453" s="7" t="n">
        <v>22</v>
      </c>
      <c r="D5453" s="7" t="n">
        <v>17</v>
      </c>
      <c r="E5453" s="7" t="n">
        <v>30318</v>
      </c>
      <c r="F5453" s="7" t="s">
        <v>455</v>
      </c>
      <c r="G5453" s="7" t="n">
        <v>2</v>
      </c>
      <c r="H5453" s="7" t="n">
        <v>0</v>
      </c>
    </row>
    <row r="5454" spans="1:9">
      <c r="A5454" t="s">
        <v>4</v>
      </c>
      <c r="B5454" s="4" t="s">
        <v>5</v>
      </c>
    </row>
    <row r="5455" spans="1:9">
      <c r="A5455" t="n">
        <v>48124</v>
      </c>
      <c r="B5455" s="29" t="n">
        <v>28</v>
      </c>
    </row>
    <row r="5456" spans="1:9">
      <c r="A5456" t="s">
        <v>4</v>
      </c>
      <c r="B5456" s="4" t="s">
        <v>5</v>
      </c>
      <c r="C5456" s="4" t="s">
        <v>10</v>
      </c>
      <c r="D5456" s="4" t="s">
        <v>10</v>
      </c>
      <c r="E5456" s="4" t="s">
        <v>10</v>
      </c>
    </row>
    <row r="5457" spans="1:8">
      <c r="A5457" t="n">
        <v>48125</v>
      </c>
      <c r="B5457" s="64" t="n">
        <v>61</v>
      </c>
      <c r="C5457" s="7" t="n">
        <v>22</v>
      </c>
      <c r="D5457" s="7" t="n">
        <v>9</v>
      </c>
      <c r="E5457" s="7" t="n">
        <v>1000</v>
      </c>
    </row>
    <row r="5458" spans="1:8">
      <c r="A5458" t="s">
        <v>4</v>
      </c>
      <c r="B5458" s="4" t="s">
        <v>5</v>
      </c>
      <c r="C5458" s="4" t="s">
        <v>10</v>
      </c>
    </row>
    <row r="5459" spans="1:8">
      <c r="A5459" t="n">
        <v>48132</v>
      </c>
      <c r="B5459" s="27" t="n">
        <v>16</v>
      </c>
      <c r="C5459" s="7" t="n">
        <v>300</v>
      </c>
    </row>
    <row r="5460" spans="1:8">
      <c r="A5460" t="s">
        <v>4</v>
      </c>
      <c r="B5460" s="4" t="s">
        <v>5</v>
      </c>
      <c r="C5460" s="4" t="s">
        <v>14</v>
      </c>
      <c r="D5460" s="4" t="s">
        <v>10</v>
      </c>
      <c r="E5460" s="4" t="s">
        <v>6</v>
      </c>
    </row>
    <row r="5461" spans="1:8">
      <c r="A5461" t="n">
        <v>48135</v>
      </c>
      <c r="B5461" s="26" t="n">
        <v>51</v>
      </c>
      <c r="C5461" s="7" t="n">
        <v>4</v>
      </c>
      <c r="D5461" s="7" t="n">
        <v>22</v>
      </c>
      <c r="E5461" s="7" t="s">
        <v>175</v>
      </c>
    </row>
    <row r="5462" spans="1:8">
      <c r="A5462" t="s">
        <v>4</v>
      </c>
      <c r="B5462" s="4" t="s">
        <v>5</v>
      </c>
      <c r="C5462" s="4" t="s">
        <v>10</v>
      </c>
    </row>
    <row r="5463" spans="1:8">
      <c r="A5463" t="n">
        <v>48148</v>
      </c>
      <c r="B5463" s="27" t="n">
        <v>16</v>
      </c>
      <c r="C5463" s="7" t="n">
        <v>0</v>
      </c>
    </row>
    <row r="5464" spans="1:8">
      <c r="A5464" t="s">
        <v>4</v>
      </c>
      <c r="B5464" s="4" t="s">
        <v>5</v>
      </c>
      <c r="C5464" s="4" t="s">
        <v>10</v>
      </c>
      <c r="D5464" s="4" t="s">
        <v>14</v>
      </c>
      <c r="E5464" s="4" t="s">
        <v>9</v>
      </c>
      <c r="F5464" s="4" t="s">
        <v>45</v>
      </c>
      <c r="G5464" s="4" t="s">
        <v>14</v>
      </c>
      <c r="H5464" s="4" t="s">
        <v>14</v>
      </c>
    </row>
    <row r="5465" spans="1:8">
      <c r="A5465" t="n">
        <v>48151</v>
      </c>
      <c r="B5465" s="28" t="n">
        <v>26</v>
      </c>
      <c r="C5465" s="7" t="n">
        <v>22</v>
      </c>
      <c r="D5465" s="7" t="n">
        <v>17</v>
      </c>
      <c r="E5465" s="7" t="n">
        <v>30319</v>
      </c>
      <c r="F5465" s="7" t="s">
        <v>456</v>
      </c>
      <c r="G5465" s="7" t="n">
        <v>2</v>
      </c>
      <c r="H5465" s="7" t="n">
        <v>0</v>
      </c>
    </row>
    <row r="5466" spans="1:8">
      <c r="A5466" t="s">
        <v>4</v>
      </c>
      <c r="B5466" s="4" t="s">
        <v>5</v>
      </c>
    </row>
    <row r="5467" spans="1:8">
      <c r="A5467" t="n">
        <v>48256</v>
      </c>
      <c r="B5467" s="29" t="n">
        <v>28</v>
      </c>
    </row>
    <row r="5468" spans="1:8">
      <c r="A5468" t="s">
        <v>4</v>
      </c>
      <c r="B5468" s="4" t="s">
        <v>5</v>
      </c>
      <c r="C5468" s="4" t="s">
        <v>10</v>
      </c>
      <c r="D5468" s="4" t="s">
        <v>14</v>
      </c>
    </row>
    <row r="5469" spans="1:8">
      <c r="A5469" t="n">
        <v>48257</v>
      </c>
      <c r="B5469" s="31" t="n">
        <v>89</v>
      </c>
      <c r="C5469" s="7" t="n">
        <v>65533</v>
      </c>
      <c r="D5469" s="7" t="n">
        <v>1</v>
      </c>
    </row>
    <row r="5470" spans="1:8">
      <c r="A5470" t="s">
        <v>4</v>
      </c>
      <c r="B5470" s="4" t="s">
        <v>5</v>
      </c>
      <c r="C5470" s="4" t="s">
        <v>14</v>
      </c>
      <c r="D5470" s="4" t="s">
        <v>10</v>
      </c>
      <c r="E5470" s="4" t="s">
        <v>24</v>
      </c>
    </row>
    <row r="5471" spans="1:8">
      <c r="A5471" t="n">
        <v>48261</v>
      </c>
      <c r="B5471" s="23" t="n">
        <v>58</v>
      </c>
      <c r="C5471" s="7" t="n">
        <v>101</v>
      </c>
      <c r="D5471" s="7" t="n">
        <v>500</v>
      </c>
      <c r="E5471" s="7" t="n">
        <v>1</v>
      </c>
    </row>
    <row r="5472" spans="1:8">
      <c r="A5472" t="s">
        <v>4</v>
      </c>
      <c r="B5472" s="4" t="s">
        <v>5</v>
      </c>
      <c r="C5472" s="4" t="s">
        <v>14</v>
      </c>
      <c r="D5472" s="4" t="s">
        <v>10</v>
      </c>
    </row>
    <row r="5473" spans="1:8">
      <c r="A5473" t="n">
        <v>48269</v>
      </c>
      <c r="B5473" s="23" t="n">
        <v>58</v>
      </c>
      <c r="C5473" s="7" t="n">
        <v>254</v>
      </c>
      <c r="D5473" s="7" t="n">
        <v>0</v>
      </c>
    </row>
    <row r="5474" spans="1:8">
      <c r="A5474" t="s">
        <v>4</v>
      </c>
      <c r="B5474" s="4" t="s">
        <v>5</v>
      </c>
      <c r="C5474" s="4" t="s">
        <v>14</v>
      </c>
      <c r="D5474" s="4" t="s">
        <v>14</v>
      </c>
      <c r="E5474" s="4" t="s">
        <v>24</v>
      </c>
      <c r="F5474" s="4" t="s">
        <v>24</v>
      </c>
      <c r="G5474" s="4" t="s">
        <v>24</v>
      </c>
      <c r="H5474" s="4" t="s">
        <v>10</v>
      </c>
    </row>
    <row r="5475" spans="1:8">
      <c r="A5475" t="n">
        <v>48273</v>
      </c>
      <c r="B5475" s="33" t="n">
        <v>45</v>
      </c>
      <c r="C5475" s="7" t="n">
        <v>2</v>
      </c>
      <c r="D5475" s="7" t="n">
        <v>3</v>
      </c>
      <c r="E5475" s="7" t="n">
        <v>-88.2300033569336</v>
      </c>
      <c r="F5475" s="7" t="n">
        <v>174.160003662109</v>
      </c>
      <c r="G5475" s="7" t="n">
        <v>32.4700012207031</v>
      </c>
      <c r="H5475" s="7" t="n">
        <v>0</v>
      </c>
    </row>
    <row r="5476" spans="1:8">
      <c r="A5476" t="s">
        <v>4</v>
      </c>
      <c r="B5476" s="4" t="s">
        <v>5</v>
      </c>
      <c r="C5476" s="4" t="s">
        <v>14</v>
      </c>
      <c r="D5476" s="4" t="s">
        <v>14</v>
      </c>
      <c r="E5476" s="4" t="s">
        <v>24</v>
      </c>
      <c r="F5476" s="4" t="s">
        <v>24</v>
      </c>
      <c r="G5476" s="4" t="s">
        <v>24</v>
      </c>
      <c r="H5476" s="4" t="s">
        <v>10</v>
      </c>
      <c r="I5476" s="4" t="s">
        <v>14</v>
      </c>
    </row>
    <row r="5477" spans="1:8">
      <c r="A5477" t="n">
        <v>48290</v>
      </c>
      <c r="B5477" s="33" t="n">
        <v>45</v>
      </c>
      <c r="C5477" s="7" t="n">
        <v>4</v>
      </c>
      <c r="D5477" s="7" t="n">
        <v>3</v>
      </c>
      <c r="E5477" s="7" t="n">
        <v>359.130004882813</v>
      </c>
      <c r="F5477" s="7" t="n">
        <v>124.839996337891</v>
      </c>
      <c r="G5477" s="7" t="n">
        <v>10</v>
      </c>
      <c r="H5477" s="7" t="n">
        <v>0</v>
      </c>
      <c r="I5477" s="7" t="n">
        <v>0</v>
      </c>
    </row>
    <row r="5478" spans="1:8">
      <c r="A5478" t="s">
        <v>4</v>
      </c>
      <c r="B5478" s="4" t="s">
        <v>5</v>
      </c>
      <c r="C5478" s="4" t="s">
        <v>14</v>
      </c>
      <c r="D5478" s="4" t="s">
        <v>14</v>
      </c>
      <c r="E5478" s="4" t="s">
        <v>24</v>
      </c>
      <c r="F5478" s="4" t="s">
        <v>10</v>
      </c>
    </row>
    <row r="5479" spans="1:8">
      <c r="A5479" t="n">
        <v>48308</v>
      </c>
      <c r="B5479" s="33" t="n">
        <v>45</v>
      </c>
      <c r="C5479" s="7" t="n">
        <v>5</v>
      </c>
      <c r="D5479" s="7" t="n">
        <v>3</v>
      </c>
      <c r="E5479" s="7" t="n">
        <v>5</v>
      </c>
      <c r="F5479" s="7" t="n">
        <v>0</v>
      </c>
    </row>
    <row r="5480" spans="1:8">
      <c r="A5480" t="s">
        <v>4</v>
      </c>
      <c r="B5480" s="4" t="s">
        <v>5</v>
      </c>
      <c r="C5480" s="4" t="s">
        <v>14</v>
      </c>
      <c r="D5480" s="4" t="s">
        <v>14</v>
      </c>
      <c r="E5480" s="4" t="s">
        <v>24</v>
      </c>
      <c r="F5480" s="4" t="s">
        <v>10</v>
      </c>
    </row>
    <row r="5481" spans="1:8">
      <c r="A5481" t="n">
        <v>48317</v>
      </c>
      <c r="B5481" s="33" t="n">
        <v>45</v>
      </c>
      <c r="C5481" s="7" t="n">
        <v>11</v>
      </c>
      <c r="D5481" s="7" t="n">
        <v>3</v>
      </c>
      <c r="E5481" s="7" t="n">
        <v>19.1000003814697</v>
      </c>
      <c r="F5481" s="7" t="n">
        <v>0</v>
      </c>
    </row>
    <row r="5482" spans="1:8">
      <c r="A5482" t="s">
        <v>4</v>
      </c>
      <c r="B5482" s="4" t="s">
        <v>5</v>
      </c>
      <c r="C5482" s="4" t="s">
        <v>14</v>
      </c>
    </row>
    <row r="5483" spans="1:8">
      <c r="A5483" t="n">
        <v>48326</v>
      </c>
      <c r="B5483" s="62" t="n">
        <v>116</v>
      </c>
      <c r="C5483" s="7" t="n">
        <v>1</v>
      </c>
    </row>
    <row r="5484" spans="1:8">
      <c r="A5484" t="s">
        <v>4</v>
      </c>
      <c r="B5484" s="4" t="s">
        <v>5</v>
      </c>
      <c r="C5484" s="4" t="s">
        <v>14</v>
      </c>
      <c r="D5484" s="4" t="s">
        <v>10</v>
      </c>
      <c r="E5484" s="4" t="s">
        <v>10</v>
      </c>
      <c r="F5484" s="4" t="s">
        <v>9</v>
      </c>
    </row>
    <row r="5485" spans="1:8">
      <c r="A5485" t="n">
        <v>48328</v>
      </c>
      <c r="B5485" s="59" t="n">
        <v>84</v>
      </c>
      <c r="C5485" s="7" t="n">
        <v>0</v>
      </c>
      <c r="D5485" s="7" t="n">
        <v>0</v>
      </c>
      <c r="E5485" s="7" t="n">
        <v>0</v>
      </c>
      <c r="F5485" s="7" t="n">
        <v>1036831949</v>
      </c>
    </row>
    <row r="5486" spans="1:8">
      <c r="A5486" t="s">
        <v>4</v>
      </c>
      <c r="B5486" s="4" t="s">
        <v>5</v>
      </c>
      <c r="C5486" s="4" t="s">
        <v>10</v>
      </c>
      <c r="D5486" s="4" t="s">
        <v>10</v>
      </c>
      <c r="E5486" s="4" t="s">
        <v>10</v>
      </c>
    </row>
    <row r="5487" spans="1:8">
      <c r="A5487" t="n">
        <v>48338</v>
      </c>
      <c r="B5487" s="64" t="n">
        <v>61</v>
      </c>
      <c r="C5487" s="7" t="n">
        <v>0</v>
      </c>
      <c r="D5487" s="7" t="n">
        <v>22</v>
      </c>
      <c r="E5487" s="7" t="n">
        <v>1000</v>
      </c>
    </row>
    <row r="5488" spans="1:8">
      <c r="A5488" t="s">
        <v>4</v>
      </c>
      <c r="B5488" s="4" t="s">
        <v>5</v>
      </c>
      <c r="C5488" s="4" t="s">
        <v>10</v>
      </c>
      <c r="D5488" s="4" t="s">
        <v>10</v>
      </c>
      <c r="E5488" s="4" t="s">
        <v>10</v>
      </c>
    </row>
    <row r="5489" spans="1:9">
      <c r="A5489" t="n">
        <v>48345</v>
      </c>
      <c r="B5489" s="64" t="n">
        <v>61</v>
      </c>
      <c r="C5489" s="7" t="n">
        <v>61489</v>
      </c>
      <c r="D5489" s="7" t="n">
        <v>22</v>
      </c>
      <c r="E5489" s="7" t="n">
        <v>1000</v>
      </c>
    </row>
    <row r="5490" spans="1:9">
      <c r="A5490" t="s">
        <v>4</v>
      </c>
      <c r="B5490" s="4" t="s">
        <v>5</v>
      </c>
      <c r="C5490" s="4" t="s">
        <v>10</v>
      </c>
      <c r="D5490" s="4" t="s">
        <v>10</v>
      </c>
      <c r="E5490" s="4" t="s">
        <v>10</v>
      </c>
    </row>
    <row r="5491" spans="1:9">
      <c r="A5491" t="n">
        <v>48352</v>
      </c>
      <c r="B5491" s="64" t="n">
        <v>61</v>
      </c>
      <c r="C5491" s="7" t="n">
        <v>1</v>
      </c>
      <c r="D5491" s="7" t="n">
        <v>22</v>
      </c>
      <c r="E5491" s="7" t="n">
        <v>1000</v>
      </c>
    </row>
    <row r="5492" spans="1:9">
      <c r="A5492" t="s">
        <v>4</v>
      </c>
      <c r="B5492" s="4" t="s">
        <v>5</v>
      </c>
      <c r="C5492" s="4" t="s">
        <v>10</v>
      </c>
      <c r="D5492" s="4" t="s">
        <v>10</v>
      </c>
      <c r="E5492" s="4" t="s">
        <v>10</v>
      </c>
    </row>
    <row r="5493" spans="1:9">
      <c r="A5493" t="n">
        <v>48359</v>
      </c>
      <c r="B5493" s="64" t="n">
        <v>61</v>
      </c>
      <c r="C5493" s="7" t="n">
        <v>61488</v>
      </c>
      <c r="D5493" s="7" t="n">
        <v>22</v>
      </c>
      <c r="E5493" s="7" t="n">
        <v>1000</v>
      </c>
    </row>
    <row r="5494" spans="1:9">
      <c r="A5494" t="s">
        <v>4</v>
      </c>
      <c r="B5494" s="4" t="s">
        <v>5</v>
      </c>
      <c r="C5494" s="4" t="s">
        <v>10</v>
      </c>
      <c r="D5494" s="4" t="s">
        <v>10</v>
      </c>
      <c r="E5494" s="4" t="s">
        <v>10</v>
      </c>
    </row>
    <row r="5495" spans="1:9">
      <c r="A5495" t="n">
        <v>48366</v>
      </c>
      <c r="B5495" s="64" t="n">
        <v>61</v>
      </c>
      <c r="C5495" s="7" t="n">
        <v>9</v>
      </c>
      <c r="D5495" s="7" t="n">
        <v>22</v>
      </c>
      <c r="E5495" s="7" t="n">
        <v>1000</v>
      </c>
    </row>
    <row r="5496" spans="1:9">
      <c r="A5496" t="s">
        <v>4</v>
      </c>
      <c r="B5496" s="4" t="s">
        <v>5</v>
      </c>
      <c r="C5496" s="4" t="s">
        <v>10</v>
      </c>
      <c r="D5496" s="4" t="s">
        <v>10</v>
      </c>
      <c r="E5496" s="4" t="s">
        <v>10</v>
      </c>
    </row>
    <row r="5497" spans="1:9">
      <c r="A5497" t="n">
        <v>48373</v>
      </c>
      <c r="B5497" s="64" t="n">
        <v>61</v>
      </c>
      <c r="C5497" s="7" t="n">
        <v>8</v>
      </c>
      <c r="D5497" s="7" t="n">
        <v>22</v>
      </c>
      <c r="E5497" s="7" t="n">
        <v>1000</v>
      </c>
    </row>
    <row r="5498" spans="1:9">
      <c r="A5498" t="s">
        <v>4</v>
      </c>
      <c r="B5498" s="4" t="s">
        <v>5</v>
      </c>
      <c r="C5498" s="4" t="s">
        <v>10</v>
      </c>
      <c r="D5498" s="4" t="s">
        <v>10</v>
      </c>
      <c r="E5498" s="4" t="s">
        <v>10</v>
      </c>
    </row>
    <row r="5499" spans="1:9">
      <c r="A5499" t="n">
        <v>48380</v>
      </c>
      <c r="B5499" s="64" t="n">
        <v>61</v>
      </c>
      <c r="C5499" s="7" t="n">
        <v>61490</v>
      </c>
      <c r="D5499" s="7" t="n">
        <v>22</v>
      </c>
      <c r="E5499" s="7" t="n">
        <v>1000</v>
      </c>
    </row>
    <row r="5500" spans="1:9">
      <c r="A5500" t="s">
        <v>4</v>
      </c>
      <c r="B5500" s="4" t="s">
        <v>5</v>
      </c>
      <c r="C5500" s="4" t="s">
        <v>10</v>
      </c>
      <c r="D5500" s="4" t="s">
        <v>10</v>
      </c>
      <c r="E5500" s="4" t="s">
        <v>10</v>
      </c>
    </row>
    <row r="5501" spans="1:9">
      <c r="A5501" t="n">
        <v>48387</v>
      </c>
      <c r="B5501" s="64" t="n">
        <v>61</v>
      </c>
      <c r="C5501" s="7" t="n">
        <v>7032</v>
      </c>
      <c r="D5501" s="7" t="n">
        <v>22</v>
      </c>
      <c r="E5501" s="7" t="n">
        <v>1000</v>
      </c>
    </row>
    <row r="5502" spans="1:9">
      <c r="A5502" t="s">
        <v>4</v>
      </c>
      <c r="B5502" s="4" t="s">
        <v>5</v>
      </c>
      <c r="C5502" s="4" t="s">
        <v>14</v>
      </c>
      <c r="D5502" s="4" t="s">
        <v>14</v>
      </c>
      <c r="E5502" s="4" t="s">
        <v>24</v>
      </c>
      <c r="F5502" s="4" t="s">
        <v>24</v>
      </c>
      <c r="G5502" s="4" t="s">
        <v>24</v>
      </c>
      <c r="H5502" s="4" t="s">
        <v>10</v>
      </c>
    </row>
    <row r="5503" spans="1:9">
      <c r="A5503" t="n">
        <v>48394</v>
      </c>
      <c r="B5503" s="33" t="n">
        <v>45</v>
      </c>
      <c r="C5503" s="7" t="n">
        <v>2</v>
      </c>
      <c r="D5503" s="7" t="n">
        <v>3</v>
      </c>
      <c r="E5503" s="7" t="n">
        <v>-88.2300033569336</v>
      </c>
      <c r="F5503" s="7" t="n">
        <v>174.160003662109</v>
      </c>
      <c r="G5503" s="7" t="n">
        <v>32.4700012207031</v>
      </c>
      <c r="H5503" s="7" t="n">
        <v>8000</v>
      </c>
    </row>
    <row r="5504" spans="1:9">
      <c r="A5504" t="s">
        <v>4</v>
      </c>
      <c r="B5504" s="4" t="s">
        <v>5</v>
      </c>
      <c r="C5504" s="4" t="s">
        <v>14</v>
      </c>
      <c r="D5504" s="4" t="s">
        <v>14</v>
      </c>
      <c r="E5504" s="4" t="s">
        <v>24</v>
      </c>
      <c r="F5504" s="4" t="s">
        <v>24</v>
      </c>
      <c r="G5504" s="4" t="s">
        <v>24</v>
      </c>
      <c r="H5504" s="4" t="s">
        <v>10</v>
      </c>
      <c r="I5504" s="4" t="s">
        <v>14</v>
      </c>
    </row>
    <row r="5505" spans="1:9">
      <c r="A5505" t="n">
        <v>48411</v>
      </c>
      <c r="B5505" s="33" t="n">
        <v>45</v>
      </c>
      <c r="C5505" s="7" t="n">
        <v>4</v>
      </c>
      <c r="D5505" s="7" t="n">
        <v>3</v>
      </c>
      <c r="E5505" s="7" t="n">
        <v>356.299987792969</v>
      </c>
      <c r="F5505" s="7" t="n">
        <v>124.839996337891</v>
      </c>
      <c r="G5505" s="7" t="n">
        <v>10</v>
      </c>
      <c r="H5505" s="7" t="n">
        <v>8000</v>
      </c>
      <c r="I5505" s="7" t="n">
        <v>1</v>
      </c>
    </row>
    <row r="5506" spans="1:9">
      <c r="A5506" t="s">
        <v>4</v>
      </c>
      <c r="B5506" s="4" t="s">
        <v>5</v>
      </c>
      <c r="C5506" s="4" t="s">
        <v>14</v>
      </c>
      <c r="D5506" s="4" t="s">
        <v>14</v>
      </c>
      <c r="E5506" s="4" t="s">
        <v>24</v>
      </c>
      <c r="F5506" s="4" t="s">
        <v>10</v>
      </c>
    </row>
    <row r="5507" spans="1:9">
      <c r="A5507" t="n">
        <v>48429</v>
      </c>
      <c r="B5507" s="33" t="n">
        <v>45</v>
      </c>
      <c r="C5507" s="7" t="n">
        <v>5</v>
      </c>
      <c r="D5507" s="7" t="n">
        <v>3</v>
      </c>
      <c r="E5507" s="7" t="n">
        <v>5</v>
      </c>
      <c r="F5507" s="7" t="n">
        <v>8000</v>
      </c>
    </row>
    <row r="5508" spans="1:9">
      <c r="A5508" t="s">
        <v>4</v>
      </c>
      <c r="B5508" s="4" t="s">
        <v>5</v>
      </c>
      <c r="C5508" s="4" t="s">
        <v>14</v>
      </c>
      <c r="D5508" s="4" t="s">
        <v>14</v>
      </c>
      <c r="E5508" s="4" t="s">
        <v>24</v>
      </c>
      <c r="F5508" s="4" t="s">
        <v>10</v>
      </c>
    </row>
    <row r="5509" spans="1:9">
      <c r="A5509" t="n">
        <v>48438</v>
      </c>
      <c r="B5509" s="33" t="n">
        <v>45</v>
      </c>
      <c r="C5509" s="7" t="n">
        <v>11</v>
      </c>
      <c r="D5509" s="7" t="n">
        <v>3</v>
      </c>
      <c r="E5509" s="7" t="n">
        <v>19.1000003814697</v>
      </c>
      <c r="F5509" s="7" t="n">
        <v>8000</v>
      </c>
    </row>
    <row r="5510" spans="1:9">
      <c r="A5510" t="s">
        <v>4</v>
      </c>
      <c r="B5510" s="4" t="s">
        <v>5</v>
      </c>
      <c r="C5510" s="4" t="s">
        <v>14</v>
      </c>
      <c r="D5510" s="4" t="s">
        <v>10</v>
      </c>
      <c r="E5510" s="4" t="s">
        <v>10</v>
      </c>
      <c r="F5510" s="4" t="s">
        <v>9</v>
      </c>
    </row>
    <row r="5511" spans="1:9">
      <c r="A5511" t="n">
        <v>48447</v>
      </c>
      <c r="B5511" s="59" t="n">
        <v>84</v>
      </c>
      <c r="C5511" s="7" t="n">
        <v>0</v>
      </c>
      <c r="D5511" s="7" t="n">
        <v>0</v>
      </c>
      <c r="E5511" s="7" t="n">
        <v>0</v>
      </c>
      <c r="F5511" s="7" t="n">
        <v>1036831949</v>
      </c>
    </row>
    <row r="5512" spans="1:9">
      <c r="A5512" t="s">
        <v>4</v>
      </c>
      <c r="B5512" s="4" t="s">
        <v>5</v>
      </c>
      <c r="C5512" s="4" t="s">
        <v>14</v>
      </c>
      <c r="D5512" s="4" t="s">
        <v>10</v>
      </c>
    </row>
    <row r="5513" spans="1:9">
      <c r="A5513" t="n">
        <v>48457</v>
      </c>
      <c r="B5513" s="23" t="n">
        <v>58</v>
      </c>
      <c r="C5513" s="7" t="n">
        <v>255</v>
      </c>
      <c r="D5513" s="7" t="n">
        <v>0</v>
      </c>
    </row>
    <row r="5514" spans="1:9">
      <c r="A5514" t="s">
        <v>4</v>
      </c>
      <c r="B5514" s="4" t="s">
        <v>5</v>
      </c>
      <c r="C5514" s="4" t="s">
        <v>14</v>
      </c>
      <c r="D5514" s="4" t="s">
        <v>10</v>
      </c>
      <c r="E5514" s="4" t="s">
        <v>6</v>
      </c>
    </row>
    <row r="5515" spans="1:9">
      <c r="A5515" t="n">
        <v>48461</v>
      </c>
      <c r="B5515" s="26" t="n">
        <v>51</v>
      </c>
      <c r="C5515" s="7" t="n">
        <v>4</v>
      </c>
      <c r="D5515" s="7" t="n">
        <v>9</v>
      </c>
      <c r="E5515" s="7" t="s">
        <v>286</v>
      </c>
    </row>
    <row r="5516" spans="1:9">
      <c r="A5516" t="s">
        <v>4</v>
      </c>
      <c r="B5516" s="4" t="s">
        <v>5</v>
      </c>
      <c r="C5516" s="4" t="s">
        <v>10</v>
      </c>
    </row>
    <row r="5517" spans="1:9">
      <c r="A5517" t="n">
        <v>48475</v>
      </c>
      <c r="B5517" s="27" t="n">
        <v>16</v>
      </c>
      <c r="C5517" s="7" t="n">
        <v>0</v>
      </c>
    </row>
    <row r="5518" spans="1:9">
      <c r="A5518" t="s">
        <v>4</v>
      </c>
      <c r="B5518" s="4" t="s">
        <v>5</v>
      </c>
      <c r="C5518" s="4" t="s">
        <v>10</v>
      </c>
      <c r="D5518" s="4" t="s">
        <v>14</v>
      </c>
      <c r="E5518" s="4" t="s">
        <v>9</v>
      </c>
      <c r="F5518" s="4" t="s">
        <v>45</v>
      </c>
      <c r="G5518" s="4" t="s">
        <v>14</v>
      </c>
      <c r="H5518" s="4" t="s">
        <v>14</v>
      </c>
      <c r="I5518" s="4" t="s">
        <v>14</v>
      </c>
      <c r="J5518" s="4" t="s">
        <v>9</v>
      </c>
      <c r="K5518" s="4" t="s">
        <v>45</v>
      </c>
      <c r="L5518" s="4" t="s">
        <v>14</v>
      </c>
      <c r="M5518" s="4" t="s">
        <v>14</v>
      </c>
    </row>
    <row r="5519" spans="1:9">
      <c r="A5519" t="n">
        <v>48478</v>
      </c>
      <c r="B5519" s="28" t="n">
        <v>26</v>
      </c>
      <c r="C5519" s="7" t="n">
        <v>9</v>
      </c>
      <c r="D5519" s="7" t="n">
        <v>17</v>
      </c>
      <c r="E5519" s="7" t="n">
        <v>5325</v>
      </c>
      <c r="F5519" s="7" t="s">
        <v>457</v>
      </c>
      <c r="G5519" s="7" t="n">
        <v>2</v>
      </c>
      <c r="H5519" s="7" t="n">
        <v>3</v>
      </c>
      <c r="I5519" s="7" t="n">
        <v>17</v>
      </c>
      <c r="J5519" s="7" t="n">
        <v>5326</v>
      </c>
      <c r="K5519" s="7" t="s">
        <v>458</v>
      </c>
      <c r="L5519" s="7" t="n">
        <v>2</v>
      </c>
      <c r="M5519" s="7" t="n">
        <v>0</v>
      </c>
    </row>
    <row r="5520" spans="1:9">
      <c r="A5520" t="s">
        <v>4</v>
      </c>
      <c r="B5520" s="4" t="s">
        <v>5</v>
      </c>
    </row>
    <row r="5521" spans="1:13">
      <c r="A5521" t="n">
        <v>48565</v>
      </c>
      <c r="B5521" s="29" t="n">
        <v>28</v>
      </c>
    </row>
    <row r="5522" spans="1:13">
      <c r="A5522" t="s">
        <v>4</v>
      </c>
      <c r="B5522" s="4" t="s">
        <v>5</v>
      </c>
      <c r="C5522" s="4" t="s">
        <v>14</v>
      </c>
      <c r="D5522" s="4" t="s">
        <v>10</v>
      </c>
      <c r="E5522" s="4" t="s">
        <v>6</v>
      </c>
    </row>
    <row r="5523" spans="1:13">
      <c r="A5523" t="n">
        <v>48566</v>
      </c>
      <c r="B5523" s="26" t="n">
        <v>51</v>
      </c>
      <c r="C5523" s="7" t="n">
        <v>4</v>
      </c>
      <c r="D5523" s="7" t="n">
        <v>22</v>
      </c>
      <c r="E5523" s="7" t="s">
        <v>459</v>
      </c>
    </row>
    <row r="5524" spans="1:13">
      <c r="A5524" t="s">
        <v>4</v>
      </c>
      <c r="B5524" s="4" t="s">
        <v>5</v>
      </c>
      <c r="C5524" s="4" t="s">
        <v>10</v>
      </c>
    </row>
    <row r="5525" spans="1:13">
      <c r="A5525" t="n">
        <v>48580</v>
      </c>
      <c r="B5525" s="27" t="n">
        <v>16</v>
      </c>
      <c r="C5525" s="7" t="n">
        <v>0</v>
      </c>
    </row>
    <row r="5526" spans="1:13">
      <c r="A5526" t="s">
        <v>4</v>
      </c>
      <c r="B5526" s="4" t="s">
        <v>5</v>
      </c>
      <c r="C5526" s="4" t="s">
        <v>10</v>
      </c>
      <c r="D5526" s="4" t="s">
        <v>14</v>
      </c>
      <c r="E5526" s="4" t="s">
        <v>9</v>
      </c>
      <c r="F5526" s="4" t="s">
        <v>45</v>
      </c>
      <c r="G5526" s="4" t="s">
        <v>14</v>
      </c>
      <c r="H5526" s="4" t="s">
        <v>14</v>
      </c>
    </row>
    <row r="5527" spans="1:13">
      <c r="A5527" t="n">
        <v>48583</v>
      </c>
      <c r="B5527" s="28" t="n">
        <v>26</v>
      </c>
      <c r="C5527" s="7" t="n">
        <v>22</v>
      </c>
      <c r="D5527" s="7" t="n">
        <v>17</v>
      </c>
      <c r="E5527" s="7" t="n">
        <v>30320</v>
      </c>
      <c r="F5527" s="7" t="s">
        <v>460</v>
      </c>
      <c r="G5527" s="7" t="n">
        <v>2</v>
      </c>
      <c r="H5527" s="7" t="n">
        <v>0</v>
      </c>
    </row>
    <row r="5528" spans="1:13">
      <c r="A5528" t="s">
        <v>4</v>
      </c>
      <c r="B5528" s="4" t="s">
        <v>5</v>
      </c>
    </row>
    <row r="5529" spans="1:13">
      <c r="A5529" t="n">
        <v>48599</v>
      </c>
      <c r="B5529" s="29" t="n">
        <v>28</v>
      </c>
    </row>
    <row r="5530" spans="1:13">
      <c r="A5530" t="s">
        <v>4</v>
      </c>
      <c r="B5530" s="4" t="s">
        <v>5</v>
      </c>
      <c r="C5530" s="4" t="s">
        <v>10</v>
      </c>
      <c r="D5530" s="4" t="s">
        <v>14</v>
      </c>
    </row>
    <row r="5531" spans="1:13">
      <c r="A5531" t="n">
        <v>48600</v>
      </c>
      <c r="B5531" s="31" t="n">
        <v>89</v>
      </c>
      <c r="C5531" s="7" t="n">
        <v>65533</v>
      </c>
      <c r="D5531" s="7" t="n">
        <v>1</v>
      </c>
    </row>
    <row r="5532" spans="1:13">
      <c r="A5532" t="s">
        <v>4</v>
      </c>
      <c r="B5532" s="4" t="s">
        <v>5</v>
      </c>
      <c r="C5532" s="4" t="s">
        <v>14</v>
      </c>
      <c r="D5532" s="4" t="s">
        <v>10</v>
      </c>
      <c r="E5532" s="4" t="s">
        <v>24</v>
      </c>
    </row>
    <row r="5533" spans="1:13">
      <c r="A5533" t="n">
        <v>48604</v>
      </c>
      <c r="B5533" s="23" t="n">
        <v>58</v>
      </c>
      <c r="C5533" s="7" t="n">
        <v>101</v>
      </c>
      <c r="D5533" s="7" t="n">
        <v>300</v>
      </c>
      <c r="E5533" s="7" t="n">
        <v>1</v>
      </c>
    </row>
    <row r="5534" spans="1:13">
      <c r="A5534" t="s">
        <v>4</v>
      </c>
      <c r="B5534" s="4" t="s">
        <v>5</v>
      </c>
      <c r="C5534" s="4" t="s">
        <v>14</v>
      </c>
      <c r="D5534" s="4" t="s">
        <v>10</v>
      </c>
    </row>
    <row r="5535" spans="1:13">
      <c r="A5535" t="n">
        <v>48612</v>
      </c>
      <c r="B5535" s="23" t="n">
        <v>58</v>
      </c>
      <c r="C5535" s="7" t="n">
        <v>254</v>
      </c>
      <c r="D5535" s="7" t="n">
        <v>0</v>
      </c>
    </row>
    <row r="5536" spans="1:13">
      <c r="A5536" t="s">
        <v>4</v>
      </c>
      <c r="B5536" s="4" t="s">
        <v>5</v>
      </c>
      <c r="C5536" s="4" t="s">
        <v>10</v>
      </c>
      <c r="D5536" s="4" t="s">
        <v>10</v>
      </c>
      <c r="E5536" s="4" t="s">
        <v>10</v>
      </c>
    </row>
    <row r="5537" spans="1:8">
      <c r="A5537" t="n">
        <v>48616</v>
      </c>
      <c r="B5537" s="64" t="n">
        <v>61</v>
      </c>
      <c r="C5537" s="7" t="n">
        <v>22</v>
      </c>
      <c r="D5537" s="7" t="n">
        <v>0</v>
      </c>
      <c r="E5537" s="7" t="n">
        <v>1000</v>
      </c>
    </row>
    <row r="5538" spans="1:8">
      <c r="A5538" t="s">
        <v>4</v>
      </c>
      <c r="B5538" s="4" t="s">
        <v>5</v>
      </c>
      <c r="C5538" s="4" t="s">
        <v>14</v>
      </c>
      <c r="D5538" s="4" t="s">
        <v>14</v>
      </c>
      <c r="E5538" s="4" t="s">
        <v>24</v>
      </c>
      <c r="F5538" s="4" t="s">
        <v>24</v>
      </c>
      <c r="G5538" s="4" t="s">
        <v>24</v>
      </c>
      <c r="H5538" s="4" t="s">
        <v>10</v>
      </c>
    </row>
    <row r="5539" spans="1:8">
      <c r="A5539" t="n">
        <v>48623</v>
      </c>
      <c r="B5539" s="33" t="n">
        <v>45</v>
      </c>
      <c r="C5539" s="7" t="n">
        <v>2</v>
      </c>
      <c r="D5539" s="7" t="n">
        <v>3</v>
      </c>
      <c r="E5539" s="7" t="n">
        <v>-91.1399993896484</v>
      </c>
      <c r="F5539" s="7" t="n">
        <v>174.630004882813</v>
      </c>
      <c r="G5539" s="7" t="n">
        <v>31.0200004577637</v>
      </c>
      <c r="H5539" s="7" t="n">
        <v>0</v>
      </c>
    </row>
    <row r="5540" spans="1:8">
      <c r="A5540" t="s">
        <v>4</v>
      </c>
      <c r="B5540" s="4" t="s">
        <v>5</v>
      </c>
      <c r="C5540" s="4" t="s">
        <v>14</v>
      </c>
      <c r="D5540" s="4" t="s">
        <v>14</v>
      </c>
      <c r="E5540" s="4" t="s">
        <v>24</v>
      </c>
      <c r="F5540" s="4" t="s">
        <v>24</v>
      </c>
      <c r="G5540" s="4" t="s">
        <v>24</v>
      </c>
      <c r="H5540" s="4" t="s">
        <v>10</v>
      </c>
      <c r="I5540" s="4" t="s">
        <v>14</v>
      </c>
    </row>
    <row r="5541" spans="1:8">
      <c r="A5541" t="n">
        <v>48640</v>
      </c>
      <c r="B5541" s="33" t="n">
        <v>45</v>
      </c>
      <c r="C5541" s="7" t="n">
        <v>4</v>
      </c>
      <c r="D5541" s="7" t="n">
        <v>3</v>
      </c>
      <c r="E5541" s="7" t="n">
        <v>6.3600001335144</v>
      </c>
      <c r="F5541" s="7" t="n">
        <v>129.710006713867</v>
      </c>
      <c r="G5541" s="7" t="n">
        <v>0</v>
      </c>
      <c r="H5541" s="7" t="n">
        <v>0</v>
      </c>
      <c r="I5541" s="7" t="n">
        <v>0</v>
      </c>
    </row>
    <row r="5542" spans="1:8">
      <c r="A5542" t="s">
        <v>4</v>
      </c>
      <c r="B5542" s="4" t="s">
        <v>5</v>
      </c>
      <c r="C5542" s="4" t="s">
        <v>14</v>
      </c>
      <c r="D5542" s="4" t="s">
        <v>14</v>
      </c>
      <c r="E5542" s="4" t="s">
        <v>24</v>
      </c>
      <c r="F5542" s="4" t="s">
        <v>10</v>
      </c>
    </row>
    <row r="5543" spans="1:8">
      <c r="A5543" t="n">
        <v>48658</v>
      </c>
      <c r="B5543" s="33" t="n">
        <v>45</v>
      </c>
      <c r="C5543" s="7" t="n">
        <v>5</v>
      </c>
      <c r="D5543" s="7" t="n">
        <v>3</v>
      </c>
      <c r="E5543" s="7" t="n">
        <v>2.90000009536743</v>
      </c>
      <c r="F5543" s="7" t="n">
        <v>0</v>
      </c>
    </row>
    <row r="5544" spans="1:8">
      <c r="A5544" t="s">
        <v>4</v>
      </c>
      <c r="B5544" s="4" t="s">
        <v>5</v>
      </c>
      <c r="C5544" s="4" t="s">
        <v>14</v>
      </c>
      <c r="D5544" s="4" t="s">
        <v>14</v>
      </c>
      <c r="E5544" s="4" t="s">
        <v>24</v>
      </c>
      <c r="F5544" s="4" t="s">
        <v>10</v>
      </c>
    </row>
    <row r="5545" spans="1:8">
      <c r="A5545" t="n">
        <v>48667</v>
      </c>
      <c r="B5545" s="33" t="n">
        <v>45</v>
      </c>
      <c r="C5545" s="7" t="n">
        <v>11</v>
      </c>
      <c r="D5545" s="7" t="n">
        <v>3</v>
      </c>
      <c r="E5545" s="7" t="n">
        <v>33.4000015258789</v>
      </c>
      <c r="F5545" s="7" t="n">
        <v>0</v>
      </c>
    </row>
    <row r="5546" spans="1:8">
      <c r="A5546" t="s">
        <v>4</v>
      </c>
      <c r="B5546" s="4" t="s">
        <v>5</v>
      </c>
      <c r="C5546" s="4" t="s">
        <v>14</v>
      </c>
      <c r="D5546" s="4" t="s">
        <v>14</v>
      </c>
      <c r="E5546" s="4" t="s">
        <v>24</v>
      </c>
      <c r="F5546" s="4" t="s">
        <v>10</v>
      </c>
    </row>
    <row r="5547" spans="1:8">
      <c r="A5547" t="n">
        <v>48676</v>
      </c>
      <c r="B5547" s="33" t="n">
        <v>45</v>
      </c>
      <c r="C5547" s="7" t="n">
        <v>5</v>
      </c>
      <c r="D5547" s="7" t="n">
        <v>3</v>
      </c>
      <c r="E5547" s="7" t="n">
        <v>2.70000004768372</v>
      </c>
      <c r="F5547" s="7" t="n">
        <v>3000</v>
      </c>
    </row>
    <row r="5548" spans="1:8">
      <c r="A5548" t="s">
        <v>4</v>
      </c>
      <c r="B5548" s="4" t="s">
        <v>5</v>
      </c>
      <c r="C5548" s="4" t="s">
        <v>14</v>
      </c>
      <c r="D5548" s="4" t="s">
        <v>10</v>
      </c>
    </row>
    <row r="5549" spans="1:8">
      <c r="A5549" t="n">
        <v>48685</v>
      </c>
      <c r="B5549" s="23" t="n">
        <v>58</v>
      </c>
      <c r="C5549" s="7" t="n">
        <v>255</v>
      </c>
      <c r="D5549" s="7" t="n">
        <v>0</v>
      </c>
    </row>
    <row r="5550" spans="1:8">
      <c r="A5550" t="s">
        <v>4</v>
      </c>
      <c r="B5550" s="4" t="s">
        <v>5</v>
      </c>
      <c r="C5550" s="4" t="s">
        <v>14</v>
      </c>
      <c r="D5550" s="4" t="s">
        <v>10</v>
      </c>
      <c r="E5550" s="4" t="s">
        <v>6</v>
      </c>
    </row>
    <row r="5551" spans="1:8">
      <c r="A5551" t="n">
        <v>48689</v>
      </c>
      <c r="B5551" s="26" t="n">
        <v>51</v>
      </c>
      <c r="C5551" s="7" t="n">
        <v>4</v>
      </c>
      <c r="D5551" s="7" t="n">
        <v>0</v>
      </c>
      <c r="E5551" s="7" t="s">
        <v>190</v>
      </c>
    </row>
    <row r="5552" spans="1:8">
      <c r="A5552" t="s">
        <v>4</v>
      </c>
      <c r="B5552" s="4" t="s">
        <v>5</v>
      </c>
      <c r="C5552" s="4" t="s">
        <v>10</v>
      </c>
    </row>
    <row r="5553" spans="1:9">
      <c r="A5553" t="n">
        <v>48703</v>
      </c>
      <c r="B5553" s="27" t="n">
        <v>16</v>
      </c>
      <c r="C5553" s="7" t="n">
        <v>0</v>
      </c>
    </row>
    <row r="5554" spans="1:9">
      <c r="A5554" t="s">
        <v>4</v>
      </c>
      <c r="B5554" s="4" t="s">
        <v>5</v>
      </c>
      <c r="C5554" s="4" t="s">
        <v>10</v>
      </c>
      <c r="D5554" s="4" t="s">
        <v>14</v>
      </c>
      <c r="E5554" s="4" t="s">
        <v>9</v>
      </c>
      <c r="F5554" s="4" t="s">
        <v>45</v>
      </c>
      <c r="G5554" s="4" t="s">
        <v>14</v>
      </c>
      <c r="H5554" s="4" t="s">
        <v>14</v>
      </c>
    </row>
    <row r="5555" spans="1:9">
      <c r="A5555" t="n">
        <v>48706</v>
      </c>
      <c r="B5555" s="28" t="n">
        <v>26</v>
      </c>
      <c r="C5555" s="7" t="n">
        <v>0</v>
      </c>
      <c r="D5555" s="7" t="n">
        <v>17</v>
      </c>
      <c r="E5555" s="7" t="n">
        <v>52576</v>
      </c>
      <c r="F5555" s="7" t="s">
        <v>461</v>
      </c>
      <c r="G5555" s="7" t="n">
        <v>2</v>
      </c>
      <c r="H5555" s="7" t="n">
        <v>0</v>
      </c>
    </row>
    <row r="5556" spans="1:9">
      <c r="A5556" t="s">
        <v>4</v>
      </c>
      <c r="B5556" s="4" t="s">
        <v>5</v>
      </c>
    </row>
    <row r="5557" spans="1:9">
      <c r="A5557" t="n">
        <v>48754</v>
      </c>
      <c r="B5557" s="29" t="n">
        <v>28</v>
      </c>
    </row>
    <row r="5558" spans="1:9">
      <c r="A5558" t="s">
        <v>4</v>
      </c>
      <c r="B5558" s="4" t="s">
        <v>5</v>
      </c>
      <c r="C5558" s="4" t="s">
        <v>14</v>
      </c>
      <c r="D5558" s="4" t="s">
        <v>10</v>
      </c>
      <c r="E5558" s="4" t="s">
        <v>6</v>
      </c>
    </row>
    <row r="5559" spans="1:9">
      <c r="A5559" t="n">
        <v>48755</v>
      </c>
      <c r="B5559" s="26" t="n">
        <v>51</v>
      </c>
      <c r="C5559" s="7" t="n">
        <v>4</v>
      </c>
      <c r="D5559" s="7" t="n">
        <v>0</v>
      </c>
      <c r="E5559" s="7" t="s">
        <v>165</v>
      </c>
    </row>
    <row r="5560" spans="1:9">
      <c r="A5560" t="s">
        <v>4</v>
      </c>
      <c r="B5560" s="4" t="s">
        <v>5</v>
      </c>
      <c r="C5560" s="4" t="s">
        <v>10</v>
      </c>
    </row>
    <row r="5561" spans="1:9">
      <c r="A5561" t="n">
        <v>48768</v>
      </c>
      <c r="B5561" s="27" t="n">
        <v>16</v>
      </c>
      <c r="C5561" s="7" t="n">
        <v>0</v>
      </c>
    </row>
    <row r="5562" spans="1:9">
      <c r="A5562" t="s">
        <v>4</v>
      </c>
      <c r="B5562" s="4" t="s">
        <v>5</v>
      </c>
      <c r="C5562" s="4" t="s">
        <v>10</v>
      </c>
      <c r="D5562" s="4" t="s">
        <v>14</v>
      </c>
      <c r="E5562" s="4" t="s">
        <v>9</v>
      </c>
      <c r="F5562" s="4" t="s">
        <v>45</v>
      </c>
      <c r="G5562" s="4" t="s">
        <v>14</v>
      </c>
      <c r="H5562" s="4" t="s">
        <v>14</v>
      </c>
      <c r="I5562" s="4" t="s">
        <v>14</v>
      </c>
      <c r="J5562" s="4" t="s">
        <v>9</v>
      </c>
      <c r="K5562" s="4" t="s">
        <v>45</v>
      </c>
      <c r="L5562" s="4" t="s">
        <v>14</v>
      </c>
      <c r="M5562" s="4" t="s">
        <v>14</v>
      </c>
    </row>
    <row r="5563" spans="1:9">
      <c r="A5563" t="n">
        <v>48771</v>
      </c>
      <c r="B5563" s="28" t="n">
        <v>26</v>
      </c>
      <c r="C5563" s="7" t="n">
        <v>0</v>
      </c>
      <c r="D5563" s="7" t="n">
        <v>17</v>
      </c>
      <c r="E5563" s="7" t="n">
        <v>52577</v>
      </c>
      <c r="F5563" s="7" t="s">
        <v>462</v>
      </c>
      <c r="G5563" s="7" t="n">
        <v>2</v>
      </c>
      <c r="H5563" s="7" t="n">
        <v>3</v>
      </c>
      <c r="I5563" s="7" t="n">
        <v>17</v>
      </c>
      <c r="J5563" s="7" t="n">
        <v>52578</v>
      </c>
      <c r="K5563" s="7" t="s">
        <v>463</v>
      </c>
      <c r="L5563" s="7" t="n">
        <v>2</v>
      </c>
      <c r="M5563" s="7" t="n">
        <v>0</v>
      </c>
    </row>
    <row r="5564" spans="1:9">
      <c r="A5564" t="s">
        <v>4</v>
      </c>
      <c r="B5564" s="4" t="s">
        <v>5</v>
      </c>
    </row>
    <row r="5565" spans="1:9">
      <c r="A5565" t="n">
        <v>48872</v>
      </c>
      <c r="B5565" s="29" t="n">
        <v>28</v>
      </c>
    </row>
    <row r="5566" spans="1:9">
      <c r="A5566" t="s">
        <v>4</v>
      </c>
      <c r="B5566" s="4" t="s">
        <v>5</v>
      </c>
      <c r="C5566" s="4" t="s">
        <v>10</v>
      </c>
      <c r="D5566" s="4" t="s">
        <v>14</v>
      </c>
    </row>
    <row r="5567" spans="1:9">
      <c r="A5567" t="n">
        <v>48873</v>
      </c>
      <c r="B5567" s="31" t="n">
        <v>89</v>
      </c>
      <c r="C5567" s="7" t="n">
        <v>65533</v>
      </c>
      <c r="D5567" s="7" t="n">
        <v>1</v>
      </c>
    </row>
    <row r="5568" spans="1:9">
      <c r="A5568" t="s">
        <v>4</v>
      </c>
      <c r="B5568" s="4" t="s">
        <v>5</v>
      </c>
      <c r="C5568" s="4" t="s">
        <v>14</v>
      </c>
      <c r="D5568" s="4" t="s">
        <v>10</v>
      </c>
      <c r="E5568" s="4" t="s">
        <v>10</v>
      </c>
      <c r="F5568" s="4" t="s">
        <v>14</v>
      </c>
    </row>
    <row r="5569" spans="1:13">
      <c r="A5569" t="n">
        <v>48877</v>
      </c>
      <c r="B5569" s="25" t="n">
        <v>25</v>
      </c>
      <c r="C5569" s="7" t="n">
        <v>1</v>
      </c>
      <c r="D5569" s="7" t="n">
        <v>60</v>
      </c>
      <c r="E5569" s="7" t="n">
        <v>640</v>
      </c>
      <c r="F5569" s="7" t="n">
        <v>1</v>
      </c>
    </row>
    <row r="5570" spans="1:13">
      <c r="A5570" t="s">
        <v>4</v>
      </c>
      <c r="B5570" s="4" t="s">
        <v>5</v>
      </c>
      <c r="C5570" s="4" t="s">
        <v>14</v>
      </c>
      <c r="D5570" s="4" t="s">
        <v>10</v>
      </c>
      <c r="E5570" s="4" t="s">
        <v>6</v>
      </c>
    </row>
    <row r="5571" spans="1:13">
      <c r="A5571" t="n">
        <v>48884</v>
      </c>
      <c r="B5571" s="26" t="n">
        <v>51</v>
      </c>
      <c r="C5571" s="7" t="n">
        <v>4</v>
      </c>
      <c r="D5571" s="7" t="n">
        <v>22</v>
      </c>
      <c r="E5571" s="7" t="s">
        <v>464</v>
      </c>
    </row>
    <row r="5572" spans="1:13">
      <c r="A5572" t="s">
        <v>4</v>
      </c>
      <c r="B5572" s="4" t="s">
        <v>5</v>
      </c>
      <c r="C5572" s="4" t="s">
        <v>10</v>
      </c>
    </row>
    <row r="5573" spans="1:13">
      <c r="A5573" t="n">
        <v>48897</v>
      </c>
      <c r="B5573" s="27" t="n">
        <v>16</v>
      </c>
      <c r="C5573" s="7" t="n">
        <v>0</v>
      </c>
    </row>
    <row r="5574" spans="1:13">
      <c r="A5574" t="s">
        <v>4</v>
      </c>
      <c r="B5574" s="4" t="s">
        <v>5</v>
      </c>
      <c r="C5574" s="4" t="s">
        <v>10</v>
      </c>
      <c r="D5574" s="4" t="s">
        <v>14</v>
      </c>
      <c r="E5574" s="4" t="s">
        <v>9</v>
      </c>
      <c r="F5574" s="4" t="s">
        <v>45</v>
      </c>
      <c r="G5574" s="4" t="s">
        <v>14</v>
      </c>
      <c r="H5574" s="4" t="s">
        <v>14</v>
      </c>
      <c r="I5574" s="4" t="s">
        <v>14</v>
      </c>
      <c r="J5574" s="4" t="s">
        <v>9</v>
      </c>
      <c r="K5574" s="4" t="s">
        <v>45</v>
      </c>
      <c r="L5574" s="4" t="s">
        <v>14</v>
      </c>
      <c r="M5574" s="4" t="s">
        <v>14</v>
      </c>
    </row>
    <row r="5575" spans="1:13">
      <c r="A5575" t="n">
        <v>48900</v>
      </c>
      <c r="B5575" s="28" t="n">
        <v>26</v>
      </c>
      <c r="C5575" s="7" t="n">
        <v>22</v>
      </c>
      <c r="D5575" s="7" t="n">
        <v>17</v>
      </c>
      <c r="E5575" s="7" t="n">
        <v>30425</v>
      </c>
      <c r="F5575" s="7" t="s">
        <v>465</v>
      </c>
      <c r="G5575" s="7" t="n">
        <v>2</v>
      </c>
      <c r="H5575" s="7" t="n">
        <v>3</v>
      </c>
      <c r="I5575" s="7" t="n">
        <v>17</v>
      </c>
      <c r="J5575" s="7" t="n">
        <v>30426</v>
      </c>
      <c r="K5575" s="7" t="s">
        <v>466</v>
      </c>
      <c r="L5575" s="7" t="n">
        <v>2</v>
      </c>
      <c r="M5575" s="7" t="n">
        <v>0</v>
      </c>
    </row>
    <row r="5576" spans="1:13">
      <c r="A5576" t="s">
        <v>4</v>
      </c>
      <c r="B5576" s="4" t="s">
        <v>5</v>
      </c>
    </row>
    <row r="5577" spans="1:13">
      <c r="A5577" t="n">
        <v>49063</v>
      </c>
      <c r="B5577" s="29" t="n">
        <v>28</v>
      </c>
    </row>
    <row r="5578" spans="1:13">
      <c r="A5578" t="s">
        <v>4</v>
      </c>
      <c r="B5578" s="4" t="s">
        <v>5</v>
      </c>
      <c r="C5578" s="4" t="s">
        <v>6</v>
      </c>
      <c r="D5578" s="4" t="s">
        <v>10</v>
      </c>
    </row>
    <row r="5579" spans="1:13">
      <c r="A5579" t="n">
        <v>49064</v>
      </c>
      <c r="B5579" s="65" t="n">
        <v>29</v>
      </c>
      <c r="C5579" s="7" t="s">
        <v>13</v>
      </c>
      <c r="D5579" s="7" t="n">
        <v>65533</v>
      </c>
    </row>
    <row r="5580" spans="1:13">
      <c r="A5580" t="s">
        <v>4</v>
      </c>
      <c r="B5580" s="4" t="s">
        <v>5</v>
      </c>
      <c r="C5580" s="4" t="s">
        <v>14</v>
      </c>
      <c r="D5580" s="4" t="s">
        <v>10</v>
      </c>
      <c r="E5580" s="4" t="s">
        <v>10</v>
      </c>
      <c r="F5580" s="4" t="s">
        <v>14</v>
      </c>
    </row>
    <row r="5581" spans="1:13">
      <c r="A5581" t="n">
        <v>49068</v>
      </c>
      <c r="B5581" s="25" t="n">
        <v>25</v>
      </c>
      <c r="C5581" s="7" t="n">
        <v>1</v>
      </c>
      <c r="D5581" s="7" t="n">
        <v>65535</v>
      </c>
      <c r="E5581" s="7" t="n">
        <v>65535</v>
      </c>
      <c r="F5581" s="7" t="n">
        <v>0</v>
      </c>
    </row>
    <row r="5582" spans="1:13">
      <c r="A5582" t="s">
        <v>4</v>
      </c>
      <c r="B5582" s="4" t="s">
        <v>5</v>
      </c>
      <c r="C5582" s="4" t="s">
        <v>14</v>
      </c>
      <c r="D5582" s="4" t="s">
        <v>10</v>
      </c>
      <c r="E5582" s="4" t="s">
        <v>6</v>
      </c>
      <c r="F5582" s="4" t="s">
        <v>6</v>
      </c>
      <c r="G5582" s="4" t="s">
        <v>6</v>
      </c>
      <c r="H5582" s="4" t="s">
        <v>6</v>
      </c>
    </row>
    <row r="5583" spans="1:13">
      <c r="A5583" t="n">
        <v>49075</v>
      </c>
      <c r="B5583" s="26" t="n">
        <v>51</v>
      </c>
      <c r="C5583" s="7" t="n">
        <v>3</v>
      </c>
      <c r="D5583" s="7" t="n">
        <v>0</v>
      </c>
      <c r="E5583" s="7" t="s">
        <v>281</v>
      </c>
      <c r="F5583" s="7" t="s">
        <v>450</v>
      </c>
      <c r="G5583" s="7" t="s">
        <v>158</v>
      </c>
      <c r="H5583" s="7" t="s">
        <v>159</v>
      </c>
    </row>
    <row r="5584" spans="1:13">
      <c r="A5584" t="s">
        <v>4</v>
      </c>
      <c r="B5584" s="4" t="s">
        <v>5</v>
      </c>
      <c r="C5584" s="4" t="s">
        <v>14</v>
      </c>
      <c r="D5584" s="4" t="s">
        <v>10</v>
      </c>
      <c r="E5584" s="4" t="s">
        <v>6</v>
      </c>
      <c r="F5584" s="4" t="s">
        <v>6</v>
      </c>
      <c r="G5584" s="4" t="s">
        <v>6</v>
      </c>
      <c r="H5584" s="4" t="s">
        <v>6</v>
      </c>
    </row>
    <row r="5585" spans="1:13">
      <c r="A5585" t="n">
        <v>49088</v>
      </c>
      <c r="B5585" s="26" t="n">
        <v>51</v>
      </c>
      <c r="C5585" s="7" t="n">
        <v>3</v>
      </c>
      <c r="D5585" s="7" t="n">
        <v>61489</v>
      </c>
      <c r="E5585" s="7" t="s">
        <v>281</v>
      </c>
      <c r="F5585" s="7" t="s">
        <v>282</v>
      </c>
      <c r="G5585" s="7" t="s">
        <v>158</v>
      </c>
      <c r="H5585" s="7" t="s">
        <v>159</v>
      </c>
    </row>
    <row r="5586" spans="1:13">
      <c r="A5586" t="s">
        <v>4</v>
      </c>
      <c r="B5586" s="4" t="s">
        <v>5</v>
      </c>
      <c r="C5586" s="4" t="s">
        <v>14</v>
      </c>
      <c r="D5586" s="4" t="s">
        <v>10</v>
      </c>
      <c r="E5586" s="4" t="s">
        <v>6</v>
      </c>
      <c r="F5586" s="4" t="s">
        <v>6</v>
      </c>
      <c r="G5586" s="4" t="s">
        <v>6</v>
      </c>
      <c r="H5586" s="4" t="s">
        <v>6</v>
      </c>
    </row>
    <row r="5587" spans="1:13">
      <c r="A5587" t="n">
        <v>49101</v>
      </c>
      <c r="B5587" s="26" t="n">
        <v>51</v>
      </c>
      <c r="C5587" s="7" t="n">
        <v>3</v>
      </c>
      <c r="D5587" s="7" t="n">
        <v>61490</v>
      </c>
      <c r="E5587" s="7" t="s">
        <v>281</v>
      </c>
      <c r="F5587" s="7" t="s">
        <v>282</v>
      </c>
      <c r="G5587" s="7" t="s">
        <v>158</v>
      </c>
      <c r="H5587" s="7" t="s">
        <v>159</v>
      </c>
    </row>
    <row r="5588" spans="1:13">
      <c r="A5588" t="s">
        <v>4</v>
      </c>
      <c r="B5588" s="4" t="s">
        <v>5</v>
      </c>
      <c r="C5588" s="4" t="s">
        <v>14</v>
      </c>
      <c r="D5588" s="4" t="s">
        <v>10</v>
      </c>
      <c r="E5588" s="4" t="s">
        <v>6</v>
      </c>
      <c r="F5588" s="4" t="s">
        <v>6</v>
      </c>
      <c r="G5588" s="4" t="s">
        <v>6</v>
      </c>
      <c r="H5588" s="4" t="s">
        <v>6</v>
      </c>
    </row>
    <row r="5589" spans="1:13">
      <c r="A5589" t="n">
        <v>49114</v>
      </c>
      <c r="B5589" s="26" t="n">
        <v>51</v>
      </c>
      <c r="C5589" s="7" t="n">
        <v>3</v>
      </c>
      <c r="D5589" s="7" t="n">
        <v>61488</v>
      </c>
      <c r="E5589" s="7" t="s">
        <v>281</v>
      </c>
      <c r="F5589" s="7" t="s">
        <v>282</v>
      </c>
      <c r="G5589" s="7" t="s">
        <v>158</v>
      </c>
      <c r="H5589" s="7" t="s">
        <v>159</v>
      </c>
    </row>
    <row r="5590" spans="1:13">
      <c r="A5590" t="s">
        <v>4</v>
      </c>
      <c r="B5590" s="4" t="s">
        <v>5</v>
      </c>
      <c r="C5590" s="4" t="s">
        <v>14</v>
      </c>
      <c r="D5590" s="4" t="s">
        <v>10</v>
      </c>
      <c r="E5590" s="4" t="s">
        <v>6</v>
      </c>
      <c r="F5590" s="4" t="s">
        <v>6</v>
      </c>
      <c r="G5590" s="4" t="s">
        <v>6</v>
      </c>
      <c r="H5590" s="4" t="s">
        <v>6</v>
      </c>
    </row>
    <row r="5591" spans="1:13">
      <c r="A5591" t="n">
        <v>49127</v>
      </c>
      <c r="B5591" s="26" t="n">
        <v>51</v>
      </c>
      <c r="C5591" s="7" t="n">
        <v>3</v>
      </c>
      <c r="D5591" s="7" t="n">
        <v>7032</v>
      </c>
      <c r="E5591" s="7" t="s">
        <v>281</v>
      </c>
      <c r="F5591" s="7" t="s">
        <v>282</v>
      </c>
      <c r="G5591" s="7" t="s">
        <v>158</v>
      </c>
      <c r="H5591" s="7" t="s">
        <v>159</v>
      </c>
    </row>
    <row r="5592" spans="1:13">
      <c r="A5592" t="s">
        <v>4</v>
      </c>
      <c r="B5592" s="4" t="s">
        <v>5</v>
      </c>
      <c r="C5592" s="4" t="s">
        <v>14</v>
      </c>
      <c r="D5592" s="4" t="s">
        <v>10</v>
      </c>
      <c r="E5592" s="4" t="s">
        <v>6</v>
      </c>
      <c r="F5592" s="4" t="s">
        <v>6</v>
      </c>
      <c r="G5592" s="4" t="s">
        <v>6</v>
      </c>
      <c r="H5592" s="4" t="s">
        <v>6</v>
      </c>
    </row>
    <row r="5593" spans="1:13">
      <c r="A5593" t="n">
        <v>49140</v>
      </c>
      <c r="B5593" s="26" t="n">
        <v>51</v>
      </c>
      <c r="C5593" s="7" t="n">
        <v>3</v>
      </c>
      <c r="D5593" s="7" t="n">
        <v>9</v>
      </c>
      <c r="E5593" s="7" t="s">
        <v>281</v>
      </c>
      <c r="F5593" s="7" t="s">
        <v>282</v>
      </c>
      <c r="G5593" s="7" t="s">
        <v>158</v>
      </c>
      <c r="H5593" s="7" t="s">
        <v>159</v>
      </c>
    </row>
    <row r="5594" spans="1:13">
      <c r="A5594" t="s">
        <v>4</v>
      </c>
      <c r="B5594" s="4" t="s">
        <v>5</v>
      </c>
      <c r="C5594" s="4" t="s">
        <v>14</v>
      </c>
      <c r="D5594" s="4" t="s">
        <v>10</v>
      </c>
      <c r="E5594" s="4" t="s">
        <v>6</v>
      </c>
      <c r="F5594" s="4" t="s">
        <v>6</v>
      </c>
      <c r="G5594" s="4" t="s">
        <v>6</v>
      </c>
      <c r="H5594" s="4" t="s">
        <v>6</v>
      </c>
    </row>
    <row r="5595" spans="1:13">
      <c r="A5595" t="n">
        <v>49153</v>
      </c>
      <c r="B5595" s="26" t="n">
        <v>51</v>
      </c>
      <c r="C5595" s="7" t="n">
        <v>3</v>
      </c>
      <c r="D5595" s="7" t="n">
        <v>8</v>
      </c>
      <c r="E5595" s="7" t="s">
        <v>281</v>
      </c>
      <c r="F5595" s="7" t="s">
        <v>282</v>
      </c>
      <c r="G5595" s="7" t="s">
        <v>158</v>
      </c>
      <c r="H5595" s="7" t="s">
        <v>159</v>
      </c>
    </row>
    <row r="5596" spans="1:13">
      <c r="A5596" t="s">
        <v>4</v>
      </c>
      <c r="B5596" s="4" t="s">
        <v>5</v>
      </c>
      <c r="C5596" s="4" t="s">
        <v>10</v>
      </c>
      <c r="D5596" s="4" t="s">
        <v>14</v>
      </c>
      <c r="E5596" s="4" t="s">
        <v>24</v>
      </c>
      <c r="F5596" s="4" t="s">
        <v>10</v>
      </c>
    </row>
    <row r="5597" spans="1:13">
      <c r="A5597" t="n">
        <v>49166</v>
      </c>
      <c r="B5597" s="72" t="n">
        <v>59</v>
      </c>
      <c r="C5597" s="7" t="n">
        <v>0</v>
      </c>
      <c r="D5597" s="7" t="n">
        <v>16</v>
      </c>
      <c r="E5597" s="7" t="n">
        <v>0.150000005960464</v>
      </c>
      <c r="F5597" s="7" t="n">
        <v>0</v>
      </c>
    </row>
    <row r="5598" spans="1:13">
      <c r="A5598" t="s">
        <v>4</v>
      </c>
      <c r="B5598" s="4" t="s">
        <v>5</v>
      </c>
      <c r="C5598" s="4" t="s">
        <v>10</v>
      </c>
    </row>
    <row r="5599" spans="1:13">
      <c r="A5599" t="n">
        <v>49176</v>
      </c>
      <c r="B5599" s="27" t="n">
        <v>16</v>
      </c>
      <c r="C5599" s="7" t="n">
        <v>50</v>
      </c>
    </row>
    <row r="5600" spans="1:13">
      <c r="A5600" t="s">
        <v>4</v>
      </c>
      <c r="B5600" s="4" t="s">
        <v>5</v>
      </c>
      <c r="C5600" s="4" t="s">
        <v>10</v>
      </c>
      <c r="D5600" s="4" t="s">
        <v>14</v>
      </c>
      <c r="E5600" s="4" t="s">
        <v>24</v>
      </c>
      <c r="F5600" s="4" t="s">
        <v>10</v>
      </c>
    </row>
    <row r="5601" spans="1:8">
      <c r="A5601" t="n">
        <v>49179</v>
      </c>
      <c r="B5601" s="72" t="n">
        <v>59</v>
      </c>
      <c r="C5601" s="7" t="n">
        <v>9</v>
      </c>
      <c r="D5601" s="7" t="n">
        <v>16</v>
      </c>
      <c r="E5601" s="7" t="n">
        <v>0.150000005960464</v>
      </c>
      <c r="F5601" s="7" t="n">
        <v>0</v>
      </c>
    </row>
    <row r="5602" spans="1:8">
      <c r="A5602" t="s">
        <v>4</v>
      </c>
      <c r="B5602" s="4" t="s">
        <v>5</v>
      </c>
      <c r="C5602" s="4" t="s">
        <v>10</v>
      </c>
      <c r="D5602" s="4" t="s">
        <v>14</v>
      </c>
      <c r="E5602" s="4" t="s">
        <v>24</v>
      </c>
      <c r="F5602" s="4" t="s">
        <v>10</v>
      </c>
    </row>
    <row r="5603" spans="1:8">
      <c r="A5603" t="n">
        <v>49189</v>
      </c>
      <c r="B5603" s="72" t="n">
        <v>59</v>
      </c>
      <c r="C5603" s="7" t="n">
        <v>1</v>
      </c>
      <c r="D5603" s="7" t="n">
        <v>16</v>
      </c>
      <c r="E5603" s="7" t="n">
        <v>0.150000005960464</v>
      </c>
      <c r="F5603" s="7" t="n">
        <v>0</v>
      </c>
    </row>
    <row r="5604" spans="1:8">
      <c r="A5604" t="s">
        <v>4</v>
      </c>
      <c r="B5604" s="4" t="s">
        <v>5</v>
      </c>
      <c r="C5604" s="4" t="s">
        <v>10</v>
      </c>
      <c r="D5604" s="4" t="s">
        <v>14</v>
      </c>
      <c r="E5604" s="4" t="s">
        <v>24</v>
      </c>
      <c r="F5604" s="4" t="s">
        <v>10</v>
      </c>
    </row>
    <row r="5605" spans="1:8">
      <c r="A5605" t="n">
        <v>49199</v>
      </c>
      <c r="B5605" s="72" t="n">
        <v>59</v>
      </c>
      <c r="C5605" s="7" t="n">
        <v>8</v>
      </c>
      <c r="D5605" s="7" t="n">
        <v>16</v>
      </c>
      <c r="E5605" s="7" t="n">
        <v>0.150000005960464</v>
      </c>
      <c r="F5605" s="7" t="n">
        <v>0</v>
      </c>
    </row>
    <row r="5606" spans="1:8">
      <c r="A5606" t="s">
        <v>4</v>
      </c>
      <c r="B5606" s="4" t="s">
        <v>5</v>
      </c>
      <c r="C5606" s="4" t="s">
        <v>10</v>
      </c>
    </row>
    <row r="5607" spans="1:8">
      <c r="A5607" t="n">
        <v>49209</v>
      </c>
      <c r="B5607" s="27" t="n">
        <v>16</v>
      </c>
      <c r="C5607" s="7" t="n">
        <v>50</v>
      </c>
    </row>
    <row r="5608" spans="1:8">
      <c r="A5608" t="s">
        <v>4</v>
      </c>
      <c r="B5608" s="4" t="s">
        <v>5</v>
      </c>
      <c r="C5608" s="4" t="s">
        <v>10</v>
      </c>
      <c r="D5608" s="4" t="s">
        <v>14</v>
      </c>
      <c r="E5608" s="4" t="s">
        <v>24</v>
      </c>
      <c r="F5608" s="4" t="s">
        <v>10</v>
      </c>
    </row>
    <row r="5609" spans="1:8">
      <c r="A5609" t="n">
        <v>49212</v>
      </c>
      <c r="B5609" s="72" t="n">
        <v>59</v>
      </c>
      <c r="C5609" s="7" t="n">
        <v>61489</v>
      </c>
      <c r="D5609" s="7" t="n">
        <v>16</v>
      </c>
      <c r="E5609" s="7" t="n">
        <v>0.150000005960464</v>
      </c>
      <c r="F5609" s="7" t="n">
        <v>0</v>
      </c>
    </row>
    <row r="5610" spans="1:8">
      <c r="A5610" t="s">
        <v>4</v>
      </c>
      <c r="B5610" s="4" t="s">
        <v>5</v>
      </c>
      <c r="C5610" s="4" t="s">
        <v>10</v>
      </c>
    </row>
    <row r="5611" spans="1:8">
      <c r="A5611" t="n">
        <v>49222</v>
      </c>
      <c r="B5611" s="27" t="n">
        <v>16</v>
      </c>
      <c r="C5611" s="7" t="n">
        <v>50</v>
      </c>
    </row>
    <row r="5612" spans="1:8">
      <c r="A5612" t="s">
        <v>4</v>
      </c>
      <c r="B5612" s="4" t="s">
        <v>5</v>
      </c>
      <c r="C5612" s="4" t="s">
        <v>10</v>
      </c>
      <c r="D5612" s="4" t="s">
        <v>14</v>
      </c>
      <c r="E5612" s="4" t="s">
        <v>24</v>
      </c>
      <c r="F5612" s="4" t="s">
        <v>10</v>
      </c>
    </row>
    <row r="5613" spans="1:8">
      <c r="A5613" t="n">
        <v>49225</v>
      </c>
      <c r="B5613" s="72" t="n">
        <v>59</v>
      </c>
      <c r="C5613" s="7" t="n">
        <v>61490</v>
      </c>
      <c r="D5613" s="7" t="n">
        <v>16</v>
      </c>
      <c r="E5613" s="7" t="n">
        <v>0.150000005960464</v>
      </c>
      <c r="F5613" s="7" t="n">
        <v>0</v>
      </c>
    </row>
    <row r="5614" spans="1:8">
      <c r="A5614" t="s">
        <v>4</v>
      </c>
      <c r="B5614" s="4" t="s">
        <v>5</v>
      </c>
      <c r="C5614" s="4" t="s">
        <v>10</v>
      </c>
    </row>
    <row r="5615" spans="1:8">
      <c r="A5615" t="n">
        <v>49235</v>
      </c>
      <c r="B5615" s="27" t="n">
        <v>16</v>
      </c>
      <c r="C5615" s="7" t="n">
        <v>50</v>
      </c>
    </row>
    <row r="5616" spans="1:8">
      <c r="A5616" t="s">
        <v>4</v>
      </c>
      <c r="B5616" s="4" t="s">
        <v>5</v>
      </c>
      <c r="C5616" s="4" t="s">
        <v>10</v>
      </c>
      <c r="D5616" s="4" t="s">
        <v>14</v>
      </c>
      <c r="E5616" s="4" t="s">
        <v>24</v>
      </c>
      <c r="F5616" s="4" t="s">
        <v>10</v>
      </c>
    </row>
    <row r="5617" spans="1:6">
      <c r="A5617" t="n">
        <v>49238</v>
      </c>
      <c r="B5617" s="72" t="n">
        <v>59</v>
      </c>
      <c r="C5617" s="7" t="n">
        <v>61488</v>
      </c>
      <c r="D5617" s="7" t="n">
        <v>16</v>
      </c>
      <c r="E5617" s="7" t="n">
        <v>0.150000005960464</v>
      </c>
      <c r="F5617" s="7" t="n">
        <v>0</v>
      </c>
    </row>
    <row r="5618" spans="1:6">
      <c r="A5618" t="s">
        <v>4</v>
      </c>
      <c r="B5618" s="4" t="s">
        <v>5</v>
      </c>
      <c r="C5618" s="4" t="s">
        <v>10</v>
      </c>
    </row>
    <row r="5619" spans="1:6">
      <c r="A5619" t="n">
        <v>49248</v>
      </c>
      <c r="B5619" s="27" t="n">
        <v>16</v>
      </c>
      <c r="C5619" s="7" t="n">
        <v>50</v>
      </c>
    </row>
    <row r="5620" spans="1:6">
      <c r="A5620" t="s">
        <v>4</v>
      </c>
      <c r="B5620" s="4" t="s">
        <v>5</v>
      </c>
      <c r="C5620" s="4" t="s">
        <v>10</v>
      </c>
      <c r="D5620" s="4" t="s">
        <v>14</v>
      </c>
      <c r="E5620" s="4" t="s">
        <v>24</v>
      </c>
      <c r="F5620" s="4" t="s">
        <v>10</v>
      </c>
    </row>
    <row r="5621" spans="1:6">
      <c r="A5621" t="n">
        <v>49251</v>
      </c>
      <c r="B5621" s="72" t="n">
        <v>59</v>
      </c>
      <c r="C5621" s="7" t="n">
        <v>7032</v>
      </c>
      <c r="D5621" s="7" t="n">
        <v>16</v>
      </c>
      <c r="E5621" s="7" t="n">
        <v>0.150000005960464</v>
      </c>
      <c r="F5621" s="7" t="n">
        <v>0</v>
      </c>
    </row>
    <row r="5622" spans="1:6">
      <c r="A5622" t="s">
        <v>4</v>
      </c>
      <c r="B5622" s="4" t="s">
        <v>5</v>
      </c>
      <c r="C5622" s="4" t="s">
        <v>10</v>
      </c>
    </row>
    <row r="5623" spans="1:6">
      <c r="A5623" t="n">
        <v>49261</v>
      </c>
      <c r="B5623" s="27" t="n">
        <v>16</v>
      </c>
      <c r="C5623" s="7" t="n">
        <v>50</v>
      </c>
    </row>
    <row r="5624" spans="1:6">
      <c r="A5624" t="s">
        <v>4</v>
      </c>
      <c r="B5624" s="4" t="s">
        <v>5</v>
      </c>
      <c r="C5624" s="4" t="s">
        <v>10</v>
      </c>
    </row>
    <row r="5625" spans="1:6">
      <c r="A5625" t="n">
        <v>49264</v>
      </c>
      <c r="B5625" s="27" t="n">
        <v>16</v>
      </c>
      <c r="C5625" s="7" t="n">
        <v>1300</v>
      </c>
    </row>
    <row r="5626" spans="1:6">
      <c r="A5626" t="s">
        <v>4</v>
      </c>
      <c r="B5626" s="4" t="s">
        <v>5</v>
      </c>
      <c r="C5626" s="4" t="s">
        <v>14</v>
      </c>
      <c r="D5626" s="4" t="s">
        <v>24</v>
      </c>
      <c r="E5626" s="4" t="s">
        <v>24</v>
      </c>
      <c r="F5626" s="4" t="s">
        <v>24</v>
      </c>
    </row>
    <row r="5627" spans="1:6">
      <c r="A5627" t="n">
        <v>49267</v>
      </c>
      <c r="B5627" s="33" t="n">
        <v>45</v>
      </c>
      <c r="C5627" s="7" t="n">
        <v>9</v>
      </c>
      <c r="D5627" s="7" t="n">
        <v>0.0500000007450581</v>
      </c>
      <c r="E5627" s="7" t="n">
        <v>0.0500000007450581</v>
      </c>
      <c r="F5627" s="7" t="n">
        <v>0.200000002980232</v>
      </c>
    </row>
    <row r="5628" spans="1:6">
      <c r="A5628" t="s">
        <v>4</v>
      </c>
      <c r="B5628" s="4" t="s">
        <v>5</v>
      </c>
      <c r="C5628" s="4" t="s">
        <v>14</v>
      </c>
      <c r="D5628" s="4" t="s">
        <v>10</v>
      </c>
      <c r="E5628" s="4" t="s">
        <v>6</v>
      </c>
    </row>
    <row r="5629" spans="1:6">
      <c r="A5629" t="n">
        <v>49281</v>
      </c>
      <c r="B5629" s="26" t="n">
        <v>51</v>
      </c>
      <c r="C5629" s="7" t="n">
        <v>4</v>
      </c>
      <c r="D5629" s="7" t="n">
        <v>0</v>
      </c>
      <c r="E5629" s="7" t="s">
        <v>467</v>
      </c>
    </row>
    <row r="5630" spans="1:6">
      <c r="A5630" t="s">
        <v>4</v>
      </c>
      <c r="B5630" s="4" t="s">
        <v>5</v>
      </c>
      <c r="C5630" s="4" t="s">
        <v>10</v>
      </c>
    </row>
    <row r="5631" spans="1:6">
      <c r="A5631" t="n">
        <v>49295</v>
      </c>
      <c r="B5631" s="27" t="n">
        <v>16</v>
      </c>
      <c r="C5631" s="7" t="n">
        <v>0</v>
      </c>
    </row>
    <row r="5632" spans="1:6">
      <c r="A5632" t="s">
        <v>4</v>
      </c>
      <c r="B5632" s="4" t="s">
        <v>5</v>
      </c>
      <c r="C5632" s="4" t="s">
        <v>10</v>
      </c>
      <c r="D5632" s="4" t="s">
        <v>14</v>
      </c>
      <c r="E5632" s="4" t="s">
        <v>9</v>
      </c>
      <c r="F5632" s="4" t="s">
        <v>45</v>
      </c>
      <c r="G5632" s="4" t="s">
        <v>14</v>
      </c>
      <c r="H5632" s="4" t="s">
        <v>14</v>
      </c>
    </row>
    <row r="5633" spans="1:8">
      <c r="A5633" t="n">
        <v>49298</v>
      </c>
      <c r="B5633" s="28" t="n">
        <v>26</v>
      </c>
      <c r="C5633" s="7" t="n">
        <v>0</v>
      </c>
      <c r="D5633" s="7" t="n">
        <v>17</v>
      </c>
      <c r="E5633" s="7" t="n">
        <v>52579</v>
      </c>
      <c r="F5633" s="7" t="s">
        <v>468</v>
      </c>
      <c r="G5633" s="7" t="n">
        <v>2</v>
      </c>
      <c r="H5633" s="7" t="n">
        <v>0</v>
      </c>
    </row>
    <row r="5634" spans="1:8">
      <c r="A5634" t="s">
        <v>4</v>
      </c>
      <c r="B5634" s="4" t="s">
        <v>5</v>
      </c>
    </row>
    <row r="5635" spans="1:8">
      <c r="A5635" t="n">
        <v>49329</v>
      </c>
      <c r="B5635" s="29" t="n">
        <v>28</v>
      </c>
    </row>
    <row r="5636" spans="1:8">
      <c r="A5636" t="s">
        <v>4</v>
      </c>
      <c r="B5636" s="4" t="s">
        <v>5</v>
      </c>
      <c r="C5636" s="4" t="s">
        <v>10</v>
      </c>
      <c r="D5636" s="4" t="s">
        <v>14</v>
      </c>
    </row>
    <row r="5637" spans="1:8">
      <c r="A5637" t="n">
        <v>49330</v>
      </c>
      <c r="B5637" s="31" t="n">
        <v>89</v>
      </c>
      <c r="C5637" s="7" t="n">
        <v>65533</v>
      </c>
      <c r="D5637" s="7" t="n">
        <v>1</v>
      </c>
    </row>
    <row r="5638" spans="1:8">
      <c r="A5638" t="s">
        <v>4</v>
      </c>
      <c r="B5638" s="4" t="s">
        <v>5</v>
      </c>
      <c r="C5638" s="4" t="s">
        <v>14</v>
      </c>
      <c r="D5638" s="4" t="s">
        <v>10</v>
      </c>
      <c r="E5638" s="4" t="s">
        <v>10</v>
      </c>
      <c r="F5638" s="4" t="s">
        <v>14</v>
      </c>
    </row>
    <row r="5639" spans="1:8">
      <c r="A5639" t="n">
        <v>49334</v>
      </c>
      <c r="B5639" s="25" t="n">
        <v>25</v>
      </c>
      <c r="C5639" s="7" t="n">
        <v>1</v>
      </c>
      <c r="D5639" s="7" t="n">
        <v>260</v>
      </c>
      <c r="E5639" s="7" t="n">
        <v>640</v>
      </c>
      <c r="F5639" s="7" t="n">
        <v>2</v>
      </c>
    </row>
    <row r="5640" spans="1:8">
      <c r="A5640" t="s">
        <v>4</v>
      </c>
      <c r="B5640" s="4" t="s">
        <v>5</v>
      </c>
      <c r="C5640" s="4" t="s">
        <v>14</v>
      </c>
      <c r="D5640" s="4" t="s">
        <v>10</v>
      </c>
      <c r="E5640" s="4" t="s">
        <v>6</v>
      </c>
    </row>
    <row r="5641" spans="1:8">
      <c r="A5641" t="n">
        <v>49341</v>
      </c>
      <c r="B5641" s="26" t="n">
        <v>51</v>
      </c>
      <c r="C5641" s="7" t="n">
        <v>4</v>
      </c>
      <c r="D5641" s="7" t="n">
        <v>7032</v>
      </c>
      <c r="E5641" s="7" t="s">
        <v>268</v>
      </c>
    </row>
    <row r="5642" spans="1:8">
      <c r="A5642" t="s">
        <v>4</v>
      </c>
      <c r="B5642" s="4" t="s">
        <v>5</v>
      </c>
      <c r="C5642" s="4" t="s">
        <v>10</v>
      </c>
    </row>
    <row r="5643" spans="1:8">
      <c r="A5643" t="n">
        <v>49355</v>
      </c>
      <c r="B5643" s="27" t="n">
        <v>16</v>
      </c>
      <c r="C5643" s="7" t="n">
        <v>0</v>
      </c>
    </row>
    <row r="5644" spans="1:8">
      <c r="A5644" t="s">
        <v>4</v>
      </c>
      <c r="B5644" s="4" t="s">
        <v>5</v>
      </c>
      <c r="C5644" s="4" t="s">
        <v>10</v>
      </c>
      <c r="D5644" s="4" t="s">
        <v>14</v>
      </c>
      <c r="E5644" s="4" t="s">
        <v>9</v>
      </c>
      <c r="F5644" s="4" t="s">
        <v>45</v>
      </c>
      <c r="G5644" s="4" t="s">
        <v>14</v>
      </c>
      <c r="H5644" s="4" t="s">
        <v>14</v>
      </c>
    </row>
    <row r="5645" spans="1:8">
      <c r="A5645" t="n">
        <v>49358</v>
      </c>
      <c r="B5645" s="28" t="n">
        <v>26</v>
      </c>
      <c r="C5645" s="7" t="n">
        <v>7032</v>
      </c>
      <c r="D5645" s="7" t="n">
        <v>17</v>
      </c>
      <c r="E5645" s="7" t="n">
        <v>18433</v>
      </c>
      <c r="F5645" s="7" t="s">
        <v>469</v>
      </c>
      <c r="G5645" s="7" t="n">
        <v>2</v>
      </c>
      <c r="H5645" s="7" t="n">
        <v>0</v>
      </c>
    </row>
    <row r="5646" spans="1:8">
      <c r="A5646" t="s">
        <v>4</v>
      </c>
      <c r="B5646" s="4" t="s">
        <v>5</v>
      </c>
    </row>
    <row r="5647" spans="1:8">
      <c r="A5647" t="n">
        <v>49400</v>
      </c>
      <c r="B5647" s="29" t="n">
        <v>28</v>
      </c>
    </row>
    <row r="5648" spans="1:8">
      <c r="A5648" t="s">
        <v>4</v>
      </c>
      <c r="B5648" s="4" t="s">
        <v>5</v>
      </c>
      <c r="C5648" s="4" t="s">
        <v>10</v>
      </c>
      <c r="D5648" s="4" t="s">
        <v>14</v>
      </c>
    </row>
    <row r="5649" spans="1:8">
      <c r="A5649" t="n">
        <v>49401</v>
      </c>
      <c r="B5649" s="31" t="n">
        <v>89</v>
      </c>
      <c r="C5649" s="7" t="n">
        <v>65533</v>
      </c>
      <c r="D5649" s="7" t="n">
        <v>1</v>
      </c>
    </row>
    <row r="5650" spans="1:8">
      <c r="A5650" t="s">
        <v>4</v>
      </c>
      <c r="B5650" s="4" t="s">
        <v>5</v>
      </c>
      <c r="C5650" s="4" t="s">
        <v>14</v>
      </c>
      <c r="D5650" s="4" t="s">
        <v>10</v>
      </c>
      <c r="E5650" s="4" t="s">
        <v>10</v>
      </c>
      <c r="F5650" s="4" t="s">
        <v>14</v>
      </c>
    </row>
    <row r="5651" spans="1:8">
      <c r="A5651" t="n">
        <v>49405</v>
      </c>
      <c r="B5651" s="25" t="n">
        <v>25</v>
      </c>
      <c r="C5651" s="7" t="n">
        <v>1</v>
      </c>
      <c r="D5651" s="7" t="n">
        <v>65535</v>
      </c>
      <c r="E5651" s="7" t="n">
        <v>65535</v>
      </c>
      <c r="F5651" s="7" t="n">
        <v>0</v>
      </c>
    </row>
    <row r="5652" spans="1:8">
      <c r="A5652" t="s">
        <v>4</v>
      </c>
      <c r="B5652" s="4" t="s">
        <v>5</v>
      </c>
      <c r="C5652" s="4" t="s">
        <v>14</v>
      </c>
      <c r="D5652" s="53" t="s">
        <v>129</v>
      </c>
      <c r="E5652" s="4" t="s">
        <v>5</v>
      </c>
      <c r="F5652" s="4" t="s">
        <v>14</v>
      </c>
      <c r="G5652" s="4" t="s">
        <v>10</v>
      </c>
      <c r="H5652" s="53" t="s">
        <v>130</v>
      </c>
      <c r="I5652" s="4" t="s">
        <v>14</v>
      </c>
      <c r="J5652" s="4" t="s">
        <v>26</v>
      </c>
    </row>
    <row r="5653" spans="1:8">
      <c r="A5653" t="n">
        <v>49412</v>
      </c>
      <c r="B5653" s="12" t="n">
        <v>5</v>
      </c>
      <c r="C5653" s="7" t="n">
        <v>28</v>
      </c>
      <c r="D5653" s="53" t="s">
        <v>3</v>
      </c>
      <c r="E5653" s="54" t="n">
        <v>64</v>
      </c>
      <c r="F5653" s="7" t="n">
        <v>5</v>
      </c>
      <c r="G5653" s="7" t="n">
        <v>4</v>
      </c>
      <c r="H5653" s="53" t="s">
        <v>3</v>
      </c>
      <c r="I5653" s="7" t="n">
        <v>1</v>
      </c>
      <c r="J5653" s="13" t="n">
        <f t="normal" ca="1">A5671</f>
        <v>0</v>
      </c>
    </row>
    <row r="5654" spans="1:8">
      <c r="A5654" t="s">
        <v>4</v>
      </c>
      <c r="B5654" s="4" t="s">
        <v>5</v>
      </c>
      <c r="C5654" s="4" t="s">
        <v>14</v>
      </c>
      <c r="D5654" s="4" t="s">
        <v>10</v>
      </c>
      <c r="E5654" s="4" t="s">
        <v>10</v>
      </c>
      <c r="F5654" s="4" t="s">
        <v>14</v>
      </c>
    </row>
    <row r="5655" spans="1:8">
      <c r="A5655" t="n">
        <v>49423</v>
      </c>
      <c r="B5655" s="25" t="n">
        <v>25</v>
      </c>
      <c r="C5655" s="7" t="n">
        <v>1</v>
      </c>
      <c r="D5655" s="7" t="n">
        <v>60</v>
      </c>
      <c r="E5655" s="7" t="n">
        <v>640</v>
      </c>
      <c r="F5655" s="7" t="n">
        <v>2</v>
      </c>
    </row>
    <row r="5656" spans="1:8">
      <c r="A5656" t="s">
        <v>4</v>
      </c>
      <c r="B5656" s="4" t="s">
        <v>5</v>
      </c>
      <c r="C5656" s="4" t="s">
        <v>14</v>
      </c>
      <c r="D5656" s="4" t="s">
        <v>10</v>
      </c>
      <c r="E5656" s="4" t="s">
        <v>6</v>
      </c>
    </row>
    <row r="5657" spans="1:8">
      <c r="A5657" t="n">
        <v>49430</v>
      </c>
      <c r="B5657" s="26" t="n">
        <v>51</v>
      </c>
      <c r="C5657" s="7" t="n">
        <v>4</v>
      </c>
      <c r="D5657" s="7" t="n">
        <v>4</v>
      </c>
      <c r="E5657" s="7" t="s">
        <v>314</v>
      </c>
    </row>
    <row r="5658" spans="1:8">
      <c r="A5658" t="s">
        <v>4</v>
      </c>
      <c r="B5658" s="4" t="s">
        <v>5</v>
      </c>
      <c r="C5658" s="4" t="s">
        <v>10</v>
      </c>
    </row>
    <row r="5659" spans="1:8">
      <c r="A5659" t="n">
        <v>49443</v>
      </c>
      <c r="B5659" s="27" t="n">
        <v>16</v>
      </c>
      <c r="C5659" s="7" t="n">
        <v>0</v>
      </c>
    </row>
    <row r="5660" spans="1:8">
      <c r="A5660" t="s">
        <v>4</v>
      </c>
      <c r="B5660" s="4" t="s">
        <v>5</v>
      </c>
      <c r="C5660" s="4" t="s">
        <v>10</v>
      </c>
      <c r="D5660" s="4" t="s">
        <v>14</v>
      </c>
      <c r="E5660" s="4" t="s">
        <v>9</v>
      </c>
      <c r="F5660" s="4" t="s">
        <v>45</v>
      </c>
      <c r="G5660" s="4" t="s">
        <v>14</v>
      </c>
      <c r="H5660" s="4" t="s">
        <v>14</v>
      </c>
    </row>
    <row r="5661" spans="1:8">
      <c r="A5661" t="n">
        <v>49446</v>
      </c>
      <c r="B5661" s="28" t="n">
        <v>26</v>
      </c>
      <c r="C5661" s="7" t="n">
        <v>4</v>
      </c>
      <c r="D5661" s="7" t="n">
        <v>17</v>
      </c>
      <c r="E5661" s="7" t="n">
        <v>7360</v>
      </c>
      <c r="F5661" s="7" t="s">
        <v>470</v>
      </c>
      <c r="G5661" s="7" t="n">
        <v>2</v>
      </c>
      <c r="H5661" s="7" t="n">
        <v>0</v>
      </c>
    </row>
    <row r="5662" spans="1:8">
      <c r="A5662" t="s">
        <v>4</v>
      </c>
      <c r="B5662" s="4" t="s">
        <v>5</v>
      </c>
    </row>
    <row r="5663" spans="1:8">
      <c r="A5663" t="n">
        <v>49475</v>
      </c>
      <c r="B5663" s="29" t="n">
        <v>28</v>
      </c>
    </row>
    <row r="5664" spans="1:8">
      <c r="A5664" t="s">
        <v>4</v>
      </c>
      <c r="B5664" s="4" t="s">
        <v>5</v>
      </c>
      <c r="C5664" s="4" t="s">
        <v>10</v>
      </c>
      <c r="D5664" s="4" t="s">
        <v>14</v>
      </c>
    </row>
    <row r="5665" spans="1:10">
      <c r="A5665" t="n">
        <v>49476</v>
      </c>
      <c r="B5665" s="31" t="n">
        <v>89</v>
      </c>
      <c r="C5665" s="7" t="n">
        <v>65533</v>
      </c>
      <c r="D5665" s="7" t="n">
        <v>1</v>
      </c>
    </row>
    <row r="5666" spans="1:10">
      <c r="A5666" t="s">
        <v>4</v>
      </c>
      <c r="B5666" s="4" t="s">
        <v>5</v>
      </c>
      <c r="C5666" s="4" t="s">
        <v>14</v>
      </c>
      <c r="D5666" s="4" t="s">
        <v>10</v>
      </c>
      <c r="E5666" s="4" t="s">
        <v>10</v>
      </c>
      <c r="F5666" s="4" t="s">
        <v>14</v>
      </c>
    </row>
    <row r="5667" spans="1:10">
      <c r="A5667" t="n">
        <v>49480</v>
      </c>
      <c r="B5667" s="25" t="n">
        <v>25</v>
      </c>
      <c r="C5667" s="7" t="n">
        <v>1</v>
      </c>
      <c r="D5667" s="7" t="n">
        <v>65535</v>
      </c>
      <c r="E5667" s="7" t="n">
        <v>65535</v>
      </c>
      <c r="F5667" s="7" t="n">
        <v>0</v>
      </c>
    </row>
    <row r="5668" spans="1:10">
      <c r="A5668" t="s">
        <v>4</v>
      </c>
      <c r="B5668" s="4" t="s">
        <v>5</v>
      </c>
      <c r="C5668" s="4" t="s">
        <v>26</v>
      </c>
    </row>
    <row r="5669" spans="1:10">
      <c r="A5669" t="n">
        <v>49487</v>
      </c>
      <c r="B5669" s="16" t="n">
        <v>3</v>
      </c>
      <c r="C5669" s="13" t="n">
        <f t="normal" ca="1">A5683</f>
        <v>0</v>
      </c>
    </row>
    <row r="5670" spans="1:10">
      <c r="A5670" t="s">
        <v>4</v>
      </c>
      <c r="B5670" s="4" t="s">
        <v>5</v>
      </c>
      <c r="C5670" s="4" t="s">
        <v>14</v>
      </c>
      <c r="D5670" s="53" t="s">
        <v>129</v>
      </c>
      <c r="E5670" s="4" t="s">
        <v>5</v>
      </c>
      <c r="F5670" s="4" t="s">
        <v>14</v>
      </c>
      <c r="G5670" s="4" t="s">
        <v>10</v>
      </c>
      <c r="H5670" s="53" t="s">
        <v>130</v>
      </c>
      <c r="I5670" s="4" t="s">
        <v>14</v>
      </c>
      <c r="J5670" s="4" t="s">
        <v>26</v>
      </c>
    </row>
    <row r="5671" spans="1:10">
      <c r="A5671" t="n">
        <v>49492</v>
      </c>
      <c r="B5671" s="12" t="n">
        <v>5</v>
      </c>
      <c r="C5671" s="7" t="n">
        <v>28</v>
      </c>
      <c r="D5671" s="53" t="s">
        <v>3</v>
      </c>
      <c r="E5671" s="54" t="n">
        <v>64</v>
      </c>
      <c r="F5671" s="7" t="n">
        <v>5</v>
      </c>
      <c r="G5671" s="7" t="n">
        <v>7</v>
      </c>
      <c r="H5671" s="53" t="s">
        <v>3</v>
      </c>
      <c r="I5671" s="7" t="n">
        <v>1</v>
      </c>
      <c r="J5671" s="13" t="n">
        <f t="normal" ca="1">A5683</f>
        <v>0</v>
      </c>
    </row>
    <row r="5672" spans="1:10">
      <c r="A5672" t="s">
        <v>4</v>
      </c>
      <c r="B5672" s="4" t="s">
        <v>5</v>
      </c>
      <c r="C5672" s="4" t="s">
        <v>14</v>
      </c>
      <c r="D5672" s="4" t="s">
        <v>10</v>
      </c>
      <c r="E5672" s="4" t="s">
        <v>6</v>
      </c>
    </row>
    <row r="5673" spans="1:10">
      <c r="A5673" t="n">
        <v>49503</v>
      </c>
      <c r="B5673" s="26" t="n">
        <v>51</v>
      </c>
      <c r="C5673" s="7" t="n">
        <v>4</v>
      </c>
      <c r="D5673" s="7" t="n">
        <v>7</v>
      </c>
      <c r="E5673" s="7" t="s">
        <v>175</v>
      </c>
    </row>
    <row r="5674" spans="1:10">
      <c r="A5674" t="s">
        <v>4</v>
      </c>
      <c r="B5674" s="4" t="s">
        <v>5</v>
      </c>
      <c r="C5674" s="4" t="s">
        <v>10</v>
      </c>
    </row>
    <row r="5675" spans="1:10">
      <c r="A5675" t="n">
        <v>49516</v>
      </c>
      <c r="B5675" s="27" t="n">
        <v>16</v>
      </c>
      <c r="C5675" s="7" t="n">
        <v>0</v>
      </c>
    </row>
    <row r="5676" spans="1:10">
      <c r="A5676" t="s">
        <v>4</v>
      </c>
      <c r="B5676" s="4" t="s">
        <v>5</v>
      </c>
      <c r="C5676" s="4" t="s">
        <v>10</v>
      </c>
      <c r="D5676" s="4" t="s">
        <v>14</v>
      </c>
      <c r="E5676" s="4" t="s">
        <v>9</v>
      </c>
      <c r="F5676" s="4" t="s">
        <v>45</v>
      </c>
      <c r="G5676" s="4" t="s">
        <v>14</v>
      </c>
      <c r="H5676" s="4" t="s">
        <v>14</v>
      </c>
    </row>
    <row r="5677" spans="1:10">
      <c r="A5677" t="n">
        <v>49519</v>
      </c>
      <c r="B5677" s="28" t="n">
        <v>26</v>
      </c>
      <c r="C5677" s="7" t="n">
        <v>7</v>
      </c>
      <c r="D5677" s="7" t="n">
        <v>17</v>
      </c>
      <c r="E5677" s="7" t="n">
        <v>4360</v>
      </c>
      <c r="F5677" s="7" t="s">
        <v>471</v>
      </c>
      <c r="G5677" s="7" t="n">
        <v>2</v>
      </c>
      <c r="H5677" s="7" t="n">
        <v>0</v>
      </c>
    </row>
    <row r="5678" spans="1:10">
      <c r="A5678" t="s">
        <v>4</v>
      </c>
      <c r="B5678" s="4" t="s">
        <v>5</v>
      </c>
    </row>
    <row r="5679" spans="1:10">
      <c r="A5679" t="n">
        <v>49545</v>
      </c>
      <c r="B5679" s="29" t="n">
        <v>28</v>
      </c>
    </row>
    <row r="5680" spans="1:10">
      <c r="A5680" t="s">
        <v>4</v>
      </c>
      <c r="B5680" s="4" t="s">
        <v>5</v>
      </c>
      <c r="C5680" s="4" t="s">
        <v>10</v>
      </c>
      <c r="D5680" s="4" t="s">
        <v>14</v>
      </c>
    </row>
    <row r="5681" spans="1:10">
      <c r="A5681" t="n">
        <v>49546</v>
      </c>
      <c r="B5681" s="31" t="n">
        <v>89</v>
      </c>
      <c r="C5681" s="7" t="n">
        <v>65533</v>
      </c>
      <c r="D5681" s="7" t="n">
        <v>1</v>
      </c>
    </row>
    <row r="5682" spans="1:10">
      <c r="A5682" t="s">
        <v>4</v>
      </c>
      <c r="B5682" s="4" t="s">
        <v>5</v>
      </c>
      <c r="C5682" s="4" t="s">
        <v>14</v>
      </c>
      <c r="D5682" s="4" t="s">
        <v>10</v>
      </c>
      <c r="E5682" s="4" t="s">
        <v>24</v>
      </c>
    </row>
    <row r="5683" spans="1:10">
      <c r="A5683" t="n">
        <v>49550</v>
      </c>
      <c r="B5683" s="23" t="n">
        <v>58</v>
      </c>
      <c r="C5683" s="7" t="n">
        <v>101</v>
      </c>
      <c r="D5683" s="7" t="n">
        <v>300</v>
      </c>
      <c r="E5683" s="7" t="n">
        <v>1</v>
      </c>
    </row>
    <row r="5684" spans="1:10">
      <c r="A5684" t="s">
        <v>4</v>
      </c>
      <c r="B5684" s="4" t="s">
        <v>5</v>
      </c>
      <c r="C5684" s="4" t="s">
        <v>14</v>
      </c>
      <c r="D5684" s="4" t="s">
        <v>10</v>
      </c>
    </row>
    <row r="5685" spans="1:10">
      <c r="A5685" t="n">
        <v>49558</v>
      </c>
      <c r="B5685" s="23" t="n">
        <v>58</v>
      </c>
      <c r="C5685" s="7" t="n">
        <v>254</v>
      </c>
      <c r="D5685" s="7" t="n">
        <v>0</v>
      </c>
    </row>
    <row r="5686" spans="1:10">
      <c r="A5686" t="s">
        <v>4</v>
      </c>
      <c r="B5686" s="4" t="s">
        <v>5</v>
      </c>
      <c r="C5686" s="4" t="s">
        <v>14</v>
      </c>
      <c r="D5686" s="4" t="s">
        <v>14</v>
      </c>
      <c r="E5686" s="4" t="s">
        <v>24</v>
      </c>
      <c r="F5686" s="4" t="s">
        <v>24</v>
      </c>
      <c r="G5686" s="4" t="s">
        <v>24</v>
      </c>
      <c r="H5686" s="4" t="s">
        <v>10</v>
      </c>
    </row>
    <row r="5687" spans="1:10">
      <c r="A5687" t="n">
        <v>49562</v>
      </c>
      <c r="B5687" s="33" t="n">
        <v>45</v>
      </c>
      <c r="C5687" s="7" t="n">
        <v>2</v>
      </c>
      <c r="D5687" s="7" t="n">
        <v>3</v>
      </c>
      <c r="E5687" s="7" t="n">
        <v>-86.5100021362305</v>
      </c>
      <c r="F5687" s="7" t="n">
        <v>174.119995117188</v>
      </c>
      <c r="G5687" s="7" t="n">
        <v>29.4400005340576</v>
      </c>
      <c r="H5687" s="7" t="n">
        <v>0</v>
      </c>
    </row>
    <row r="5688" spans="1:10">
      <c r="A5688" t="s">
        <v>4</v>
      </c>
      <c r="B5688" s="4" t="s">
        <v>5</v>
      </c>
      <c r="C5688" s="4" t="s">
        <v>14</v>
      </c>
      <c r="D5688" s="4" t="s">
        <v>14</v>
      </c>
      <c r="E5688" s="4" t="s">
        <v>24</v>
      </c>
      <c r="F5688" s="4" t="s">
        <v>24</v>
      </c>
      <c r="G5688" s="4" t="s">
        <v>24</v>
      </c>
      <c r="H5688" s="4" t="s">
        <v>10</v>
      </c>
      <c r="I5688" s="4" t="s">
        <v>14</v>
      </c>
    </row>
    <row r="5689" spans="1:10">
      <c r="A5689" t="n">
        <v>49579</v>
      </c>
      <c r="B5689" s="33" t="n">
        <v>45</v>
      </c>
      <c r="C5689" s="7" t="n">
        <v>4</v>
      </c>
      <c r="D5689" s="7" t="n">
        <v>3</v>
      </c>
      <c r="E5689" s="7" t="n">
        <v>352.839996337891</v>
      </c>
      <c r="F5689" s="7" t="n">
        <v>223.169998168945</v>
      </c>
      <c r="G5689" s="7" t="n">
        <v>358</v>
      </c>
      <c r="H5689" s="7" t="n">
        <v>0</v>
      </c>
      <c r="I5689" s="7" t="n">
        <v>0</v>
      </c>
    </row>
    <row r="5690" spans="1:10">
      <c r="A5690" t="s">
        <v>4</v>
      </c>
      <c r="B5690" s="4" t="s">
        <v>5</v>
      </c>
      <c r="C5690" s="4" t="s">
        <v>14</v>
      </c>
      <c r="D5690" s="4" t="s">
        <v>14</v>
      </c>
      <c r="E5690" s="4" t="s">
        <v>24</v>
      </c>
      <c r="F5690" s="4" t="s">
        <v>10</v>
      </c>
    </row>
    <row r="5691" spans="1:10">
      <c r="A5691" t="n">
        <v>49597</v>
      </c>
      <c r="B5691" s="33" t="n">
        <v>45</v>
      </c>
      <c r="C5691" s="7" t="n">
        <v>5</v>
      </c>
      <c r="D5691" s="7" t="n">
        <v>3</v>
      </c>
      <c r="E5691" s="7" t="n">
        <v>2</v>
      </c>
      <c r="F5691" s="7" t="n">
        <v>0</v>
      </c>
    </row>
    <row r="5692" spans="1:10">
      <c r="A5692" t="s">
        <v>4</v>
      </c>
      <c r="B5692" s="4" t="s">
        <v>5</v>
      </c>
      <c r="C5692" s="4" t="s">
        <v>14</v>
      </c>
      <c r="D5692" s="4" t="s">
        <v>14</v>
      </c>
      <c r="E5692" s="4" t="s">
        <v>24</v>
      </c>
      <c r="F5692" s="4" t="s">
        <v>10</v>
      </c>
    </row>
    <row r="5693" spans="1:10">
      <c r="A5693" t="n">
        <v>49606</v>
      </c>
      <c r="B5693" s="33" t="n">
        <v>45</v>
      </c>
      <c r="C5693" s="7" t="n">
        <v>11</v>
      </c>
      <c r="D5693" s="7" t="n">
        <v>3</v>
      </c>
      <c r="E5693" s="7" t="n">
        <v>32.2999992370605</v>
      </c>
      <c r="F5693" s="7" t="n">
        <v>0</v>
      </c>
    </row>
    <row r="5694" spans="1:10">
      <c r="A5694" t="s">
        <v>4</v>
      </c>
      <c r="B5694" s="4" t="s">
        <v>5</v>
      </c>
      <c r="C5694" s="4" t="s">
        <v>14</v>
      </c>
      <c r="D5694" s="4" t="s">
        <v>14</v>
      </c>
      <c r="E5694" s="4" t="s">
        <v>24</v>
      </c>
      <c r="F5694" s="4" t="s">
        <v>24</v>
      </c>
      <c r="G5694" s="4" t="s">
        <v>24</v>
      </c>
      <c r="H5694" s="4" t="s">
        <v>10</v>
      </c>
      <c r="I5694" s="4" t="s">
        <v>14</v>
      </c>
    </row>
    <row r="5695" spans="1:10">
      <c r="A5695" t="n">
        <v>49615</v>
      </c>
      <c r="B5695" s="33" t="n">
        <v>45</v>
      </c>
      <c r="C5695" s="7" t="n">
        <v>4</v>
      </c>
      <c r="D5695" s="7" t="n">
        <v>3</v>
      </c>
      <c r="E5695" s="7" t="n">
        <v>352.839996337891</v>
      </c>
      <c r="F5695" s="7" t="n">
        <v>230.5</v>
      </c>
      <c r="G5695" s="7" t="n">
        <v>358</v>
      </c>
      <c r="H5695" s="7" t="n">
        <v>20000</v>
      </c>
      <c r="I5695" s="7" t="n">
        <v>1</v>
      </c>
    </row>
    <row r="5696" spans="1:10">
      <c r="A5696" t="s">
        <v>4</v>
      </c>
      <c r="B5696" s="4" t="s">
        <v>5</v>
      </c>
      <c r="C5696" s="4" t="s">
        <v>10</v>
      </c>
      <c r="D5696" s="4" t="s">
        <v>10</v>
      </c>
      <c r="E5696" s="4" t="s">
        <v>10</v>
      </c>
    </row>
    <row r="5697" spans="1:9">
      <c r="A5697" t="n">
        <v>49633</v>
      </c>
      <c r="B5697" s="64" t="n">
        <v>61</v>
      </c>
      <c r="C5697" s="7" t="n">
        <v>28</v>
      </c>
      <c r="D5697" s="7" t="n">
        <v>0</v>
      </c>
      <c r="E5697" s="7" t="n">
        <v>1000</v>
      </c>
    </row>
    <row r="5698" spans="1:9">
      <c r="A5698" t="s">
        <v>4</v>
      </c>
      <c r="B5698" s="4" t="s">
        <v>5</v>
      </c>
      <c r="C5698" s="4" t="s">
        <v>14</v>
      </c>
      <c r="D5698" s="4" t="s">
        <v>10</v>
      </c>
    </row>
    <row r="5699" spans="1:9">
      <c r="A5699" t="n">
        <v>49640</v>
      </c>
      <c r="B5699" s="23" t="n">
        <v>58</v>
      </c>
      <c r="C5699" s="7" t="n">
        <v>255</v>
      </c>
      <c r="D5699" s="7" t="n">
        <v>0</v>
      </c>
    </row>
    <row r="5700" spans="1:9">
      <c r="A5700" t="s">
        <v>4</v>
      </c>
      <c r="B5700" s="4" t="s">
        <v>5</v>
      </c>
      <c r="C5700" s="4" t="s">
        <v>14</v>
      </c>
      <c r="D5700" s="4" t="s">
        <v>10</v>
      </c>
      <c r="E5700" s="4" t="s">
        <v>6</v>
      </c>
    </row>
    <row r="5701" spans="1:9">
      <c r="A5701" t="n">
        <v>49644</v>
      </c>
      <c r="B5701" s="26" t="n">
        <v>51</v>
      </c>
      <c r="C5701" s="7" t="n">
        <v>4</v>
      </c>
      <c r="D5701" s="7" t="n">
        <v>28</v>
      </c>
      <c r="E5701" s="7" t="s">
        <v>44</v>
      </c>
    </row>
    <row r="5702" spans="1:9">
      <c r="A5702" t="s">
        <v>4</v>
      </c>
      <c r="B5702" s="4" t="s">
        <v>5</v>
      </c>
      <c r="C5702" s="4" t="s">
        <v>10</v>
      </c>
    </row>
    <row r="5703" spans="1:9">
      <c r="A5703" t="n">
        <v>49657</v>
      </c>
      <c r="B5703" s="27" t="n">
        <v>16</v>
      </c>
      <c r="C5703" s="7" t="n">
        <v>0</v>
      </c>
    </row>
    <row r="5704" spans="1:9">
      <c r="A5704" t="s">
        <v>4</v>
      </c>
      <c r="B5704" s="4" t="s">
        <v>5</v>
      </c>
      <c r="C5704" s="4" t="s">
        <v>10</v>
      </c>
      <c r="D5704" s="4" t="s">
        <v>14</v>
      </c>
      <c r="E5704" s="4" t="s">
        <v>9</v>
      </c>
      <c r="F5704" s="4" t="s">
        <v>45</v>
      </c>
      <c r="G5704" s="4" t="s">
        <v>14</v>
      </c>
      <c r="H5704" s="4" t="s">
        <v>14</v>
      </c>
      <c r="I5704" s="4" t="s">
        <v>14</v>
      </c>
      <c r="J5704" s="4" t="s">
        <v>9</v>
      </c>
      <c r="K5704" s="4" t="s">
        <v>45</v>
      </c>
      <c r="L5704" s="4" t="s">
        <v>14</v>
      </c>
      <c r="M5704" s="4" t="s">
        <v>14</v>
      </c>
      <c r="N5704" s="4" t="s">
        <v>14</v>
      </c>
      <c r="O5704" s="4" t="s">
        <v>9</v>
      </c>
      <c r="P5704" s="4" t="s">
        <v>45</v>
      </c>
      <c r="Q5704" s="4" t="s">
        <v>14</v>
      </c>
      <c r="R5704" s="4" t="s">
        <v>14</v>
      </c>
    </row>
    <row r="5705" spans="1:9">
      <c r="A5705" t="n">
        <v>49660</v>
      </c>
      <c r="B5705" s="28" t="n">
        <v>26</v>
      </c>
      <c r="C5705" s="7" t="n">
        <v>28</v>
      </c>
      <c r="D5705" s="7" t="n">
        <v>17</v>
      </c>
      <c r="E5705" s="7" t="n">
        <v>33332</v>
      </c>
      <c r="F5705" s="7" t="s">
        <v>472</v>
      </c>
      <c r="G5705" s="7" t="n">
        <v>2</v>
      </c>
      <c r="H5705" s="7" t="n">
        <v>3</v>
      </c>
      <c r="I5705" s="7" t="n">
        <v>17</v>
      </c>
      <c r="J5705" s="7" t="n">
        <v>33333</v>
      </c>
      <c r="K5705" s="7" t="s">
        <v>473</v>
      </c>
      <c r="L5705" s="7" t="n">
        <v>2</v>
      </c>
      <c r="M5705" s="7" t="n">
        <v>3</v>
      </c>
      <c r="N5705" s="7" t="n">
        <v>17</v>
      </c>
      <c r="O5705" s="7" t="n">
        <v>33334</v>
      </c>
      <c r="P5705" s="7" t="s">
        <v>474</v>
      </c>
      <c r="Q5705" s="7" t="n">
        <v>2</v>
      </c>
      <c r="R5705" s="7" t="n">
        <v>0</v>
      </c>
    </row>
    <row r="5706" spans="1:9">
      <c r="A5706" t="s">
        <v>4</v>
      </c>
      <c r="B5706" s="4" t="s">
        <v>5</v>
      </c>
    </row>
    <row r="5707" spans="1:9">
      <c r="A5707" t="n">
        <v>49959</v>
      </c>
      <c r="B5707" s="29" t="n">
        <v>28</v>
      </c>
    </row>
    <row r="5708" spans="1:9">
      <c r="A5708" t="s">
        <v>4</v>
      </c>
      <c r="B5708" s="4" t="s">
        <v>5</v>
      </c>
      <c r="C5708" s="4" t="s">
        <v>10</v>
      </c>
      <c r="D5708" s="4" t="s">
        <v>14</v>
      </c>
    </row>
    <row r="5709" spans="1:9">
      <c r="A5709" t="n">
        <v>49960</v>
      </c>
      <c r="B5709" s="31" t="n">
        <v>89</v>
      </c>
      <c r="C5709" s="7" t="n">
        <v>65533</v>
      </c>
      <c r="D5709" s="7" t="n">
        <v>1</v>
      </c>
    </row>
    <row r="5710" spans="1:9">
      <c r="A5710" t="s">
        <v>4</v>
      </c>
      <c r="B5710" s="4" t="s">
        <v>5</v>
      </c>
      <c r="C5710" s="4" t="s">
        <v>14</v>
      </c>
      <c r="D5710" s="4" t="s">
        <v>10</v>
      </c>
      <c r="E5710" s="4" t="s">
        <v>10</v>
      </c>
      <c r="F5710" s="4" t="s">
        <v>14</v>
      </c>
    </row>
    <row r="5711" spans="1:9">
      <c r="A5711" t="n">
        <v>49964</v>
      </c>
      <c r="B5711" s="25" t="n">
        <v>25</v>
      </c>
      <c r="C5711" s="7" t="n">
        <v>1</v>
      </c>
      <c r="D5711" s="7" t="n">
        <v>60</v>
      </c>
      <c r="E5711" s="7" t="n">
        <v>640</v>
      </c>
      <c r="F5711" s="7" t="n">
        <v>2</v>
      </c>
    </row>
    <row r="5712" spans="1:9">
      <c r="A5712" t="s">
        <v>4</v>
      </c>
      <c r="B5712" s="4" t="s">
        <v>5</v>
      </c>
      <c r="C5712" s="4" t="s">
        <v>14</v>
      </c>
      <c r="D5712" s="4" t="s">
        <v>10</v>
      </c>
      <c r="E5712" s="4" t="s">
        <v>6</v>
      </c>
    </row>
    <row r="5713" spans="1:18">
      <c r="A5713" t="n">
        <v>49971</v>
      </c>
      <c r="B5713" s="26" t="n">
        <v>51</v>
      </c>
      <c r="C5713" s="7" t="n">
        <v>4</v>
      </c>
      <c r="D5713" s="7" t="n">
        <v>1</v>
      </c>
      <c r="E5713" s="7" t="s">
        <v>314</v>
      </c>
    </row>
    <row r="5714" spans="1:18">
      <c r="A5714" t="s">
        <v>4</v>
      </c>
      <c r="B5714" s="4" t="s">
        <v>5</v>
      </c>
      <c r="C5714" s="4" t="s">
        <v>10</v>
      </c>
    </row>
    <row r="5715" spans="1:18">
      <c r="A5715" t="n">
        <v>49984</v>
      </c>
      <c r="B5715" s="27" t="n">
        <v>16</v>
      </c>
      <c r="C5715" s="7" t="n">
        <v>0</v>
      </c>
    </row>
    <row r="5716" spans="1:18">
      <c r="A5716" t="s">
        <v>4</v>
      </c>
      <c r="B5716" s="4" t="s">
        <v>5</v>
      </c>
      <c r="C5716" s="4" t="s">
        <v>10</v>
      </c>
      <c r="D5716" s="4" t="s">
        <v>14</v>
      </c>
      <c r="E5716" s="4" t="s">
        <v>9</v>
      </c>
      <c r="F5716" s="4" t="s">
        <v>45</v>
      </c>
      <c r="G5716" s="4" t="s">
        <v>14</v>
      </c>
      <c r="H5716" s="4" t="s">
        <v>14</v>
      </c>
    </row>
    <row r="5717" spans="1:18">
      <c r="A5717" t="n">
        <v>49987</v>
      </c>
      <c r="B5717" s="28" t="n">
        <v>26</v>
      </c>
      <c r="C5717" s="7" t="n">
        <v>1</v>
      </c>
      <c r="D5717" s="7" t="n">
        <v>17</v>
      </c>
      <c r="E5717" s="7" t="n">
        <v>1341</v>
      </c>
      <c r="F5717" s="7" t="s">
        <v>475</v>
      </c>
      <c r="G5717" s="7" t="n">
        <v>2</v>
      </c>
      <c r="H5717" s="7" t="n">
        <v>0</v>
      </c>
    </row>
    <row r="5718" spans="1:18">
      <c r="A5718" t="s">
        <v>4</v>
      </c>
      <c r="B5718" s="4" t="s">
        <v>5</v>
      </c>
    </row>
    <row r="5719" spans="1:18">
      <c r="A5719" t="n">
        <v>50026</v>
      </c>
      <c r="B5719" s="29" t="n">
        <v>28</v>
      </c>
    </row>
    <row r="5720" spans="1:18">
      <c r="A5720" t="s">
        <v>4</v>
      </c>
      <c r="B5720" s="4" t="s">
        <v>5</v>
      </c>
      <c r="C5720" s="4" t="s">
        <v>10</v>
      </c>
      <c r="D5720" s="4" t="s">
        <v>14</v>
      </c>
    </row>
    <row r="5721" spans="1:18">
      <c r="A5721" t="n">
        <v>50027</v>
      </c>
      <c r="B5721" s="31" t="n">
        <v>89</v>
      </c>
      <c r="C5721" s="7" t="n">
        <v>65533</v>
      </c>
      <c r="D5721" s="7" t="n">
        <v>1</v>
      </c>
    </row>
    <row r="5722" spans="1:18">
      <c r="A5722" t="s">
        <v>4</v>
      </c>
      <c r="B5722" s="4" t="s">
        <v>5</v>
      </c>
      <c r="C5722" s="4" t="s">
        <v>14</v>
      </c>
      <c r="D5722" s="4" t="s">
        <v>10</v>
      </c>
      <c r="E5722" s="4" t="s">
        <v>10</v>
      </c>
      <c r="F5722" s="4" t="s">
        <v>14</v>
      </c>
    </row>
    <row r="5723" spans="1:18">
      <c r="A5723" t="n">
        <v>50031</v>
      </c>
      <c r="B5723" s="25" t="n">
        <v>25</v>
      </c>
      <c r="C5723" s="7" t="n">
        <v>1</v>
      </c>
      <c r="D5723" s="7" t="n">
        <v>65535</v>
      </c>
      <c r="E5723" s="7" t="n">
        <v>65535</v>
      </c>
      <c r="F5723" s="7" t="n">
        <v>0</v>
      </c>
    </row>
    <row r="5724" spans="1:18">
      <c r="A5724" t="s">
        <v>4</v>
      </c>
      <c r="B5724" s="4" t="s">
        <v>5</v>
      </c>
      <c r="C5724" s="4" t="s">
        <v>14</v>
      </c>
      <c r="D5724" s="4" t="s">
        <v>10</v>
      </c>
      <c r="E5724" s="4" t="s">
        <v>10</v>
      </c>
      <c r="F5724" s="4" t="s">
        <v>14</v>
      </c>
    </row>
    <row r="5725" spans="1:18">
      <c r="A5725" t="n">
        <v>50038</v>
      </c>
      <c r="B5725" s="25" t="n">
        <v>25</v>
      </c>
      <c r="C5725" s="7" t="n">
        <v>1</v>
      </c>
      <c r="D5725" s="7" t="n">
        <v>260</v>
      </c>
      <c r="E5725" s="7" t="n">
        <v>640</v>
      </c>
      <c r="F5725" s="7" t="n">
        <v>2</v>
      </c>
    </row>
    <row r="5726" spans="1:18">
      <c r="A5726" t="s">
        <v>4</v>
      </c>
      <c r="B5726" s="4" t="s">
        <v>5</v>
      </c>
      <c r="C5726" s="4" t="s">
        <v>14</v>
      </c>
      <c r="D5726" s="4" t="s">
        <v>10</v>
      </c>
      <c r="E5726" s="4" t="s">
        <v>6</v>
      </c>
    </row>
    <row r="5727" spans="1:18">
      <c r="A5727" t="n">
        <v>50045</v>
      </c>
      <c r="B5727" s="26" t="n">
        <v>51</v>
      </c>
      <c r="C5727" s="7" t="n">
        <v>4</v>
      </c>
      <c r="D5727" s="7" t="n">
        <v>0</v>
      </c>
      <c r="E5727" s="7" t="s">
        <v>476</v>
      </c>
    </row>
    <row r="5728" spans="1:18">
      <c r="A5728" t="s">
        <v>4</v>
      </c>
      <c r="B5728" s="4" t="s">
        <v>5</v>
      </c>
      <c r="C5728" s="4" t="s">
        <v>10</v>
      </c>
    </row>
    <row r="5729" spans="1:8">
      <c r="A5729" t="n">
        <v>50060</v>
      </c>
      <c r="B5729" s="27" t="n">
        <v>16</v>
      </c>
      <c r="C5729" s="7" t="n">
        <v>0</v>
      </c>
    </row>
    <row r="5730" spans="1:8">
      <c r="A5730" t="s">
        <v>4</v>
      </c>
      <c r="B5730" s="4" t="s">
        <v>5</v>
      </c>
      <c r="C5730" s="4" t="s">
        <v>10</v>
      </c>
      <c r="D5730" s="4" t="s">
        <v>14</v>
      </c>
      <c r="E5730" s="4" t="s">
        <v>9</v>
      </c>
      <c r="F5730" s="4" t="s">
        <v>45</v>
      </c>
      <c r="G5730" s="4" t="s">
        <v>14</v>
      </c>
      <c r="H5730" s="4" t="s">
        <v>14</v>
      </c>
    </row>
    <row r="5731" spans="1:8">
      <c r="A5731" t="n">
        <v>50063</v>
      </c>
      <c r="B5731" s="28" t="n">
        <v>26</v>
      </c>
      <c r="C5731" s="7" t="n">
        <v>0</v>
      </c>
      <c r="D5731" s="7" t="n">
        <v>17</v>
      </c>
      <c r="E5731" s="7" t="n">
        <v>52580</v>
      </c>
      <c r="F5731" s="7" t="s">
        <v>477</v>
      </c>
      <c r="G5731" s="7" t="n">
        <v>2</v>
      </c>
      <c r="H5731" s="7" t="n">
        <v>0</v>
      </c>
    </row>
    <row r="5732" spans="1:8">
      <c r="A5732" t="s">
        <v>4</v>
      </c>
      <c r="B5732" s="4" t="s">
        <v>5</v>
      </c>
    </row>
    <row r="5733" spans="1:8">
      <c r="A5733" t="n">
        <v>50084</v>
      </c>
      <c r="B5733" s="29" t="n">
        <v>28</v>
      </c>
    </row>
    <row r="5734" spans="1:8">
      <c r="A5734" t="s">
        <v>4</v>
      </c>
      <c r="B5734" s="4" t="s">
        <v>5</v>
      </c>
      <c r="C5734" s="4" t="s">
        <v>10</v>
      </c>
      <c r="D5734" s="4" t="s">
        <v>14</v>
      </c>
    </row>
    <row r="5735" spans="1:8">
      <c r="A5735" t="n">
        <v>50085</v>
      </c>
      <c r="B5735" s="31" t="n">
        <v>89</v>
      </c>
      <c r="C5735" s="7" t="n">
        <v>65533</v>
      </c>
      <c r="D5735" s="7" t="n">
        <v>1</v>
      </c>
    </row>
    <row r="5736" spans="1:8">
      <c r="A5736" t="s">
        <v>4</v>
      </c>
      <c r="B5736" s="4" t="s">
        <v>5</v>
      </c>
      <c r="C5736" s="4" t="s">
        <v>14</v>
      </c>
      <c r="D5736" s="4" t="s">
        <v>10</v>
      </c>
      <c r="E5736" s="4" t="s">
        <v>10</v>
      </c>
      <c r="F5736" s="4" t="s">
        <v>14</v>
      </c>
    </row>
    <row r="5737" spans="1:8">
      <c r="A5737" t="n">
        <v>50089</v>
      </c>
      <c r="B5737" s="25" t="n">
        <v>25</v>
      </c>
      <c r="C5737" s="7" t="n">
        <v>1</v>
      </c>
      <c r="D5737" s="7" t="n">
        <v>65535</v>
      </c>
      <c r="E5737" s="7" t="n">
        <v>65535</v>
      </c>
      <c r="F5737" s="7" t="n">
        <v>0</v>
      </c>
    </row>
    <row r="5738" spans="1:8">
      <c r="A5738" t="s">
        <v>4</v>
      </c>
      <c r="B5738" s="4" t="s">
        <v>5</v>
      </c>
      <c r="C5738" s="4" t="s">
        <v>14</v>
      </c>
      <c r="D5738" s="4" t="s">
        <v>10</v>
      </c>
      <c r="E5738" s="4" t="s">
        <v>24</v>
      </c>
    </row>
    <row r="5739" spans="1:8">
      <c r="A5739" t="n">
        <v>50096</v>
      </c>
      <c r="B5739" s="23" t="n">
        <v>58</v>
      </c>
      <c r="C5739" s="7" t="n">
        <v>101</v>
      </c>
      <c r="D5739" s="7" t="n">
        <v>300</v>
      </c>
      <c r="E5739" s="7" t="n">
        <v>1</v>
      </c>
    </row>
    <row r="5740" spans="1:8">
      <c r="A5740" t="s">
        <v>4</v>
      </c>
      <c r="B5740" s="4" t="s">
        <v>5</v>
      </c>
      <c r="C5740" s="4" t="s">
        <v>14</v>
      </c>
      <c r="D5740" s="4" t="s">
        <v>10</v>
      </c>
    </row>
    <row r="5741" spans="1:8">
      <c r="A5741" t="n">
        <v>50104</v>
      </c>
      <c r="B5741" s="23" t="n">
        <v>58</v>
      </c>
      <c r="C5741" s="7" t="n">
        <v>254</v>
      </c>
      <c r="D5741" s="7" t="n">
        <v>0</v>
      </c>
    </row>
    <row r="5742" spans="1:8">
      <c r="A5742" t="s">
        <v>4</v>
      </c>
      <c r="B5742" s="4" t="s">
        <v>5</v>
      </c>
      <c r="C5742" s="4" t="s">
        <v>10</v>
      </c>
      <c r="D5742" s="4" t="s">
        <v>9</v>
      </c>
    </row>
    <row r="5743" spans="1:8">
      <c r="A5743" t="n">
        <v>50108</v>
      </c>
      <c r="B5743" s="41" t="n">
        <v>43</v>
      </c>
      <c r="C5743" s="7" t="n">
        <v>0</v>
      </c>
      <c r="D5743" s="7" t="n">
        <v>262144</v>
      </c>
    </row>
    <row r="5744" spans="1:8">
      <c r="A5744" t="s">
        <v>4</v>
      </c>
      <c r="B5744" s="4" t="s">
        <v>5</v>
      </c>
      <c r="C5744" s="4" t="s">
        <v>10</v>
      </c>
      <c r="D5744" s="4" t="s">
        <v>9</v>
      </c>
    </row>
    <row r="5745" spans="1:8">
      <c r="A5745" t="n">
        <v>50115</v>
      </c>
      <c r="B5745" s="41" t="n">
        <v>43</v>
      </c>
      <c r="C5745" s="7" t="n">
        <v>61488</v>
      </c>
      <c r="D5745" s="7" t="n">
        <v>262144</v>
      </c>
    </row>
    <row r="5746" spans="1:8">
      <c r="A5746" t="s">
        <v>4</v>
      </c>
      <c r="B5746" s="4" t="s">
        <v>5</v>
      </c>
      <c r="C5746" s="4" t="s">
        <v>10</v>
      </c>
      <c r="D5746" s="4" t="s">
        <v>9</v>
      </c>
    </row>
    <row r="5747" spans="1:8">
      <c r="A5747" t="n">
        <v>50122</v>
      </c>
      <c r="B5747" s="41" t="n">
        <v>43</v>
      </c>
      <c r="C5747" s="7" t="n">
        <v>61489</v>
      </c>
      <c r="D5747" s="7" t="n">
        <v>262144</v>
      </c>
    </row>
    <row r="5748" spans="1:8">
      <c r="A5748" t="s">
        <v>4</v>
      </c>
      <c r="B5748" s="4" t="s">
        <v>5</v>
      </c>
      <c r="C5748" s="4" t="s">
        <v>10</v>
      </c>
      <c r="D5748" s="4" t="s">
        <v>9</v>
      </c>
    </row>
    <row r="5749" spans="1:8">
      <c r="A5749" t="n">
        <v>50129</v>
      </c>
      <c r="B5749" s="41" t="n">
        <v>43</v>
      </c>
      <c r="C5749" s="7" t="n">
        <v>61490</v>
      </c>
      <c r="D5749" s="7" t="n">
        <v>262144</v>
      </c>
    </row>
    <row r="5750" spans="1:8">
      <c r="A5750" t="s">
        <v>4</v>
      </c>
      <c r="B5750" s="4" t="s">
        <v>5</v>
      </c>
      <c r="C5750" s="4" t="s">
        <v>10</v>
      </c>
      <c r="D5750" s="4" t="s">
        <v>9</v>
      </c>
    </row>
    <row r="5751" spans="1:8">
      <c r="A5751" t="n">
        <v>50136</v>
      </c>
      <c r="B5751" s="41" t="n">
        <v>43</v>
      </c>
      <c r="C5751" s="7" t="n">
        <v>8</v>
      </c>
      <c r="D5751" s="7" t="n">
        <v>262144</v>
      </c>
    </row>
    <row r="5752" spans="1:8">
      <c r="A5752" t="s">
        <v>4</v>
      </c>
      <c r="B5752" s="4" t="s">
        <v>5</v>
      </c>
      <c r="C5752" s="4" t="s">
        <v>10</v>
      </c>
      <c r="D5752" s="4" t="s">
        <v>9</v>
      </c>
    </row>
    <row r="5753" spans="1:8">
      <c r="A5753" t="n">
        <v>50143</v>
      </c>
      <c r="B5753" s="41" t="n">
        <v>43</v>
      </c>
      <c r="C5753" s="7" t="n">
        <v>1</v>
      </c>
      <c r="D5753" s="7" t="n">
        <v>262144</v>
      </c>
    </row>
    <row r="5754" spans="1:8">
      <c r="A5754" t="s">
        <v>4</v>
      </c>
      <c r="B5754" s="4" t="s">
        <v>5</v>
      </c>
      <c r="C5754" s="4" t="s">
        <v>10</v>
      </c>
      <c r="D5754" s="4" t="s">
        <v>9</v>
      </c>
    </row>
    <row r="5755" spans="1:8">
      <c r="A5755" t="n">
        <v>50150</v>
      </c>
      <c r="B5755" s="41" t="n">
        <v>43</v>
      </c>
      <c r="C5755" s="7" t="n">
        <v>9</v>
      </c>
      <c r="D5755" s="7" t="n">
        <v>262144</v>
      </c>
    </row>
    <row r="5756" spans="1:8">
      <c r="A5756" t="s">
        <v>4</v>
      </c>
      <c r="B5756" s="4" t="s">
        <v>5</v>
      </c>
      <c r="C5756" s="4" t="s">
        <v>10</v>
      </c>
      <c r="D5756" s="4" t="s">
        <v>9</v>
      </c>
    </row>
    <row r="5757" spans="1:8">
      <c r="A5757" t="n">
        <v>50157</v>
      </c>
      <c r="B5757" s="41" t="n">
        <v>43</v>
      </c>
      <c r="C5757" s="7" t="n">
        <v>7032</v>
      </c>
      <c r="D5757" s="7" t="n">
        <v>262144</v>
      </c>
    </row>
    <row r="5758" spans="1:8">
      <c r="A5758" t="s">
        <v>4</v>
      </c>
      <c r="B5758" s="4" t="s">
        <v>5</v>
      </c>
      <c r="C5758" s="4" t="s">
        <v>14</v>
      </c>
      <c r="D5758" s="4" t="s">
        <v>10</v>
      </c>
      <c r="E5758" s="4" t="s">
        <v>6</v>
      </c>
      <c r="F5758" s="4" t="s">
        <v>6</v>
      </c>
      <c r="G5758" s="4" t="s">
        <v>6</v>
      </c>
      <c r="H5758" s="4" t="s">
        <v>6</v>
      </c>
    </row>
    <row r="5759" spans="1:8">
      <c r="A5759" t="n">
        <v>50164</v>
      </c>
      <c r="B5759" s="26" t="n">
        <v>51</v>
      </c>
      <c r="C5759" s="7" t="n">
        <v>3</v>
      </c>
      <c r="D5759" s="7" t="n">
        <v>0</v>
      </c>
      <c r="E5759" s="7" t="s">
        <v>156</v>
      </c>
      <c r="F5759" s="7" t="s">
        <v>157</v>
      </c>
      <c r="G5759" s="7" t="s">
        <v>158</v>
      </c>
      <c r="H5759" s="7" t="s">
        <v>159</v>
      </c>
    </row>
    <row r="5760" spans="1:8">
      <c r="A5760" t="s">
        <v>4</v>
      </c>
      <c r="B5760" s="4" t="s">
        <v>5</v>
      </c>
      <c r="C5760" s="4" t="s">
        <v>14</v>
      </c>
      <c r="D5760" s="4" t="s">
        <v>10</v>
      </c>
      <c r="E5760" s="4" t="s">
        <v>6</v>
      </c>
      <c r="F5760" s="4" t="s">
        <v>6</v>
      </c>
      <c r="G5760" s="4" t="s">
        <v>6</v>
      </c>
      <c r="H5760" s="4" t="s">
        <v>6</v>
      </c>
    </row>
    <row r="5761" spans="1:8">
      <c r="A5761" t="n">
        <v>50193</v>
      </c>
      <c r="B5761" s="26" t="n">
        <v>51</v>
      </c>
      <c r="C5761" s="7" t="n">
        <v>3</v>
      </c>
      <c r="D5761" s="7" t="n">
        <v>61489</v>
      </c>
      <c r="E5761" s="7" t="s">
        <v>156</v>
      </c>
      <c r="F5761" s="7" t="s">
        <v>157</v>
      </c>
      <c r="G5761" s="7" t="s">
        <v>158</v>
      </c>
      <c r="H5761" s="7" t="s">
        <v>159</v>
      </c>
    </row>
    <row r="5762" spans="1:8">
      <c r="A5762" t="s">
        <v>4</v>
      </c>
      <c r="B5762" s="4" t="s">
        <v>5</v>
      </c>
      <c r="C5762" s="4" t="s">
        <v>14</v>
      </c>
      <c r="D5762" s="4" t="s">
        <v>10</v>
      </c>
      <c r="E5762" s="4" t="s">
        <v>6</v>
      </c>
      <c r="F5762" s="4" t="s">
        <v>6</v>
      </c>
      <c r="G5762" s="4" t="s">
        <v>6</v>
      </c>
      <c r="H5762" s="4" t="s">
        <v>6</v>
      </c>
    </row>
    <row r="5763" spans="1:8">
      <c r="A5763" t="n">
        <v>50222</v>
      </c>
      <c r="B5763" s="26" t="n">
        <v>51</v>
      </c>
      <c r="C5763" s="7" t="n">
        <v>3</v>
      </c>
      <c r="D5763" s="7" t="n">
        <v>61490</v>
      </c>
      <c r="E5763" s="7" t="s">
        <v>156</v>
      </c>
      <c r="F5763" s="7" t="s">
        <v>157</v>
      </c>
      <c r="G5763" s="7" t="s">
        <v>158</v>
      </c>
      <c r="H5763" s="7" t="s">
        <v>159</v>
      </c>
    </row>
    <row r="5764" spans="1:8">
      <c r="A5764" t="s">
        <v>4</v>
      </c>
      <c r="B5764" s="4" t="s">
        <v>5</v>
      </c>
      <c r="C5764" s="4" t="s">
        <v>14</v>
      </c>
      <c r="D5764" s="4" t="s">
        <v>10</v>
      </c>
      <c r="E5764" s="4" t="s">
        <v>6</v>
      </c>
      <c r="F5764" s="4" t="s">
        <v>6</v>
      </c>
      <c r="G5764" s="4" t="s">
        <v>6</v>
      </c>
      <c r="H5764" s="4" t="s">
        <v>6</v>
      </c>
    </row>
    <row r="5765" spans="1:8">
      <c r="A5765" t="n">
        <v>50251</v>
      </c>
      <c r="B5765" s="26" t="n">
        <v>51</v>
      </c>
      <c r="C5765" s="7" t="n">
        <v>3</v>
      </c>
      <c r="D5765" s="7" t="n">
        <v>61488</v>
      </c>
      <c r="E5765" s="7" t="s">
        <v>156</v>
      </c>
      <c r="F5765" s="7" t="s">
        <v>157</v>
      </c>
      <c r="G5765" s="7" t="s">
        <v>158</v>
      </c>
      <c r="H5765" s="7" t="s">
        <v>159</v>
      </c>
    </row>
    <row r="5766" spans="1:8">
      <c r="A5766" t="s">
        <v>4</v>
      </c>
      <c r="B5766" s="4" t="s">
        <v>5</v>
      </c>
      <c r="C5766" s="4" t="s">
        <v>14</v>
      </c>
      <c r="D5766" s="4" t="s">
        <v>10</v>
      </c>
      <c r="E5766" s="4" t="s">
        <v>6</v>
      </c>
      <c r="F5766" s="4" t="s">
        <v>6</v>
      </c>
      <c r="G5766" s="4" t="s">
        <v>6</v>
      </c>
      <c r="H5766" s="4" t="s">
        <v>6</v>
      </c>
    </row>
    <row r="5767" spans="1:8">
      <c r="A5767" t="n">
        <v>50280</v>
      </c>
      <c r="B5767" s="26" t="n">
        <v>51</v>
      </c>
      <c r="C5767" s="7" t="n">
        <v>3</v>
      </c>
      <c r="D5767" s="7" t="n">
        <v>1</v>
      </c>
      <c r="E5767" s="7" t="s">
        <v>156</v>
      </c>
      <c r="F5767" s="7" t="s">
        <v>157</v>
      </c>
      <c r="G5767" s="7" t="s">
        <v>158</v>
      </c>
      <c r="H5767" s="7" t="s">
        <v>159</v>
      </c>
    </row>
    <row r="5768" spans="1:8">
      <c r="A5768" t="s">
        <v>4</v>
      </c>
      <c r="B5768" s="4" t="s">
        <v>5</v>
      </c>
      <c r="C5768" s="4" t="s">
        <v>14</v>
      </c>
      <c r="D5768" s="4" t="s">
        <v>10</v>
      </c>
      <c r="E5768" s="4" t="s">
        <v>6</v>
      </c>
      <c r="F5768" s="4" t="s">
        <v>6</v>
      </c>
      <c r="G5768" s="4" t="s">
        <v>6</v>
      </c>
      <c r="H5768" s="4" t="s">
        <v>6</v>
      </c>
    </row>
    <row r="5769" spans="1:8">
      <c r="A5769" t="n">
        <v>50309</v>
      </c>
      <c r="B5769" s="26" t="n">
        <v>51</v>
      </c>
      <c r="C5769" s="7" t="n">
        <v>3</v>
      </c>
      <c r="D5769" s="7" t="n">
        <v>9</v>
      </c>
      <c r="E5769" s="7" t="s">
        <v>156</v>
      </c>
      <c r="F5769" s="7" t="s">
        <v>157</v>
      </c>
      <c r="G5769" s="7" t="s">
        <v>158</v>
      </c>
      <c r="H5769" s="7" t="s">
        <v>159</v>
      </c>
    </row>
    <row r="5770" spans="1:8">
      <c r="A5770" t="s">
        <v>4</v>
      </c>
      <c r="B5770" s="4" t="s">
        <v>5</v>
      </c>
      <c r="C5770" s="4" t="s">
        <v>14</v>
      </c>
      <c r="D5770" s="4" t="s">
        <v>10</v>
      </c>
      <c r="E5770" s="4" t="s">
        <v>6</v>
      </c>
      <c r="F5770" s="4" t="s">
        <v>6</v>
      </c>
      <c r="G5770" s="4" t="s">
        <v>6</v>
      </c>
      <c r="H5770" s="4" t="s">
        <v>6</v>
      </c>
    </row>
    <row r="5771" spans="1:8">
      <c r="A5771" t="n">
        <v>50338</v>
      </c>
      <c r="B5771" s="26" t="n">
        <v>51</v>
      </c>
      <c r="C5771" s="7" t="n">
        <v>3</v>
      </c>
      <c r="D5771" s="7" t="n">
        <v>8</v>
      </c>
      <c r="E5771" s="7" t="s">
        <v>156</v>
      </c>
      <c r="F5771" s="7" t="s">
        <v>157</v>
      </c>
      <c r="G5771" s="7" t="s">
        <v>158</v>
      </c>
      <c r="H5771" s="7" t="s">
        <v>159</v>
      </c>
    </row>
    <row r="5772" spans="1:8">
      <c r="A5772" t="s">
        <v>4</v>
      </c>
      <c r="B5772" s="4" t="s">
        <v>5</v>
      </c>
      <c r="C5772" s="4" t="s">
        <v>14</v>
      </c>
      <c r="D5772" s="4" t="s">
        <v>10</v>
      </c>
      <c r="E5772" s="4" t="s">
        <v>6</v>
      </c>
      <c r="F5772" s="4" t="s">
        <v>6</v>
      </c>
      <c r="G5772" s="4" t="s">
        <v>6</v>
      </c>
      <c r="H5772" s="4" t="s">
        <v>6</v>
      </c>
    </row>
    <row r="5773" spans="1:8">
      <c r="A5773" t="n">
        <v>50367</v>
      </c>
      <c r="B5773" s="26" t="n">
        <v>51</v>
      </c>
      <c r="C5773" s="7" t="n">
        <v>3</v>
      </c>
      <c r="D5773" s="7" t="n">
        <v>7032</v>
      </c>
      <c r="E5773" s="7" t="s">
        <v>156</v>
      </c>
      <c r="F5773" s="7" t="s">
        <v>157</v>
      </c>
      <c r="G5773" s="7" t="s">
        <v>158</v>
      </c>
      <c r="H5773" s="7" t="s">
        <v>159</v>
      </c>
    </row>
    <row r="5774" spans="1:8">
      <c r="A5774" t="s">
        <v>4</v>
      </c>
      <c r="B5774" s="4" t="s">
        <v>5</v>
      </c>
      <c r="C5774" s="4" t="s">
        <v>14</v>
      </c>
      <c r="D5774" s="4" t="s">
        <v>14</v>
      </c>
      <c r="E5774" s="4" t="s">
        <v>24</v>
      </c>
      <c r="F5774" s="4" t="s">
        <v>24</v>
      </c>
      <c r="G5774" s="4" t="s">
        <v>24</v>
      </c>
      <c r="H5774" s="4" t="s">
        <v>10</v>
      </c>
    </row>
    <row r="5775" spans="1:8">
      <c r="A5775" t="n">
        <v>50396</v>
      </c>
      <c r="B5775" s="33" t="n">
        <v>45</v>
      </c>
      <c r="C5775" s="7" t="n">
        <v>2</v>
      </c>
      <c r="D5775" s="7" t="n">
        <v>3</v>
      </c>
      <c r="E5775" s="7" t="n">
        <v>-92.0400009155273</v>
      </c>
      <c r="F5775" s="7" t="n">
        <v>174.820007324219</v>
      </c>
      <c r="G5775" s="7" t="n">
        <v>32.2200012207031</v>
      </c>
      <c r="H5775" s="7" t="n">
        <v>0</v>
      </c>
    </row>
    <row r="5776" spans="1:8">
      <c r="A5776" t="s">
        <v>4</v>
      </c>
      <c r="B5776" s="4" t="s">
        <v>5</v>
      </c>
      <c r="C5776" s="4" t="s">
        <v>14</v>
      </c>
      <c r="D5776" s="4" t="s">
        <v>14</v>
      </c>
      <c r="E5776" s="4" t="s">
        <v>24</v>
      </c>
      <c r="F5776" s="4" t="s">
        <v>24</v>
      </c>
      <c r="G5776" s="4" t="s">
        <v>24</v>
      </c>
      <c r="H5776" s="4" t="s">
        <v>10</v>
      </c>
      <c r="I5776" s="4" t="s">
        <v>14</v>
      </c>
    </row>
    <row r="5777" spans="1:9">
      <c r="A5777" t="n">
        <v>50413</v>
      </c>
      <c r="B5777" s="33" t="n">
        <v>45</v>
      </c>
      <c r="C5777" s="7" t="n">
        <v>4</v>
      </c>
      <c r="D5777" s="7" t="n">
        <v>3</v>
      </c>
      <c r="E5777" s="7" t="n">
        <v>12.960000038147</v>
      </c>
      <c r="F5777" s="7" t="n">
        <v>297.760009765625</v>
      </c>
      <c r="G5777" s="7" t="n">
        <v>0</v>
      </c>
      <c r="H5777" s="7" t="n">
        <v>0</v>
      </c>
      <c r="I5777" s="7" t="n">
        <v>0</v>
      </c>
    </row>
    <row r="5778" spans="1:9">
      <c r="A5778" t="s">
        <v>4</v>
      </c>
      <c r="B5778" s="4" t="s">
        <v>5</v>
      </c>
      <c r="C5778" s="4" t="s">
        <v>14</v>
      </c>
      <c r="D5778" s="4" t="s">
        <v>14</v>
      </c>
      <c r="E5778" s="4" t="s">
        <v>24</v>
      </c>
      <c r="F5778" s="4" t="s">
        <v>10</v>
      </c>
    </row>
    <row r="5779" spans="1:9">
      <c r="A5779" t="n">
        <v>50431</v>
      </c>
      <c r="B5779" s="33" t="n">
        <v>45</v>
      </c>
      <c r="C5779" s="7" t="n">
        <v>5</v>
      </c>
      <c r="D5779" s="7" t="n">
        <v>3</v>
      </c>
      <c r="E5779" s="7" t="n">
        <v>2.5</v>
      </c>
      <c r="F5779" s="7" t="n">
        <v>0</v>
      </c>
    </row>
    <row r="5780" spans="1:9">
      <c r="A5780" t="s">
        <v>4</v>
      </c>
      <c r="B5780" s="4" t="s">
        <v>5</v>
      </c>
      <c r="C5780" s="4" t="s">
        <v>14</v>
      </c>
      <c r="D5780" s="4" t="s">
        <v>14</v>
      </c>
      <c r="E5780" s="4" t="s">
        <v>24</v>
      </c>
      <c r="F5780" s="4" t="s">
        <v>10</v>
      </c>
    </row>
    <row r="5781" spans="1:9">
      <c r="A5781" t="n">
        <v>50440</v>
      </c>
      <c r="B5781" s="33" t="n">
        <v>45</v>
      </c>
      <c r="C5781" s="7" t="n">
        <v>11</v>
      </c>
      <c r="D5781" s="7" t="n">
        <v>3</v>
      </c>
      <c r="E5781" s="7" t="n">
        <v>35.7999992370605</v>
      </c>
      <c r="F5781" s="7" t="n">
        <v>0</v>
      </c>
    </row>
    <row r="5782" spans="1:9">
      <c r="A5782" t="s">
        <v>4</v>
      </c>
      <c r="B5782" s="4" t="s">
        <v>5</v>
      </c>
      <c r="C5782" s="4" t="s">
        <v>14</v>
      </c>
      <c r="D5782" s="4" t="s">
        <v>14</v>
      </c>
      <c r="E5782" s="4" t="s">
        <v>24</v>
      </c>
      <c r="F5782" s="4" t="s">
        <v>24</v>
      </c>
      <c r="G5782" s="4" t="s">
        <v>24</v>
      </c>
      <c r="H5782" s="4" t="s">
        <v>10</v>
      </c>
      <c r="I5782" s="4" t="s">
        <v>14</v>
      </c>
    </row>
    <row r="5783" spans="1:9">
      <c r="A5783" t="n">
        <v>50449</v>
      </c>
      <c r="B5783" s="33" t="n">
        <v>45</v>
      </c>
      <c r="C5783" s="7" t="n">
        <v>4</v>
      </c>
      <c r="D5783" s="7" t="n">
        <v>3</v>
      </c>
      <c r="E5783" s="7" t="n">
        <v>2.47000002861023</v>
      </c>
      <c r="F5783" s="7" t="n">
        <v>301.079986572266</v>
      </c>
      <c r="G5783" s="7" t="n">
        <v>0</v>
      </c>
      <c r="H5783" s="7" t="n">
        <v>10000</v>
      </c>
      <c r="I5783" s="7" t="n">
        <v>1</v>
      </c>
    </row>
    <row r="5784" spans="1:9">
      <c r="A5784" t="s">
        <v>4</v>
      </c>
      <c r="B5784" s="4" t="s">
        <v>5</v>
      </c>
      <c r="C5784" s="4" t="s">
        <v>14</v>
      </c>
      <c r="D5784" s="4" t="s">
        <v>10</v>
      </c>
    </row>
    <row r="5785" spans="1:9">
      <c r="A5785" t="n">
        <v>50467</v>
      </c>
      <c r="B5785" s="23" t="n">
        <v>58</v>
      </c>
      <c r="C5785" s="7" t="n">
        <v>255</v>
      </c>
      <c r="D5785" s="7" t="n">
        <v>0</v>
      </c>
    </row>
    <row r="5786" spans="1:9">
      <c r="A5786" t="s">
        <v>4</v>
      </c>
      <c r="B5786" s="4" t="s">
        <v>5</v>
      </c>
      <c r="C5786" s="4" t="s">
        <v>14</v>
      </c>
      <c r="D5786" s="53" t="s">
        <v>129</v>
      </c>
      <c r="E5786" s="4" t="s">
        <v>5</v>
      </c>
      <c r="F5786" s="4" t="s">
        <v>14</v>
      </c>
      <c r="G5786" s="4" t="s">
        <v>10</v>
      </c>
      <c r="H5786" s="53" t="s">
        <v>130</v>
      </c>
      <c r="I5786" s="4" t="s">
        <v>14</v>
      </c>
      <c r="J5786" s="4" t="s">
        <v>26</v>
      </c>
    </row>
    <row r="5787" spans="1:9">
      <c r="A5787" t="n">
        <v>50471</v>
      </c>
      <c r="B5787" s="12" t="n">
        <v>5</v>
      </c>
      <c r="C5787" s="7" t="n">
        <v>28</v>
      </c>
      <c r="D5787" s="53" t="s">
        <v>3</v>
      </c>
      <c r="E5787" s="54" t="n">
        <v>64</v>
      </c>
      <c r="F5787" s="7" t="n">
        <v>5</v>
      </c>
      <c r="G5787" s="7" t="n">
        <v>16</v>
      </c>
      <c r="H5787" s="53" t="s">
        <v>3</v>
      </c>
      <c r="I5787" s="7" t="n">
        <v>1</v>
      </c>
      <c r="J5787" s="13" t="n">
        <f t="normal" ca="1">A5801</f>
        <v>0</v>
      </c>
    </row>
    <row r="5788" spans="1:9">
      <c r="A5788" t="s">
        <v>4</v>
      </c>
      <c r="B5788" s="4" t="s">
        <v>5</v>
      </c>
      <c r="C5788" s="4" t="s">
        <v>14</v>
      </c>
      <c r="D5788" s="4" t="s">
        <v>10</v>
      </c>
      <c r="E5788" s="4" t="s">
        <v>6</v>
      </c>
    </row>
    <row r="5789" spans="1:9">
      <c r="A5789" t="n">
        <v>50482</v>
      </c>
      <c r="B5789" s="26" t="n">
        <v>51</v>
      </c>
      <c r="C5789" s="7" t="n">
        <v>4</v>
      </c>
      <c r="D5789" s="7" t="n">
        <v>16</v>
      </c>
      <c r="E5789" s="7" t="s">
        <v>190</v>
      </c>
    </row>
    <row r="5790" spans="1:9">
      <c r="A5790" t="s">
        <v>4</v>
      </c>
      <c r="B5790" s="4" t="s">
        <v>5</v>
      </c>
      <c r="C5790" s="4" t="s">
        <v>10</v>
      </c>
    </row>
    <row r="5791" spans="1:9">
      <c r="A5791" t="n">
        <v>50496</v>
      </c>
      <c r="B5791" s="27" t="n">
        <v>16</v>
      </c>
      <c r="C5791" s="7" t="n">
        <v>0</v>
      </c>
    </row>
    <row r="5792" spans="1:9">
      <c r="A5792" t="s">
        <v>4</v>
      </c>
      <c r="B5792" s="4" t="s">
        <v>5</v>
      </c>
      <c r="C5792" s="4" t="s">
        <v>10</v>
      </c>
      <c r="D5792" s="4" t="s">
        <v>14</v>
      </c>
      <c r="E5792" s="4" t="s">
        <v>9</v>
      </c>
      <c r="F5792" s="4" t="s">
        <v>45</v>
      </c>
      <c r="G5792" s="4" t="s">
        <v>14</v>
      </c>
      <c r="H5792" s="4" t="s">
        <v>14</v>
      </c>
      <c r="I5792" s="4" t="s">
        <v>14</v>
      </c>
      <c r="J5792" s="4" t="s">
        <v>9</v>
      </c>
      <c r="K5792" s="4" t="s">
        <v>45</v>
      </c>
      <c r="L5792" s="4" t="s">
        <v>14</v>
      </c>
      <c r="M5792" s="4" t="s">
        <v>14</v>
      </c>
    </row>
    <row r="5793" spans="1:13">
      <c r="A5793" t="n">
        <v>50499</v>
      </c>
      <c r="B5793" s="28" t="n">
        <v>26</v>
      </c>
      <c r="C5793" s="7" t="n">
        <v>16</v>
      </c>
      <c r="D5793" s="7" t="n">
        <v>17</v>
      </c>
      <c r="E5793" s="7" t="n">
        <v>14360</v>
      </c>
      <c r="F5793" s="7" t="s">
        <v>478</v>
      </c>
      <c r="G5793" s="7" t="n">
        <v>2</v>
      </c>
      <c r="H5793" s="7" t="n">
        <v>3</v>
      </c>
      <c r="I5793" s="7" t="n">
        <v>17</v>
      </c>
      <c r="J5793" s="7" t="n">
        <v>14361</v>
      </c>
      <c r="K5793" s="7" t="s">
        <v>479</v>
      </c>
      <c r="L5793" s="7" t="n">
        <v>2</v>
      </c>
      <c r="M5793" s="7" t="n">
        <v>0</v>
      </c>
    </row>
    <row r="5794" spans="1:13">
      <c r="A5794" t="s">
        <v>4</v>
      </c>
      <c r="B5794" s="4" t="s">
        <v>5</v>
      </c>
    </row>
    <row r="5795" spans="1:13">
      <c r="A5795" t="n">
        <v>50720</v>
      </c>
      <c r="B5795" s="29" t="n">
        <v>28</v>
      </c>
    </row>
    <row r="5796" spans="1:13">
      <c r="A5796" t="s">
        <v>4</v>
      </c>
      <c r="B5796" s="4" t="s">
        <v>5</v>
      </c>
      <c r="C5796" s="4" t="s">
        <v>10</v>
      </c>
      <c r="D5796" s="4" t="s">
        <v>14</v>
      </c>
    </row>
    <row r="5797" spans="1:13">
      <c r="A5797" t="n">
        <v>50721</v>
      </c>
      <c r="B5797" s="31" t="n">
        <v>89</v>
      </c>
      <c r="C5797" s="7" t="n">
        <v>65533</v>
      </c>
      <c r="D5797" s="7" t="n">
        <v>1</v>
      </c>
    </row>
    <row r="5798" spans="1:13">
      <c r="A5798" t="s">
        <v>4</v>
      </c>
      <c r="B5798" s="4" t="s">
        <v>5</v>
      </c>
      <c r="C5798" s="4" t="s">
        <v>26</v>
      </c>
    </row>
    <row r="5799" spans="1:13">
      <c r="A5799" t="n">
        <v>50725</v>
      </c>
      <c r="B5799" s="16" t="n">
        <v>3</v>
      </c>
      <c r="C5799" s="13" t="n">
        <f t="normal" ca="1">A5813</f>
        <v>0</v>
      </c>
    </row>
    <row r="5800" spans="1:13">
      <c r="A5800" t="s">
        <v>4</v>
      </c>
      <c r="B5800" s="4" t="s">
        <v>5</v>
      </c>
      <c r="C5800" s="4" t="s">
        <v>14</v>
      </c>
      <c r="D5800" s="53" t="s">
        <v>129</v>
      </c>
      <c r="E5800" s="4" t="s">
        <v>5</v>
      </c>
      <c r="F5800" s="4" t="s">
        <v>14</v>
      </c>
      <c r="G5800" s="4" t="s">
        <v>10</v>
      </c>
      <c r="H5800" s="53" t="s">
        <v>130</v>
      </c>
      <c r="I5800" s="4" t="s">
        <v>14</v>
      </c>
      <c r="J5800" s="4" t="s">
        <v>26</v>
      </c>
    </row>
    <row r="5801" spans="1:13">
      <c r="A5801" t="n">
        <v>50730</v>
      </c>
      <c r="B5801" s="12" t="n">
        <v>5</v>
      </c>
      <c r="C5801" s="7" t="n">
        <v>28</v>
      </c>
      <c r="D5801" s="53" t="s">
        <v>3</v>
      </c>
      <c r="E5801" s="54" t="n">
        <v>64</v>
      </c>
      <c r="F5801" s="7" t="n">
        <v>5</v>
      </c>
      <c r="G5801" s="7" t="n">
        <v>15</v>
      </c>
      <c r="H5801" s="53" t="s">
        <v>3</v>
      </c>
      <c r="I5801" s="7" t="n">
        <v>1</v>
      </c>
      <c r="J5801" s="13" t="n">
        <f t="normal" ca="1">A5813</f>
        <v>0</v>
      </c>
    </row>
    <row r="5802" spans="1:13">
      <c r="A5802" t="s">
        <v>4</v>
      </c>
      <c r="B5802" s="4" t="s">
        <v>5</v>
      </c>
      <c r="C5802" s="4" t="s">
        <v>14</v>
      </c>
      <c r="D5802" s="4" t="s">
        <v>10</v>
      </c>
      <c r="E5802" s="4" t="s">
        <v>6</v>
      </c>
    </row>
    <row r="5803" spans="1:13">
      <c r="A5803" t="n">
        <v>50741</v>
      </c>
      <c r="B5803" s="26" t="n">
        <v>51</v>
      </c>
      <c r="C5803" s="7" t="n">
        <v>4</v>
      </c>
      <c r="D5803" s="7" t="n">
        <v>15</v>
      </c>
      <c r="E5803" s="7" t="s">
        <v>480</v>
      </c>
    </row>
    <row r="5804" spans="1:13">
      <c r="A5804" t="s">
        <v>4</v>
      </c>
      <c r="B5804" s="4" t="s">
        <v>5</v>
      </c>
      <c r="C5804" s="4" t="s">
        <v>10</v>
      </c>
    </row>
    <row r="5805" spans="1:13">
      <c r="A5805" t="n">
        <v>50755</v>
      </c>
      <c r="B5805" s="27" t="n">
        <v>16</v>
      </c>
      <c r="C5805" s="7" t="n">
        <v>0</v>
      </c>
    </row>
    <row r="5806" spans="1:13">
      <c r="A5806" t="s">
        <v>4</v>
      </c>
      <c r="B5806" s="4" t="s">
        <v>5</v>
      </c>
      <c r="C5806" s="4" t="s">
        <v>10</v>
      </c>
      <c r="D5806" s="4" t="s">
        <v>14</v>
      </c>
      <c r="E5806" s="4" t="s">
        <v>9</v>
      </c>
      <c r="F5806" s="4" t="s">
        <v>45</v>
      </c>
      <c r="G5806" s="4" t="s">
        <v>14</v>
      </c>
      <c r="H5806" s="4" t="s">
        <v>14</v>
      </c>
      <c r="I5806" s="4" t="s">
        <v>14</v>
      </c>
      <c r="J5806" s="4" t="s">
        <v>9</v>
      </c>
      <c r="K5806" s="4" t="s">
        <v>45</v>
      </c>
      <c r="L5806" s="4" t="s">
        <v>14</v>
      </c>
      <c r="M5806" s="4" t="s">
        <v>14</v>
      </c>
    </row>
    <row r="5807" spans="1:13">
      <c r="A5807" t="n">
        <v>50758</v>
      </c>
      <c r="B5807" s="28" t="n">
        <v>26</v>
      </c>
      <c r="C5807" s="7" t="n">
        <v>15</v>
      </c>
      <c r="D5807" s="7" t="n">
        <v>17</v>
      </c>
      <c r="E5807" s="7" t="n">
        <v>15327</v>
      </c>
      <c r="F5807" s="7" t="s">
        <v>481</v>
      </c>
      <c r="G5807" s="7" t="n">
        <v>2</v>
      </c>
      <c r="H5807" s="7" t="n">
        <v>3</v>
      </c>
      <c r="I5807" s="7" t="n">
        <v>17</v>
      </c>
      <c r="J5807" s="7" t="n">
        <v>15328</v>
      </c>
      <c r="K5807" s="7" t="s">
        <v>482</v>
      </c>
      <c r="L5807" s="7" t="n">
        <v>2</v>
      </c>
      <c r="M5807" s="7" t="n">
        <v>0</v>
      </c>
    </row>
    <row r="5808" spans="1:13">
      <c r="A5808" t="s">
        <v>4</v>
      </c>
      <c r="B5808" s="4" t="s">
        <v>5</v>
      </c>
    </row>
    <row r="5809" spans="1:13">
      <c r="A5809" t="n">
        <v>50995</v>
      </c>
      <c r="B5809" s="29" t="n">
        <v>28</v>
      </c>
    </row>
    <row r="5810" spans="1:13">
      <c r="A5810" t="s">
        <v>4</v>
      </c>
      <c r="B5810" s="4" t="s">
        <v>5</v>
      </c>
      <c r="C5810" s="4" t="s">
        <v>10</v>
      </c>
      <c r="D5810" s="4" t="s">
        <v>14</v>
      </c>
    </row>
    <row r="5811" spans="1:13">
      <c r="A5811" t="n">
        <v>50996</v>
      </c>
      <c r="B5811" s="31" t="n">
        <v>89</v>
      </c>
      <c r="C5811" s="7" t="n">
        <v>65533</v>
      </c>
      <c r="D5811" s="7" t="n">
        <v>1</v>
      </c>
    </row>
    <row r="5812" spans="1:13">
      <c r="A5812" t="s">
        <v>4</v>
      </c>
      <c r="B5812" s="4" t="s">
        <v>5</v>
      </c>
      <c r="C5812" s="4" t="s">
        <v>14</v>
      </c>
      <c r="D5812" s="4" t="s">
        <v>10</v>
      </c>
      <c r="E5812" s="4" t="s">
        <v>24</v>
      </c>
    </row>
    <row r="5813" spans="1:13">
      <c r="A5813" t="n">
        <v>51000</v>
      </c>
      <c r="B5813" s="23" t="n">
        <v>58</v>
      </c>
      <c r="C5813" s="7" t="n">
        <v>101</v>
      </c>
      <c r="D5813" s="7" t="n">
        <v>300</v>
      </c>
      <c r="E5813" s="7" t="n">
        <v>1</v>
      </c>
    </row>
    <row r="5814" spans="1:13">
      <c r="A5814" t="s">
        <v>4</v>
      </c>
      <c r="B5814" s="4" t="s">
        <v>5</v>
      </c>
      <c r="C5814" s="4" t="s">
        <v>14</v>
      </c>
      <c r="D5814" s="4" t="s">
        <v>10</v>
      </c>
    </row>
    <row r="5815" spans="1:13">
      <c r="A5815" t="n">
        <v>51008</v>
      </c>
      <c r="B5815" s="23" t="n">
        <v>58</v>
      </c>
      <c r="C5815" s="7" t="n">
        <v>254</v>
      </c>
      <c r="D5815" s="7" t="n">
        <v>0</v>
      </c>
    </row>
    <row r="5816" spans="1:13">
      <c r="A5816" t="s">
        <v>4</v>
      </c>
      <c r="B5816" s="4" t="s">
        <v>5</v>
      </c>
      <c r="C5816" s="4" t="s">
        <v>14</v>
      </c>
      <c r="D5816" s="4" t="s">
        <v>14</v>
      </c>
      <c r="E5816" s="4" t="s">
        <v>24</v>
      </c>
      <c r="F5816" s="4" t="s">
        <v>24</v>
      </c>
      <c r="G5816" s="4" t="s">
        <v>24</v>
      </c>
      <c r="H5816" s="4" t="s">
        <v>10</v>
      </c>
    </row>
    <row r="5817" spans="1:13">
      <c r="A5817" t="n">
        <v>51012</v>
      </c>
      <c r="B5817" s="33" t="n">
        <v>45</v>
      </c>
      <c r="C5817" s="7" t="n">
        <v>2</v>
      </c>
      <c r="D5817" s="7" t="n">
        <v>3</v>
      </c>
      <c r="E5817" s="7" t="n">
        <v>-86.3399963378906</v>
      </c>
      <c r="F5817" s="7" t="n">
        <v>173.970001220703</v>
      </c>
      <c r="G5817" s="7" t="n">
        <v>31.2199993133545</v>
      </c>
      <c r="H5817" s="7" t="n">
        <v>0</v>
      </c>
    </row>
    <row r="5818" spans="1:13">
      <c r="A5818" t="s">
        <v>4</v>
      </c>
      <c r="B5818" s="4" t="s">
        <v>5</v>
      </c>
      <c r="C5818" s="4" t="s">
        <v>14</v>
      </c>
      <c r="D5818" s="4" t="s">
        <v>14</v>
      </c>
      <c r="E5818" s="4" t="s">
        <v>24</v>
      </c>
      <c r="F5818" s="4" t="s">
        <v>24</v>
      </c>
      <c r="G5818" s="4" t="s">
        <v>24</v>
      </c>
      <c r="H5818" s="4" t="s">
        <v>10</v>
      </c>
      <c r="I5818" s="4" t="s">
        <v>14</v>
      </c>
    </row>
    <row r="5819" spans="1:13">
      <c r="A5819" t="n">
        <v>51029</v>
      </c>
      <c r="B5819" s="33" t="n">
        <v>45</v>
      </c>
      <c r="C5819" s="7" t="n">
        <v>4</v>
      </c>
      <c r="D5819" s="7" t="n">
        <v>3</v>
      </c>
      <c r="E5819" s="7" t="n">
        <v>3.30999994277954</v>
      </c>
      <c r="F5819" s="7" t="n">
        <v>326.070007324219</v>
      </c>
      <c r="G5819" s="7" t="n">
        <v>359</v>
      </c>
      <c r="H5819" s="7" t="n">
        <v>0</v>
      </c>
      <c r="I5819" s="7" t="n">
        <v>0</v>
      </c>
    </row>
    <row r="5820" spans="1:13">
      <c r="A5820" t="s">
        <v>4</v>
      </c>
      <c r="B5820" s="4" t="s">
        <v>5</v>
      </c>
      <c r="C5820" s="4" t="s">
        <v>14</v>
      </c>
      <c r="D5820" s="4" t="s">
        <v>14</v>
      </c>
      <c r="E5820" s="4" t="s">
        <v>24</v>
      </c>
      <c r="F5820" s="4" t="s">
        <v>10</v>
      </c>
    </row>
    <row r="5821" spans="1:13">
      <c r="A5821" t="n">
        <v>51047</v>
      </c>
      <c r="B5821" s="33" t="n">
        <v>45</v>
      </c>
      <c r="C5821" s="7" t="n">
        <v>5</v>
      </c>
      <c r="D5821" s="7" t="n">
        <v>3</v>
      </c>
      <c r="E5821" s="7" t="n">
        <v>2.40000009536743</v>
      </c>
      <c r="F5821" s="7" t="n">
        <v>0</v>
      </c>
    </row>
    <row r="5822" spans="1:13">
      <c r="A5822" t="s">
        <v>4</v>
      </c>
      <c r="B5822" s="4" t="s">
        <v>5</v>
      </c>
      <c r="C5822" s="4" t="s">
        <v>14</v>
      </c>
      <c r="D5822" s="4" t="s">
        <v>14</v>
      </c>
      <c r="E5822" s="4" t="s">
        <v>24</v>
      </c>
      <c r="F5822" s="4" t="s">
        <v>10</v>
      </c>
    </row>
    <row r="5823" spans="1:13">
      <c r="A5823" t="n">
        <v>51056</v>
      </c>
      <c r="B5823" s="33" t="n">
        <v>45</v>
      </c>
      <c r="C5823" s="7" t="n">
        <v>11</v>
      </c>
      <c r="D5823" s="7" t="n">
        <v>3</v>
      </c>
      <c r="E5823" s="7" t="n">
        <v>26.5</v>
      </c>
      <c r="F5823" s="7" t="n">
        <v>0</v>
      </c>
    </row>
    <row r="5824" spans="1:13">
      <c r="A5824" t="s">
        <v>4</v>
      </c>
      <c r="B5824" s="4" t="s">
        <v>5</v>
      </c>
      <c r="C5824" s="4" t="s">
        <v>10</v>
      </c>
      <c r="D5824" s="4" t="s">
        <v>10</v>
      </c>
      <c r="E5824" s="4" t="s">
        <v>10</v>
      </c>
    </row>
    <row r="5825" spans="1:9">
      <c r="A5825" t="n">
        <v>51065</v>
      </c>
      <c r="B5825" s="64" t="n">
        <v>61</v>
      </c>
      <c r="C5825" s="7" t="n">
        <v>28</v>
      </c>
      <c r="D5825" s="7" t="n">
        <v>65533</v>
      </c>
      <c r="E5825" s="7" t="n">
        <v>0</v>
      </c>
    </row>
    <row r="5826" spans="1:9">
      <c r="A5826" t="s">
        <v>4</v>
      </c>
      <c r="B5826" s="4" t="s">
        <v>5</v>
      </c>
      <c r="C5826" s="4" t="s">
        <v>10</v>
      </c>
      <c r="D5826" s="4" t="s">
        <v>10</v>
      </c>
      <c r="E5826" s="4" t="s">
        <v>10</v>
      </c>
    </row>
    <row r="5827" spans="1:9">
      <c r="A5827" t="n">
        <v>51072</v>
      </c>
      <c r="B5827" s="64" t="n">
        <v>61</v>
      </c>
      <c r="C5827" s="7" t="n">
        <v>22</v>
      </c>
      <c r="D5827" s="7" t="n">
        <v>65533</v>
      </c>
      <c r="E5827" s="7" t="n">
        <v>0</v>
      </c>
    </row>
    <row r="5828" spans="1:9">
      <c r="A5828" t="s">
        <v>4</v>
      </c>
      <c r="B5828" s="4" t="s">
        <v>5</v>
      </c>
      <c r="C5828" s="4" t="s">
        <v>10</v>
      </c>
      <c r="D5828" s="4" t="s">
        <v>10</v>
      </c>
      <c r="E5828" s="4" t="s">
        <v>10</v>
      </c>
    </row>
    <row r="5829" spans="1:9">
      <c r="A5829" t="n">
        <v>51079</v>
      </c>
      <c r="B5829" s="64" t="n">
        <v>61</v>
      </c>
      <c r="C5829" s="7" t="n">
        <v>22</v>
      </c>
      <c r="D5829" s="7" t="n">
        <v>61488</v>
      </c>
      <c r="E5829" s="7" t="n">
        <v>1000</v>
      </c>
    </row>
    <row r="5830" spans="1:9">
      <c r="A5830" t="s">
        <v>4</v>
      </c>
      <c r="B5830" s="4" t="s">
        <v>5</v>
      </c>
      <c r="C5830" s="4" t="s">
        <v>14</v>
      </c>
      <c r="D5830" s="4" t="s">
        <v>10</v>
      </c>
      <c r="E5830" s="4" t="s">
        <v>6</v>
      </c>
      <c r="F5830" s="4" t="s">
        <v>6</v>
      </c>
      <c r="G5830" s="4" t="s">
        <v>6</v>
      </c>
      <c r="H5830" s="4" t="s">
        <v>6</v>
      </c>
    </row>
    <row r="5831" spans="1:9">
      <c r="A5831" t="n">
        <v>51086</v>
      </c>
      <c r="B5831" s="26" t="n">
        <v>51</v>
      </c>
      <c r="C5831" s="7" t="n">
        <v>3</v>
      </c>
      <c r="D5831" s="7" t="n">
        <v>22</v>
      </c>
      <c r="E5831" s="7" t="s">
        <v>159</v>
      </c>
      <c r="F5831" s="7" t="s">
        <v>159</v>
      </c>
      <c r="G5831" s="7" t="s">
        <v>158</v>
      </c>
      <c r="H5831" s="7" t="s">
        <v>159</v>
      </c>
    </row>
    <row r="5832" spans="1:9">
      <c r="A5832" t="s">
        <v>4</v>
      </c>
      <c r="B5832" s="4" t="s">
        <v>5</v>
      </c>
      <c r="C5832" s="4" t="s">
        <v>14</v>
      </c>
      <c r="D5832" s="4" t="s">
        <v>14</v>
      </c>
      <c r="E5832" s="4" t="s">
        <v>24</v>
      </c>
      <c r="F5832" s="4" t="s">
        <v>24</v>
      </c>
      <c r="G5832" s="4" t="s">
        <v>24</v>
      </c>
      <c r="H5832" s="4" t="s">
        <v>10</v>
      </c>
    </row>
    <row r="5833" spans="1:9">
      <c r="A5833" t="n">
        <v>51099</v>
      </c>
      <c r="B5833" s="33" t="n">
        <v>45</v>
      </c>
      <c r="C5833" s="7" t="n">
        <v>2</v>
      </c>
      <c r="D5833" s="7" t="n">
        <v>3</v>
      </c>
      <c r="E5833" s="7" t="n">
        <v>-86.2900009155273</v>
      </c>
      <c r="F5833" s="7" t="n">
        <v>173.970001220703</v>
      </c>
      <c r="G5833" s="7" t="n">
        <v>31.1100006103516</v>
      </c>
      <c r="H5833" s="7" t="n">
        <v>4500</v>
      </c>
    </row>
    <row r="5834" spans="1:9">
      <c r="A5834" t="s">
        <v>4</v>
      </c>
      <c r="B5834" s="4" t="s">
        <v>5</v>
      </c>
      <c r="C5834" s="4" t="s">
        <v>14</v>
      </c>
      <c r="D5834" s="4" t="s">
        <v>14</v>
      </c>
      <c r="E5834" s="4" t="s">
        <v>24</v>
      </c>
      <c r="F5834" s="4" t="s">
        <v>24</v>
      </c>
      <c r="G5834" s="4" t="s">
        <v>24</v>
      </c>
      <c r="H5834" s="4" t="s">
        <v>10</v>
      </c>
      <c r="I5834" s="4" t="s">
        <v>14</v>
      </c>
    </row>
    <row r="5835" spans="1:9">
      <c r="A5835" t="n">
        <v>51116</v>
      </c>
      <c r="B5835" s="33" t="n">
        <v>45</v>
      </c>
      <c r="C5835" s="7" t="n">
        <v>4</v>
      </c>
      <c r="D5835" s="7" t="n">
        <v>3</v>
      </c>
      <c r="E5835" s="7" t="n">
        <v>357.980010986328</v>
      </c>
      <c r="F5835" s="7" t="n">
        <v>335.089996337891</v>
      </c>
      <c r="G5835" s="7" t="n">
        <v>358</v>
      </c>
      <c r="H5835" s="7" t="n">
        <v>4500</v>
      </c>
      <c r="I5835" s="7" t="n">
        <v>1</v>
      </c>
    </row>
    <row r="5836" spans="1:9">
      <c r="A5836" t="s">
        <v>4</v>
      </c>
      <c r="B5836" s="4" t="s">
        <v>5</v>
      </c>
      <c r="C5836" s="4" t="s">
        <v>14</v>
      </c>
      <c r="D5836" s="4" t="s">
        <v>14</v>
      </c>
      <c r="E5836" s="4" t="s">
        <v>24</v>
      </c>
      <c r="F5836" s="4" t="s">
        <v>10</v>
      </c>
    </row>
    <row r="5837" spans="1:9">
      <c r="A5837" t="n">
        <v>51134</v>
      </c>
      <c r="B5837" s="33" t="n">
        <v>45</v>
      </c>
      <c r="C5837" s="7" t="n">
        <v>5</v>
      </c>
      <c r="D5837" s="7" t="n">
        <v>3</v>
      </c>
      <c r="E5837" s="7" t="n">
        <v>2.40000009536743</v>
      </c>
      <c r="F5837" s="7" t="n">
        <v>4500</v>
      </c>
    </row>
    <row r="5838" spans="1:9">
      <c r="A5838" t="s">
        <v>4</v>
      </c>
      <c r="B5838" s="4" t="s">
        <v>5</v>
      </c>
      <c r="C5838" s="4" t="s">
        <v>14</v>
      </c>
      <c r="D5838" s="4" t="s">
        <v>14</v>
      </c>
      <c r="E5838" s="4" t="s">
        <v>24</v>
      </c>
      <c r="F5838" s="4" t="s">
        <v>10</v>
      </c>
    </row>
    <row r="5839" spans="1:9">
      <c r="A5839" t="n">
        <v>51143</v>
      </c>
      <c r="B5839" s="33" t="n">
        <v>45</v>
      </c>
      <c r="C5839" s="7" t="n">
        <v>11</v>
      </c>
      <c r="D5839" s="7" t="n">
        <v>3</v>
      </c>
      <c r="E5839" s="7" t="n">
        <v>26.5</v>
      </c>
      <c r="F5839" s="7" t="n">
        <v>4500</v>
      </c>
    </row>
    <row r="5840" spans="1:9">
      <c r="A5840" t="s">
        <v>4</v>
      </c>
      <c r="B5840" s="4" t="s">
        <v>5</v>
      </c>
      <c r="C5840" s="4" t="s">
        <v>14</v>
      </c>
      <c r="D5840" s="4" t="s">
        <v>10</v>
      </c>
    </row>
    <row r="5841" spans="1:9">
      <c r="A5841" t="n">
        <v>51152</v>
      </c>
      <c r="B5841" s="23" t="n">
        <v>58</v>
      </c>
      <c r="C5841" s="7" t="n">
        <v>255</v>
      </c>
      <c r="D5841" s="7" t="n">
        <v>0</v>
      </c>
    </row>
    <row r="5842" spans="1:9">
      <c r="A5842" t="s">
        <v>4</v>
      </c>
      <c r="B5842" s="4" t="s">
        <v>5</v>
      </c>
      <c r="C5842" s="4" t="s">
        <v>14</v>
      </c>
      <c r="D5842" s="4" t="s">
        <v>14</v>
      </c>
      <c r="E5842" s="4" t="s">
        <v>14</v>
      </c>
      <c r="F5842" s="4" t="s">
        <v>14</v>
      </c>
    </row>
    <row r="5843" spans="1:9">
      <c r="A5843" t="n">
        <v>51156</v>
      </c>
      <c r="B5843" s="8" t="n">
        <v>14</v>
      </c>
      <c r="C5843" s="7" t="n">
        <v>0</v>
      </c>
      <c r="D5843" s="7" t="n">
        <v>1</v>
      </c>
      <c r="E5843" s="7" t="n">
        <v>0</v>
      </c>
      <c r="F5843" s="7" t="n">
        <v>0</v>
      </c>
    </row>
    <row r="5844" spans="1:9">
      <c r="A5844" t="s">
        <v>4</v>
      </c>
      <c r="B5844" s="4" t="s">
        <v>5</v>
      </c>
      <c r="C5844" s="4" t="s">
        <v>14</v>
      </c>
      <c r="D5844" s="4" t="s">
        <v>10</v>
      </c>
      <c r="E5844" s="4" t="s">
        <v>6</v>
      </c>
    </row>
    <row r="5845" spans="1:9">
      <c r="A5845" t="n">
        <v>51161</v>
      </c>
      <c r="B5845" s="26" t="n">
        <v>51</v>
      </c>
      <c r="C5845" s="7" t="n">
        <v>4</v>
      </c>
      <c r="D5845" s="7" t="n">
        <v>22</v>
      </c>
      <c r="E5845" s="7" t="s">
        <v>162</v>
      </c>
    </row>
    <row r="5846" spans="1:9">
      <c r="A5846" t="s">
        <v>4</v>
      </c>
      <c r="B5846" s="4" t="s">
        <v>5</v>
      </c>
      <c r="C5846" s="4" t="s">
        <v>10</v>
      </c>
    </row>
    <row r="5847" spans="1:9">
      <c r="A5847" t="n">
        <v>51174</v>
      </c>
      <c r="B5847" s="27" t="n">
        <v>16</v>
      </c>
      <c r="C5847" s="7" t="n">
        <v>0</v>
      </c>
    </row>
    <row r="5848" spans="1:9">
      <c r="A5848" t="s">
        <v>4</v>
      </c>
      <c r="B5848" s="4" t="s">
        <v>5</v>
      </c>
      <c r="C5848" s="4" t="s">
        <v>10</v>
      </c>
      <c r="D5848" s="4" t="s">
        <v>14</v>
      </c>
      <c r="E5848" s="4" t="s">
        <v>9</v>
      </c>
      <c r="F5848" s="4" t="s">
        <v>45</v>
      </c>
      <c r="G5848" s="4" t="s">
        <v>14</v>
      </c>
      <c r="H5848" s="4" t="s">
        <v>14</v>
      </c>
    </row>
    <row r="5849" spans="1:9">
      <c r="A5849" t="n">
        <v>51177</v>
      </c>
      <c r="B5849" s="28" t="n">
        <v>26</v>
      </c>
      <c r="C5849" s="7" t="n">
        <v>22</v>
      </c>
      <c r="D5849" s="7" t="n">
        <v>17</v>
      </c>
      <c r="E5849" s="7" t="n">
        <v>30321</v>
      </c>
      <c r="F5849" s="7" t="s">
        <v>483</v>
      </c>
      <c r="G5849" s="7" t="n">
        <v>2</v>
      </c>
      <c r="H5849" s="7" t="n">
        <v>0</v>
      </c>
    </row>
    <row r="5850" spans="1:9">
      <c r="A5850" t="s">
        <v>4</v>
      </c>
      <c r="B5850" s="4" t="s">
        <v>5</v>
      </c>
    </row>
    <row r="5851" spans="1:9">
      <c r="A5851" t="n">
        <v>51214</v>
      </c>
      <c r="B5851" s="29" t="n">
        <v>28</v>
      </c>
    </row>
    <row r="5852" spans="1:9">
      <c r="A5852" t="s">
        <v>4</v>
      </c>
      <c r="B5852" s="4" t="s">
        <v>5</v>
      </c>
      <c r="C5852" s="4" t="s">
        <v>9</v>
      </c>
    </row>
    <row r="5853" spans="1:9">
      <c r="A5853" t="n">
        <v>51215</v>
      </c>
      <c r="B5853" s="30" t="n">
        <v>15</v>
      </c>
      <c r="C5853" s="7" t="n">
        <v>256</v>
      </c>
    </row>
    <row r="5854" spans="1:9">
      <c r="A5854" t="s">
        <v>4</v>
      </c>
      <c r="B5854" s="4" t="s">
        <v>5</v>
      </c>
      <c r="C5854" s="4" t="s">
        <v>14</v>
      </c>
      <c r="D5854" s="4" t="s">
        <v>10</v>
      </c>
      <c r="E5854" s="4" t="s">
        <v>6</v>
      </c>
    </row>
    <row r="5855" spans="1:9">
      <c r="A5855" t="n">
        <v>51220</v>
      </c>
      <c r="B5855" s="26" t="n">
        <v>51</v>
      </c>
      <c r="C5855" s="7" t="n">
        <v>4</v>
      </c>
      <c r="D5855" s="7" t="n">
        <v>28</v>
      </c>
      <c r="E5855" s="7" t="s">
        <v>44</v>
      </c>
    </row>
    <row r="5856" spans="1:9">
      <c r="A5856" t="s">
        <v>4</v>
      </c>
      <c r="B5856" s="4" t="s">
        <v>5</v>
      </c>
      <c r="C5856" s="4" t="s">
        <v>10</v>
      </c>
    </row>
    <row r="5857" spans="1:8">
      <c r="A5857" t="n">
        <v>51233</v>
      </c>
      <c r="B5857" s="27" t="n">
        <v>16</v>
      </c>
      <c r="C5857" s="7" t="n">
        <v>0</v>
      </c>
    </row>
    <row r="5858" spans="1:8">
      <c r="A5858" t="s">
        <v>4</v>
      </c>
      <c r="B5858" s="4" t="s">
        <v>5</v>
      </c>
      <c r="C5858" s="4" t="s">
        <v>10</v>
      </c>
      <c r="D5858" s="4" t="s">
        <v>14</v>
      </c>
      <c r="E5858" s="4" t="s">
        <v>9</v>
      </c>
      <c r="F5858" s="4" t="s">
        <v>45</v>
      </c>
      <c r="G5858" s="4" t="s">
        <v>14</v>
      </c>
      <c r="H5858" s="4" t="s">
        <v>14</v>
      </c>
      <c r="I5858" s="4" t="s">
        <v>14</v>
      </c>
      <c r="J5858" s="4" t="s">
        <v>9</v>
      </c>
      <c r="K5858" s="4" t="s">
        <v>45</v>
      </c>
      <c r="L5858" s="4" t="s">
        <v>14</v>
      </c>
      <c r="M5858" s="4" t="s">
        <v>14</v>
      </c>
    </row>
    <row r="5859" spans="1:8">
      <c r="A5859" t="n">
        <v>51236</v>
      </c>
      <c r="B5859" s="28" t="n">
        <v>26</v>
      </c>
      <c r="C5859" s="7" t="n">
        <v>28</v>
      </c>
      <c r="D5859" s="7" t="n">
        <v>17</v>
      </c>
      <c r="E5859" s="7" t="n">
        <v>33335</v>
      </c>
      <c r="F5859" s="7" t="s">
        <v>484</v>
      </c>
      <c r="G5859" s="7" t="n">
        <v>2</v>
      </c>
      <c r="H5859" s="7" t="n">
        <v>3</v>
      </c>
      <c r="I5859" s="7" t="n">
        <v>17</v>
      </c>
      <c r="J5859" s="7" t="n">
        <v>33336</v>
      </c>
      <c r="K5859" s="7" t="s">
        <v>485</v>
      </c>
      <c r="L5859" s="7" t="n">
        <v>2</v>
      </c>
      <c r="M5859" s="7" t="n">
        <v>0</v>
      </c>
    </row>
    <row r="5860" spans="1:8">
      <c r="A5860" t="s">
        <v>4</v>
      </c>
      <c r="B5860" s="4" t="s">
        <v>5</v>
      </c>
    </row>
    <row r="5861" spans="1:8">
      <c r="A5861" t="n">
        <v>51341</v>
      </c>
      <c r="B5861" s="29" t="n">
        <v>28</v>
      </c>
    </row>
    <row r="5862" spans="1:8">
      <c r="A5862" t="s">
        <v>4</v>
      </c>
      <c r="B5862" s="4" t="s">
        <v>5</v>
      </c>
      <c r="C5862" s="4" t="s">
        <v>10</v>
      </c>
      <c r="D5862" s="4" t="s">
        <v>14</v>
      </c>
    </row>
    <row r="5863" spans="1:8">
      <c r="A5863" t="n">
        <v>51342</v>
      </c>
      <c r="B5863" s="31" t="n">
        <v>89</v>
      </c>
      <c r="C5863" s="7" t="n">
        <v>65533</v>
      </c>
      <c r="D5863" s="7" t="n">
        <v>1</v>
      </c>
    </row>
    <row r="5864" spans="1:8">
      <c r="A5864" t="s">
        <v>4</v>
      </c>
      <c r="B5864" s="4" t="s">
        <v>5</v>
      </c>
      <c r="C5864" s="4" t="s">
        <v>14</v>
      </c>
      <c r="D5864" s="4" t="s">
        <v>10</v>
      </c>
      <c r="E5864" s="4" t="s">
        <v>14</v>
      </c>
    </row>
    <row r="5865" spans="1:8">
      <c r="A5865" t="n">
        <v>51346</v>
      </c>
      <c r="B5865" s="15" t="n">
        <v>49</v>
      </c>
      <c r="C5865" s="7" t="n">
        <v>1</v>
      </c>
      <c r="D5865" s="7" t="n">
        <v>2000</v>
      </c>
      <c r="E5865" s="7" t="n">
        <v>0</v>
      </c>
    </row>
    <row r="5866" spans="1:8">
      <c r="A5866" t="s">
        <v>4</v>
      </c>
      <c r="B5866" s="4" t="s">
        <v>5</v>
      </c>
      <c r="C5866" s="4" t="s">
        <v>14</v>
      </c>
      <c r="D5866" s="4" t="s">
        <v>10</v>
      </c>
      <c r="E5866" s="4" t="s">
        <v>24</v>
      </c>
    </row>
    <row r="5867" spans="1:8">
      <c r="A5867" t="n">
        <v>51351</v>
      </c>
      <c r="B5867" s="23" t="n">
        <v>58</v>
      </c>
      <c r="C5867" s="7" t="n">
        <v>101</v>
      </c>
      <c r="D5867" s="7" t="n">
        <v>500</v>
      </c>
      <c r="E5867" s="7" t="n">
        <v>1</v>
      </c>
    </row>
    <row r="5868" spans="1:8">
      <c r="A5868" t="s">
        <v>4</v>
      </c>
      <c r="B5868" s="4" t="s">
        <v>5</v>
      </c>
      <c r="C5868" s="4" t="s">
        <v>14</v>
      </c>
      <c r="D5868" s="4" t="s">
        <v>10</v>
      </c>
    </row>
    <row r="5869" spans="1:8">
      <c r="A5869" t="n">
        <v>51359</v>
      </c>
      <c r="B5869" s="23" t="n">
        <v>58</v>
      </c>
      <c r="C5869" s="7" t="n">
        <v>254</v>
      </c>
      <c r="D5869" s="7" t="n">
        <v>0</v>
      </c>
    </row>
    <row r="5870" spans="1:8">
      <c r="A5870" t="s">
        <v>4</v>
      </c>
      <c r="B5870" s="4" t="s">
        <v>5</v>
      </c>
      <c r="C5870" s="4" t="s">
        <v>14</v>
      </c>
    </row>
    <row r="5871" spans="1:8">
      <c r="A5871" t="n">
        <v>51363</v>
      </c>
      <c r="B5871" s="33" t="n">
        <v>45</v>
      </c>
      <c r="C5871" s="7" t="n">
        <v>0</v>
      </c>
    </row>
    <row r="5872" spans="1:8">
      <c r="A5872" t="s">
        <v>4</v>
      </c>
      <c r="B5872" s="4" t="s">
        <v>5</v>
      </c>
      <c r="C5872" s="4" t="s">
        <v>14</v>
      </c>
      <c r="D5872" s="4" t="s">
        <v>14</v>
      </c>
      <c r="E5872" s="4" t="s">
        <v>24</v>
      </c>
      <c r="F5872" s="4" t="s">
        <v>24</v>
      </c>
      <c r="G5872" s="4" t="s">
        <v>24</v>
      </c>
      <c r="H5872" s="4" t="s">
        <v>10</v>
      </c>
    </row>
    <row r="5873" spans="1:13">
      <c r="A5873" t="n">
        <v>51365</v>
      </c>
      <c r="B5873" s="33" t="n">
        <v>45</v>
      </c>
      <c r="C5873" s="7" t="n">
        <v>2</v>
      </c>
      <c r="D5873" s="7" t="n">
        <v>3</v>
      </c>
      <c r="E5873" s="7" t="n">
        <v>-86.2300033569336</v>
      </c>
      <c r="F5873" s="7" t="n">
        <v>174.309997558594</v>
      </c>
      <c r="G5873" s="7" t="n">
        <v>29.1900005340576</v>
      </c>
      <c r="H5873" s="7" t="n">
        <v>0</v>
      </c>
    </row>
    <row r="5874" spans="1:13">
      <c r="A5874" t="s">
        <v>4</v>
      </c>
      <c r="B5874" s="4" t="s">
        <v>5</v>
      </c>
      <c r="C5874" s="4" t="s">
        <v>14</v>
      </c>
      <c r="D5874" s="4" t="s">
        <v>14</v>
      </c>
      <c r="E5874" s="4" t="s">
        <v>24</v>
      </c>
      <c r="F5874" s="4" t="s">
        <v>24</v>
      </c>
      <c r="G5874" s="4" t="s">
        <v>24</v>
      </c>
      <c r="H5874" s="4" t="s">
        <v>10</v>
      </c>
      <c r="I5874" s="4" t="s">
        <v>14</v>
      </c>
    </row>
    <row r="5875" spans="1:13">
      <c r="A5875" t="n">
        <v>51382</v>
      </c>
      <c r="B5875" s="33" t="n">
        <v>45</v>
      </c>
      <c r="C5875" s="7" t="n">
        <v>4</v>
      </c>
      <c r="D5875" s="7" t="n">
        <v>3</v>
      </c>
      <c r="E5875" s="7" t="n">
        <v>22.2299995422363</v>
      </c>
      <c r="F5875" s="7" t="n">
        <v>253.580001831055</v>
      </c>
      <c r="G5875" s="7" t="n">
        <v>362</v>
      </c>
      <c r="H5875" s="7" t="n">
        <v>0</v>
      </c>
      <c r="I5875" s="7" t="n">
        <v>1</v>
      </c>
    </row>
    <row r="5876" spans="1:13">
      <c r="A5876" t="s">
        <v>4</v>
      </c>
      <c r="B5876" s="4" t="s">
        <v>5</v>
      </c>
      <c r="C5876" s="4" t="s">
        <v>14</v>
      </c>
      <c r="D5876" s="4" t="s">
        <v>14</v>
      </c>
      <c r="E5876" s="4" t="s">
        <v>24</v>
      </c>
      <c r="F5876" s="4" t="s">
        <v>10</v>
      </c>
    </row>
    <row r="5877" spans="1:13">
      <c r="A5877" t="n">
        <v>51400</v>
      </c>
      <c r="B5877" s="33" t="n">
        <v>45</v>
      </c>
      <c r="C5877" s="7" t="n">
        <v>5</v>
      </c>
      <c r="D5877" s="7" t="n">
        <v>3</v>
      </c>
      <c r="E5877" s="7" t="n">
        <v>3</v>
      </c>
      <c r="F5877" s="7" t="n">
        <v>0</v>
      </c>
    </row>
    <row r="5878" spans="1:13">
      <c r="A5878" t="s">
        <v>4</v>
      </c>
      <c r="B5878" s="4" t="s">
        <v>5</v>
      </c>
      <c r="C5878" s="4" t="s">
        <v>14</v>
      </c>
      <c r="D5878" s="4" t="s">
        <v>14</v>
      </c>
      <c r="E5878" s="4" t="s">
        <v>24</v>
      </c>
      <c r="F5878" s="4" t="s">
        <v>10</v>
      </c>
    </row>
    <row r="5879" spans="1:13">
      <c r="A5879" t="n">
        <v>51409</v>
      </c>
      <c r="B5879" s="33" t="n">
        <v>45</v>
      </c>
      <c r="C5879" s="7" t="n">
        <v>11</v>
      </c>
      <c r="D5879" s="7" t="n">
        <v>3</v>
      </c>
      <c r="E5879" s="7" t="n">
        <v>32.2000007629395</v>
      </c>
      <c r="F5879" s="7" t="n">
        <v>0</v>
      </c>
    </row>
    <row r="5880" spans="1:13">
      <c r="A5880" t="s">
        <v>4</v>
      </c>
      <c r="B5880" s="4" t="s">
        <v>5</v>
      </c>
      <c r="C5880" s="4" t="s">
        <v>14</v>
      </c>
      <c r="D5880" s="4" t="s">
        <v>10</v>
      </c>
      <c r="E5880" s="4" t="s">
        <v>10</v>
      </c>
      <c r="F5880" s="4" t="s">
        <v>9</v>
      </c>
    </row>
    <row r="5881" spans="1:13">
      <c r="A5881" t="n">
        <v>51418</v>
      </c>
      <c r="B5881" s="59" t="n">
        <v>84</v>
      </c>
      <c r="C5881" s="7" t="n">
        <v>1</v>
      </c>
      <c r="D5881" s="7" t="n">
        <v>0</v>
      </c>
      <c r="E5881" s="7" t="n">
        <v>0</v>
      </c>
      <c r="F5881" s="7" t="n">
        <v>0</v>
      </c>
    </row>
    <row r="5882" spans="1:13">
      <c r="A5882" t="s">
        <v>4</v>
      </c>
      <c r="B5882" s="4" t="s">
        <v>5</v>
      </c>
      <c r="C5882" s="4" t="s">
        <v>14</v>
      </c>
      <c r="D5882" s="4" t="s">
        <v>10</v>
      </c>
      <c r="E5882" s="4" t="s">
        <v>10</v>
      </c>
      <c r="F5882" s="4" t="s">
        <v>9</v>
      </c>
    </row>
    <row r="5883" spans="1:13">
      <c r="A5883" t="n">
        <v>51428</v>
      </c>
      <c r="B5883" s="59" t="n">
        <v>84</v>
      </c>
      <c r="C5883" s="7" t="n">
        <v>0</v>
      </c>
      <c r="D5883" s="7" t="n">
        <v>0</v>
      </c>
      <c r="E5883" s="7" t="n">
        <v>100</v>
      </c>
      <c r="F5883" s="7" t="n">
        <v>1053609165</v>
      </c>
    </row>
    <row r="5884" spans="1:13">
      <c r="A5884" t="s">
        <v>4</v>
      </c>
      <c r="B5884" s="4" t="s">
        <v>5</v>
      </c>
      <c r="C5884" s="4" t="s">
        <v>10</v>
      </c>
      <c r="D5884" s="4" t="s">
        <v>14</v>
      </c>
      <c r="E5884" s="4" t="s">
        <v>6</v>
      </c>
      <c r="F5884" s="4" t="s">
        <v>24</v>
      </c>
      <c r="G5884" s="4" t="s">
        <v>24</v>
      </c>
      <c r="H5884" s="4" t="s">
        <v>24</v>
      </c>
    </row>
    <row r="5885" spans="1:13">
      <c r="A5885" t="n">
        <v>51438</v>
      </c>
      <c r="B5885" s="44" t="n">
        <v>48</v>
      </c>
      <c r="C5885" s="7" t="n">
        <v>28</v>
      </c>
      <c r="D5885" s="7" t="n">
        <v>0</v>
      </c>
      <c r="E5885" s="7" t="s">
        <v>196</v>
      </c>
      <c r="F5885" s="7" t="n">
        <v>-1</v>
      </c>
      <c r="G5885" s="7" t="n">
        <v>1</v>
      </c>
      <c r="H5885" s="7" t="n">
        <v>0</v>
      </c>
    </row>
    <row r="5886" spans="1:13">
      <c r="A5886" t="s">
        <v>4</v>
      </c>
      <c r="B5886" s="4" t="s">
        <v>5</v>
      </c>
      <c r="C5886" s="4" t="s">
        <v>10</v>
      </c>
      <c r="D5886" s="4" t="s">
        <v>14</v>
      </c>
      <c r="E5886" s="4" t="s">
        <v>6</v>
      </c>
      <c r="F5886" s="4" t="s">
        <v>24</v>
      </c>
      <c r="G5886" s="4" t="s">
        <v>24</v>
      </c>
      <c r="H5886" s="4" t="s">
        <v>24</v>
      </c>
    </row>
    <row r="5887" spans="1:13">
      <c r="A5887" t="n">
        <v>51471</v>
      </c>
      <c r="B5887" s="44" t="n">
        <v>48</v>
      </c>
      <c r="C5887" s="7" t="n">
        <v>28</v>
      </c>
      <c r="D5887" s="7" t="n">
        <v>0</v>
      </c>
      <c r="E5887" s="7" t="s">
        <v>438</v>
      </c>
      <c r="F5887" s="7" t="n">
        <v>-1</v>
      </c>
      <c r="G5887" s="7" t="n">
        <v>1</v>
      </c>
      <c r="H5887" s="7" t="n">
        <v>0</v>
      </c>
    </row>
    <row r="5888" spans="1:13">
      <c r="A5888" t="s">
        <v>4</v>
      </c>
      <c r="B5888" s="4" t="s">
        <v>5</v>
      </c>
      <c r="C5888" s="4" t="s">
        <v>14</v>
      </c>
      <c r="D5888" s="4" t="s">
        <v>10</v>
      </c>
      <c r="E5888" s="4" t="s">
        <v>24</v>
      </c>
      <c r="F5888" s="4" t="s">
        <v>10</v>
      </c>
      <c r="G5888" s="4" t="s">
        <v>9</v>
      </c>
      <c r="H5888" s="4" t="s">
        <v>9</v>
      </c>
      <c r="I5888" s="4" t="s">
        <v>10</v>
      </c>
      <c r="J5888" s="4" t="s">
        <v>10</v>
      </c>
      <c r="K5888" s="4" t="s">
        <v>9</v>
      </c>
      <c r="L5888" s="4" t="s">
        <v>9</v>
      </c>
      <c r="M5888" s="4" t="s">
        <v>9</v>
      </c>
      <c r="N5888" s="4" t="s">
        <v>9</v>
      </c>
      <c r="O5888" s="4" t="s">
        <v>6</v>
      </c>
    </row>
    <row r="5889" spans="1:15">
      <c r="A5889" t="n">
        <v>51497</v>
      </c>
      <c r="B5889" s="11" t="n">
        <v>50</v>
      </c>
      <c r="C5889" s="7" t="n">
        <v>0</v>
      </c>
      <c r="D5889" s="7" t="n">
        <v>2000</v>
      </c>
      <c r="E5889" s="7" t="n">
        <v>1</v>
      </c>
      <c r="F5889" s="7" t="n">
        <v>0</v>
      </c>
      <c r="G5889" s="7" t="n">
        <v>0</v>
      </c>
      <c r="H5889" s="7" t="n">
        <v>0</v>
      </c>
      <c r="I5889" s="7" t="n">
        <v>0</v>
      </c>
      <c r="J5889" s="7" t="n">
        <v>65533</v>
      </c>
      <c r="K5889" s="7" t="n">
        <v>0</v>
      </c>
      <c r="L5889" s="7" t="n">
        <v>0</v>
      </c>
      <c r="M5889" s="7" t="n">
        <v>0</v>
      </c>
      <c r="N5889" s="7" t="n">
        <v>0</v>
      </c>
      <c r="O5889" s="7" t="s">
        <v>13</v>
      </c>
    </row>
    <row r="5890" spans="1:15">
      <c r="A5890" t="s">
        <v>4</v>
      </c>
      <c r="B5890" s="4" t="s">
        <v>5</v>
      </c>
      <c r="C5890" s="4" t="s">
        <v>14</v>
      </c>
      <c r="D5890" s="4" t="s">
        <v>10</v>
      </c>
      <c r="E5890" s="4" t="s">
        <v>24</v>
      </c>
      <c r="F5890" s="4" t="s">
        <v>10</v>
      </c>
      <c r="G5890" s="4" t="s">
        <v>9</v>
      </c>
      <c r="H5890" s="4" t="s">
        <v>9</v>
      </c>
      <c r="I5890" s="4" t="s">
        <v>10</v>
      </c>
      <c r="J5890" s="4" t="s">
        <v>10</v>
      </c>
      <c r="K5890" s="4" t="s">
        <v>9</v>
      </c>
      <c r="L5890" s="4" t="s">
        <v>9</v>
      </c>
      <c r="M5890" s="4" t="s">
        <v>9</v>
      </c>
      <c r="N5890" s="4" t="s">
        <v>9</v>
      </c>
      <c r="O5890" s="4" t="s">
        <v>6</v>
      </c>
    </row>
    <row r="5891" spans="1:15">
      <c r="A5891" t="n">
        <v>51536</v>
      </c>
      <c r="B5891" s="11" t="n">
        <v>50</v>
      </c>
      <c r="C5891" s="7" t="n">
        <v>0</v>
      </c>
      <c r="D5891" s="7" t="n">
        <v>2004</v>
      </c>
      <c r="E5891" s="7" t="n">
        <v>1</v>
      </c>
      <c r="F5891" s="7" t="n">
        <v>0</v>
      </c>
      <c r="G5891" s="7" t="n">
        <v>0</v>
      </c>
      <c r="H5891" s="7" t="n">
        <v>0</v>
      </c>
      <c r="I5891" s="7" t="n">
        <v>0</v>
      </c>
      <c r="J5891" s="7" t="n">
        <v>65533</v>
      </c>
      <c r="K5891" s="7" t="n">
        <v>0</v>
      </c>
      <c r="L5891" s="7" t="n">
        <v>0</v>
      </c>
      <c r="M5891" s="7" t="n">
        <v>0</v>
      </c>
      <c r="N5891" s="7" t="n">
        <v>0</v>
      </c>
      <c r="O5891" s="7" t="s">
        <v>13</v>
      </c>
    </row>
    <row r="5892" spans="1:15">
      <c r="A5892" t="s">
        <v>4</v>
      </c>
      <c r="B5892" s="4" t="s">
        <v>5</v>
      </c>
      <c r="C5892" s="4" t="s">
        <v>14</v>
      </c>
      <c r="D5892" s="4" t="s">
        <v>14</v>
      </c>
      <c r="E5892" s="4" t="s">
        <v>24</v>
      </c>
      <c r="F5892" s="4" t="s">
        <v>24</v>
      </c>
      <c r="G5892" s="4" t="s">
        <v>24</v>
      </c>
      <c r="H5892" s="4" t="s">
        <v>10</v>
      </c>
    </row>
    <row r="5893" spans="1:15">
      <c r="A5893" t="n">
        <v>51575</v>
      </c>
      <c r="B5893" s="33" t="n">
        <v>45</v>
      </c>
      <c r="C5893" s="7" t="n">
        <v>2</v>
      </c>
      <c r="D5893" s="7" t="n">
        <v>2</v>
      </c>
      <c r="E5893" s="7" t="n">
        <v>-86.2300033569336</v>
      </c>
      <c r="F5893" s="7" t="n">
        <v>175.020004272461</v>
      </c>
      <c r="G5893" s="7" t="n">
        <v>29.1900005340576</v>
      </c>
      <c r="H5893" s="7" t="n">
        <v>2000</v>
      </c>
    </row>
    <row r="5894" spans="1:15">
      <c r="A5894" t="s">
        <v>4</v>
      </c>
      <c r="B5894" s="4" t="s">
        <v>5</v>
      </c>
      <c r="C5894" s="4" t="s">
        <v>14</v>
      </c>
      <c r="D5894" s="4" t="s">
        <v>14</v>
      </c>
      <c r="E5894" s="4" t="s">
        <v>24</v>
      </c>
      <c r="F5894" s="4" t="s">
        <v>24</v>
      </c>
      <c r="G5894" s="4" t="s">
        <v>24</v>
      </c>
      <c r="H5894" s="4" t="s">
        <v>10</v>
      </c>
      <c r="I5894" s="4" t="s">
        <v>14</v>
      </c>
    </row>
    <row r="5895" spans="1:15">
      <c r="A5895" t="n">
        <v>51592</v>
      </c>
      <c r="B5895" s="33" t="n">
        <v>45</v>
      </c>
      <c r="C5895" s="7" t="n">
        <v>4</v>
      </c>
      <c r="D5895" s="7" t="n">
        <v>2</v>
      </c>
      <c r="E5895" s="7" t="n">
        <v>355.179992675781</v>
      </c>
      <c r="F5895" s="7" t="n">
        <v>230.020004272461</v>
      </c>
      <c r="G5895" s="7" t="n">
        <v>352</v>
      </c>
      <c r="H5895" s="7" t="n">
        <v>2000</v>
      </c>
      <c r="I5895" s="7" t="n">
        <v>1</v>
      </c>
    </row>
    <row r="5896" spans="1:15">
      <c r="A5896" t="s">
        <v>4</v>
      </c>
      <c r="B5896" s="4" t="s">
        <v>5</v>
      </c>
      <c r="C5896" s="4" t="s">
        <v>14</v>
      </c>
      <c r="D5896" s="4" t="s">
        <v>14</v>
      </c>
      <c r="E5896" s="4" t="s">
        <v>24</v>
      </c>
      <c r="F5896" s="4" t="s">
        <v>10</v>
      </c>
    </row>
    <row r="5897" spans="1:15">
      <c r="A5897" t="n">
        <v>51610</v>
      </c>
      <c r="B5897" s="33" t="n">
        <v>45</v>
      </c>
      <c r="C5897" s="7" t="n">
        <v>5</v>
      </c>
      <c r="D5897" s="7" t="n">
        <v>2</v>
      </c>
      <c r="E5897" s="7" t="n">
        <v>1.39999997615814</v>
      </c>
      <c r="F5897" s="7" t="n">
        <v>2000</v>
      </c>
    </row>
    <row r="5898" spans="1:15">
      <c r="A5898" t="s">
        <v>4</v>
      </c>
      <c r="B5898" s="4" t="s">
        <v>5</v>
      </c>
      <c r="C5898" s="4" t="s">
        <v>14</v>
      </c>
      <c r="D5898" s="4" t="s">
        <v>14</v>
      </c>
      <c r="E5898" s="4" t="s">
        <v>24</v>
      </c>
      <c r="F5898" s="4" t="s">
        <v>10</v>
      </c>
    </row>
    <row r="5899" spans="1:15">
      <c r="A5899" t="n">
        <v>51619</v>
      </c>
      <c r="B5899" s="33" t="n">
        <v>45</v>
      </c>
      <c r="C5899" s="7" t="n">
        <v>11</v>
      </c>
      <c r="D5899" s="7" t="n">
        <v>2</v>
      </c>
      <c r="E5899" s="7" t="n">
        <v>32.2000007629395</v>
      </c>
      <c r="F5899" s="7" t="n">
        <v>2000</v>
      </c>
    </row>
    <row r="5900" spans="1:15">
      <c r="A5900" t="s">
        <v>4</v>
      </c>
      <c r="B5900" s="4" t="s">
        <v>5</v>
      </c>
      <c r="C5900" s="4" t="s">
        <v>14</v>
      </c>
      <c r="D5900" s="4" t="s">
        <v>10</v>
      </c>
    </row>
    <row r="5901" spans="1:15">
      <c r="A5901" t="n">
        <v>51628</v>
      </c>
      <c r="B5901" s="23" t="n">
        <v>58</v>
      </c>
      <c r="C5901" s="7" t="n">
        <v>255</v>
      </c>
      <c r="D5901" s="7" t="n">
        <v>0</v>
      </c>
    </row>
    <row r="5902" spans="1:15">
      <c r="A5902" t="s">
        <v>4</v>
      </c>
      <c r="B5902" s="4" t="s">
        <v>5</v>
      </c>
      <c r="C5902" s="4" t="s">
        <v>10</v>
      </c>
    </row>
    <row r="5903" spans="1:15">
      <c r="A5903" t="n">
        <v>51632</v>
      </c>
      <c r="B5903" s="27" t="n">
        <v>16</v>
      </c>
      <c r="C5903" s="7" t="n">
        <v>300</v>
      </c>
    </row>
    <row r="5904" spans="1:15">
      <c r="A5904" t="s">
        <v>4</v>
      </c>
      <c r="B5904" s="4" t="s">
        <v>5</v>
      </c>
      <c r="C5904" s="4" t="s">
        <v>10</v>
      </c>
    </row>
    <row r="5905" spans="1:15">
      <c r="A5905" t="n">
        <v>51635</v>
      </c>
      <c r="B5905" s="27" t="n">
        <v>16</v>
      </c>
      <c r="C5905" s="7" t="n">
        <v>1500</v>
      </c>
    </row>
    <row r="5906" spans="1:15">
      <c r="A5906" t="s">
        <v>4</v>
      </c>
      <c r="B5906" s="4" t="s">
        <v>5</v>
      </c>
      <c r="C5906" s="4" t="s">
        <v>14</v>
      </c>
      <c r="D5906" s="4" t="s">
        <v>10</v>
      </c>
      <c r="E5906" s="4" t="s">
        <v>10</v>
      </c>
      <c r="F5906" s="4" t="s">
        <v>10</v>
      </c>
      <c r="G5906" s="4" t="s">
        <v>10</v>
      </c>
      <c r="H5906" s="4" t="s">
        <v>10</v>
      </c>
      <c r="I5906" s="4" t="s">
        <v>6</v>
      </c>
      <c r="J5906" s="4" t="s">
        <v>24</v>
      </c>
      <c r="K5906" s="4" t="s">
        <v>24</v>
      </c>
      <c r="L5906" s="4" t="s">
        <v>24</v>
      </c>
      <c r="M5906" s="4" t="s">
        <v>9</v>
      </c>
      <c r="N5906" s="4" t="s">
        <v>9</v>
      </c>
      <c r="O5906" s="4" t="s">
        <v>24</v>
      </c>
      <c r="P5906" s="4" t="s">
        <v>24</v>
      </c>
      <c r="Q5906" s="4" t="s">
        <v>24</v>
      </c>
      <c r="R5906" s="4" t="s">
        <v>24</v>
      </c>
      <c r="S5906" s="4" t="s">
        <v>14</v>
      </c>
    </row>
    <row r="5907" spans="1:15">
      <c r="A5907" t="n">
        <v>51638</v>
      </c>
      <c r="B5907" s="57" t="n">
        <v>39</v>
      </c>
      <c r="C5907" s="7" t="n">
        <v>12</v>
      </c>
      <c r="D5907" s="7" t="n">
        <v>65533</v>
      </c>
      <c r="E5907" s="7" t="n">
        <v>202</v>
      </c>
      <c r="F5907" s="7" t="n">
        <v>0</v>
      </c>
      <c r="G5907" s="7" t="n">
        <v>28</v>
      </c>
      <c r="H5907" s="7" t="n">
        <v>3</v>
      </c>
      <c r="I5907" s="7" t="s">
        <v>13</v>
      </c>
      <c r="J5907" s="7" t="n">
        <v>0</v>
      </c>
      <c r="K5907" s="7" t="n">
        <v>1</v>
      </c>
      <c r="L5907" s="7" t="n">
        <v>-0.300000011920929</v>
      </c>
      <c r="M5907" s="7" t="n">
        <v>0</v>
      </c>
      <c r="N5907" s="7" t="n">
        <v>0</v>
      </c>
      <c r="O5907" s="7" t="n">
        <v>0</v>
      </c>
      <c r="P5907" s="7" t="n">
        <v>0.75</v>
      </c>
      <c r="Q5907" s="7" t="n">
        <v>0.75</v>
      </c>
      <c r="R5907" s="7" t="n">
        <v>0.75</v>
      </c>
      <c r="S5907" s="7" t="n">
        <v>255</v>
      </c>
    </row>
    <row r="5908" spans="1:15">
      <c r="A5908" t="s">
        <v>4</v>
      </c>
      <c r="B5908" s="4" t="s">
        <v>5</v>
      </c>
      <c r="C5908" s="4" t="s">
        <v>14</v>
      </c>
      <c r="D5908" s="4" t="s">
        <v>10</v>
      </c>
      <c r="E5908" s="4" t="s">
        <v>24</v>
      </c>
      <c r="F5908" s="4" t="s">
        <v>10</v>
      </c>
      <c r="G5908" s="4" t="s">
        <v>9</v>
      </c>
      <c r="H5908" s="4" t="s">
        <v>9</v>
      </c>
      <c r="I5908" s="4" t="s">
        <v>10</v>
      </c>
      <c r="J5908" s="4" t="s">
        <v>10</v>
      </c>
      <c r="K5908" s="4" t="s">
        <v>9</v>
      </c>
      <c r="L5908" s="4" t="s">
        <v>9</v>
      </c>
      <c r="M5908" s="4" t="s">
        <v>9</v>
      </c>
      <c r="N5908" s="4" t="s">
        <v>9</v>
      </c>
      <c r="O5908" s="4" t="s">
        <v>6</v>
      </c>
    </row>
    <row r="5909" spans="1:15">
      <c r="A5909" t="n">
        <v>51688</v>
      </c>
      <c r="B5909" s="11" t="n">
        <v>50</v>
      </c>
      <c r="C5909" s="7" t="n">
        <v>0</v>
      </c>
      <c r="D5909" s="7" t="n">
        <v>5315</v>
      </c>
      <c r="E5909" s="7" t="n">
        <v>1</v>
      </c>
      <c r="F5909" s="7" t="n">
        <v>0</v>
      </c>
      <c r="G5909" s="7" t="n">
        <v>0</v>
      </c>
      <c r="H5909" s="7" t="n">
        <v>0</v>
      </c>
      <c r="I5909" s="7" t="n">
        <v>0</v>
      </c>
      <c r="J5909" s="7" t="n">
        <v>65533</v>
      </c>
      <c r="K5909" s="7" t="n">
        <v>0</v>
      </c>
      <c r="L5909" s="7" t="n">
        <v>0</v>
      </c>
      <c r="M5909" s="7" t="n">
        <v>0</v>
      </c>
      <c r="N5909" s="7" t="n">
        <v>0</v>
      </c>
      <c r="O5909" s="7" t="s">
        <v>13</v>
      </c>
    </row>
    <row r="5910" spans="1:15">
      <c r="A5910" t="s">
        <v>4</v>
      </c>
      <c r="B5910" s="4" t="s">
        <v>5</v>
      </c>
      <c r="C5910" s="4" t="s">
        <v>14</v>
      </c>
    </row>
    <row r="5911" spans="1:15">
      <c r="A5911" t="n">
        <v>51727</v>
      </c>
      <c r="B5911" s="33" t="n">
        <v>45</v>
      </c>
      <c r="C5911" s="7" t="n">
        <v>0</v>
      </c>
    </row>
    <row r="5912" spans="1:15">
      <c r="A5912" t="s">
        <v>4</v>
      </c>
      <c r="B5912" s="4" t="s">
        <v>5</v>
      </c>
      <c r="C5912" s="4" t="s">
        <v>14</v>
      </c>
      <c r="D5912" s="4" t="s">
        <v>14</v>
      </c>
      <c r="E5912" s="4" t="s">
        <v>24</v>
      </c>
      <c r="F5912" s="4" t="s">
        <v>24</v>
      </c>
      <c r="G5912" s="4" t="s">
        <v>24</v>
      </c>
      <c r="H5912" s="4" t="s">
        <v>10</v>
      </c>
    </row>
    <row r="5913" spans="1:15">
      <c r="A5913" t="n">
        <v>51729</v>
      </c>
      <c r="B5913" s="33" t="n">
        <v>45</v>
      </c>
      <c r="C5913" s="7" t="n">
        <v>2</v>
      </c>
      <c r="D5913" s="7" t="n">
        <v>2</v>
      </c>
      <c r="E5913" s="7" t="n">
        <v>-86.3300018310547</v>
      </c>
      <c r="F5913" s="7" t="n">
        <v>175.009994506836</v>
      </c>
      <c r="G5913" s="7" t="n">
        <v>29.2199993133545</v>
      </c>
      <c r="H5913" s="7" t="n">
        <v>200</v>
      </c>
    </row>
    <row r="5914" spans="1:15">
      <c r="A5914" t="s">
        <v>4</v>
      </c>
      <c r="B5914" s="4" t="s">
        <v>5</v>
      </c>
      <c r="C5914" s="4" t="s">
        <v>14</v>
      </c>
      <c r="D5914" s="4" t="s">
        <v>14</v>
      </c>
      <c r="E5914" s="4" t="s">
        <v>24</v>
      </c>
      <c r="F5914" s="4" t="s">
        <v>24</v>
      </c>
      <c r="G5914" s="4" t="s">
        <v>24</v>
      </c>
      <c r="H5914" s="4" t="s">
        <v>10</v>
      </c>
      <c r="I5914" s="4" t="s">
        <v>14</v>
      </c>
    </row>
    <row r="5915" spans="1:15">
      <c r="A5915" t="n">
        <v>51746</v>
      </c>
      <c r="B5915" s="33" t="n">
        <v>45</v>
      </c>
      <c r="C5915" s="7" t="n">
        <v>4</v>
      </c>
      <c r="D5915" s="7" t="n">
        <v>2</v>
      </c>
      <c r="E5915" s="7" t="n">
        <v>358.670013427734</v>
      </c>
      <c r="F5915" s="7" t="n">
        <v>257.980010986328</v>
      </c>
      <c r="G5915" s="7" t="n">
        <v>362</v>
      </c>
      <c r="H5915" s="7" t="n">
        <v>200</v>
      </c>
      <c r="I5915" s="7" t="n">
        <v>1</v>
      </c>
    </row>
    <row r="5916" spans="1:15">
      <c r="A5916" t="s">
        <v>4</v>
      </c>
      <c r="B5916" s="4" t="s">
        <v>5</v>
      </c>
      <c r="C5916" s="4" t="s">
        <v>14</v>
      </c>
      <c r="D5916" s="4" t="s">
        <v>14</v>
      </c>
      <c r="E5916" s="4" t="s">
        <v>24</v>
      </c>
      <c r="F5916" s="4" t="s">
        <v>10</v>
      </c>
    </row>
    <row r="5917" spans="1:15">
      <c r="A5917" t="n">
        <v>51764</v>
      </c>
      <c r="B5917" s="33" t="n">
        <v>45</v>
      </c>
      <c r="C5917" s="7" t="n">
        <v>5</v>
      </c>
      <c r="D5917" s="7" t="n">
        <v>2</v>
      </c>
      <c r="E5917" s="7" t="n">
        <v>2.59999990463257</v>
      </c>
      <c r="F5917" s="7" t="n">
        <v>200</v>
      </c>
    </row>
    <row r="5918" spans="1:15">
      <c r="A5918" t="s">
        <v>4</v>
      </c>
      <c r="B5918" s="4" t="s">
        <v>5</v>
      </c>
      <c r="C5918" s="4" t="s">
        <v>14</v>
      </c>
      <c r="D5918" s="4" t="s">
        <v>14</v>
      </c>
      <c r="E5918" s="4" t="s">
        <v>24</v>
      </c>
      <c r="F5918" s="4" t="s">
        <v>10</v>
      </c>
    </row>
    <row r="5919" spans="1:15">
      <c r="A5919" t="n">
        <v>51773</v>
      </c>
      <c r="B5919" s="33" t="n">
        <v>45</v>
      </c>
      <c r="C5919" s="7" t="n">
        <v>11</v>
      </c>
      <c r="D5919" s="7" t="n">
        <v>2</v>
      </c>
      <c r="E5919" s="7" t="n">
        <v>32.2000007629395</v>
      </c>
      <c r="F5919" s="7" t="n">
        <v>200</v>
      </c>
    </row>
    <row r="5920" spans="1:15">
      <c r="A5920" t="s">
        <v>4</v>
      </c>
      <c r="B5920" s="4" t="s">
        <v>5</v>
      </c>
      <c r="C5920" s="4" t="s">
        <v>14</v>
      </c>
      <c r="D5920" s="4" t="s">
        <v>24</v>
      </c>
      <c r="E5920" s="4" t="s">
        <v>24</v>
      </c>
      <c r="F5920" s="4" t="s">
        <v>24</v>
      </c>
    </row>
    <row r="5921" spans="1:19">
      <c r="A5921" t="n">
        <v>51782</v>
      </c>
      <c r="B5921" s="33" t="n">
        <v>45</v>
      </c>
      <c r="C5921" s="7" t="n">
        <v>9</v>
      </c>
      <c r="D5921" s="7" t="n">
        <v>0.0199999995529652</v>
      </c>
      <c r="E5921" s="7" t="n">
        <v>0.0199999995529652</v>
      </c>
      <c r="F5921" s="7" t="n">
        <v>0.5</v>
      </c>
    </row>
    <row r="5922" spans="1:19">
      <c r="A5922" t="s">
        <v>4</v>
      </c>
      <c r="B5922" s="4" t="s">
        <v>5</v>
      </c>
      <c r="C5922" s="4" t="s">
        <v>14</v>
      </c>
      <c r="D5922" s="4" t="s">
        <v>10</v>
      </c>
      <c r="E5922" s="4" t="s">
        <v>6</v>
      </c>
    </row>
    <row r="5923" spans="1:19">
      <c r="A5923" t="n">
        <v>51796</v>
      </c>
      <c r="B5923" s="26" t="n">
        <v>51</v>
      </c>
      <c r="C5923" s="7" t="n">
        <v>4</v>
      </c>
      <c r="D5923" s="7" t="n">
        <v>28</v>
      </c>
      <c r="E5923" s="7" t="s">
        <v>486</v>
      </c>
    </row>
    <row r="5924" spans="1:19">
      <c r="A5924" t="s">
        <v>4</v>
      </c>
      <c r="B5924" s="4" t="s">
        <v>5</v>
      </c>
      <c r="C5924" s="4" t="s">
        <v>10</v>
      </c>
    </row>
    <row r="5925" spans="1:19">
      <c r="A5925" t="n">
        <v>51809</v>
      </c>
      <c r="B5925" s="27" t="n">
        <v>16</v>
      </c>
      <c r="C5925" s="7" t="n">
        <v>0</v>
      </c>
    </row>
    <row r="5926" spans="1:19">
      <c r="A5926" t="s">
        <v>4</v>
      </c>
      <c r="B5926" s="4" t="s">
        <v>5</v>
      </c>
      <c r="C5926" s="4" t="s">
        <v>10</v>
      </c>
      <c r="D5926" s="4" t="s">
        <v>14</v>
      </c>
      <c r="E5926" s="4" t="s">
        <v>9</v>
      </c>
      <c r="F5926" s="4" t="s">
        <v>45</v>
      </c>
      <c r="G5926" s="4" t="s">
        <v>14</v>
      </c>
      <c r="H5926" s="4" t="s">
        <v>14</v>
      </c>
      <c r="I5926" s="4" t="s">
        <v>14</v>
      </c>
    </row>
    <row r="5927" spans="1:19">
      <c r="A5927" t="n">
        <v>51812</v>
      </c>
      <c r="B5927" s="28" t="n">
        <v>26</v>
      </c>
      <c r="C5927" s="7" t="n">
        <v>28</v>
      </c>
      <c r="D5927" s="7" t="n">
        <v>17</v>
      </c>
      <c r="E5927" s="7" t="n">
        <v>33337</v>
      </c>
      <c r="F5927" s="7" t="s">
        <v>487</v>
      </c>
      <c r="G5927" s="7" t="n">
        <v>8</v>
      </c>
      <c r="H5927" s="7" t="n">
        <v>2</v>
      </c>
      <c r="I5927" s="7" t="n">
        <v>0</v>
      </c>
    </row>
    <row r="5928" spans="1:19">
      <c r="A5928" t="s">
        <v>4</v>
      </c>
      <c r="B5928" s="4" t="s">
        <v>5</v>
      </c>
      <c r="C5928" s="4" t="s">
        <v>10</v>
      </c>
    </row>
    <row r="5929" spans="1:19">
      <c r="A5929" t="n">
        <v>51851</v>
      </c>
      <c r="B5929" s="27" t="n">
        <v>16</v>
      </c>
      <c r="C5929" s="7" t="n">
        <v>1</v>
      </c>
    </row>
    <row r="5930" spans="1:19">
      <c r="A5930" t="s">
        <v>4</v>
      </c>
      <c r="B5930" s="4" t="s">
        <v>5</v>
      </c>
      <c r="C5930" s="4" t="s">
        <v>10</v>
      </c>
    </row>
    <row r="5931" spans="1:19">
      <c r="A5931" t="n">
        <v>51854</v>
      </c>
      <c r="B5931" s="27" t="n">
        <v>16</v>
      </c>
      <c r="C5931" s="7" t="n">
        <v>1500</v>
      </c>
    </row>
    <row r="5932" spans="1:19">
      <c r="A5932" t="s">
        <v>4</v>
      </c>
      <c r="B5932" s="4" t="s">
        <v>5</v>
      </c>
      <c r="C5932" s="4" t="s">
        <v>14</v>
      </c>
      <c r="D5932" s="4" t="s">
        <v>10</v>
      </c>
      <c r="E5932" s="4" t="s">
        <v>10</v>
      </c>
      <c r="F5932" s="4" t="s">
        <v>9</v>
      </c>
    </row>
    <row r="5933" spans="1:19">
      <c r="A5933" t="n">
        <v>51857</v>
      </c>
      <c r="B5933" s="59" t="n">
        <v>84</v>
      </c>
      <c r="C5933" s="7" t="n">
        <v>0</v>
      </c>
      <c r="D5933" s="7" t="n">
        <v>2</v>
      </c>
      <c r="E5933" s="7" t="n">
        <v>100</v>
      </c>
      <c r="F5933" s="7" t="n">
        <v>1056964608</v>
      </c>
    </row>
    <row r="5934" spans="1:19">
      <c r="A5934" t="s">
        <v>4</v>
      </c>
      <c r="B5934" s="4" t="s">
        <v>5</v>
      </c>
      <c r="C5934" s="4" t="s">
        <v>14</v>
      </c>
      <c r="D5934" s="4" t="s">
        <v>24</v>
      </c>
      <c r="E5934" s="4" t="s">
        <v>24</v>
      </c>
      <c r="F5934" s="4" t="s">
        <v>24</v>
      </c>
    </row>
    <row r="5935" spans="1:19">
      <c r="A5935" t="n">
        <v>51867</v>
      </c>
      <c r="B5935" s="33" t="n">
        <v>45</v>
      </c>
      <c r="C5935" s="7" t="n">
        <v>9</v>
      </c>
      <c r="D5935" s="7" t="n">
        <v>0.0199999995529652</v>
      </c>
      <c r="E5935" s="7" t="n">
        <v>0.100000001490116</v>
      </c>
      <c r="F5935" s="7" t="n">
        <v>0.5</v>
      </c>
    </row>
    <row r="5936" spans="1:19">
      <c r="A5936" t="s">
        <v>4</v>
      </c>
      <c r="B5936" s="4" t="s">
        <v>5</v>
      </c>
      <c r="C5936" s="4" t="s">
        <v>14</v>
      </c>
      <c r="D5936" s="4" t="s">
        <v>10</v>
      </c>
      <c r="E5936" s="4" t="s">
        <v>24</v>
      </c>
      <c r="F5936" s="4" t="s">
        <v>10</v>
      </c>
      <c r="G5936" s="4" t="s">
        <v>9</v>
      </c>
      <c r="H5936" s="4" t="s">
        <v>9</v>
      </c>
      <c r="I5936" s="4" t="s">
        <v>10</v>
      </c>
      <c r="J5936" s="4" t="s">
        <v>10</v>
      </c>
      <c r="K5936" s="4" t="s">
        <v>9</v>
      </c>
      <c r="L5936" s="4" t="s">
        <v>9</v>
      </c>
      <c r="M5936" s="4" t="s">
        <v>9</v>
      </c>
      <c r="N5936" s="4" t="s">
        <v>9</v>
      </c>
      <c r="O5936" s="4" t="s">
        <v>6</v>
      </c>
    </row>
    <row r="5937" spans="1:15">
      <c r="A5937" t="n">
        <v>51881</v>
      </c>
      <c r="B5937" s="11" t="n">
        <v>50</v>
      </c>
      <c r="C5937" s="7" t="n">
        <v>0</v>
      </c>
      <c r="D5937" s="7" t="n">
        <v>4400</v>
      </c>
      <c r="E5937" s="7" t="n">
        <v>0.800000011920929</v>
      </c>
      <c r="F5937" s="7" t="n">
        <v>100</v>
      </c>
      <c r="G5937" s="7" t="n">
        <v>0</v>
      </c>
      <c r="H5937" s="7" t="n">
        <v>-1073741824</v>
      </c>
      <c r="I5937" s="7" t="n">
        <v>0</v>
      </c>
      <c r="J5937" s="7" t="n">
        <v>65533</v>
      </c>
      <c r="K5937" s="7" t="n">
        <v>0</v>
      </c>
      <c r="L5937" s="7" t="n">
        <v>0</v>
      </c>
      <c r="M5937" s="7" t="n">
        <v>0</v>
      </c>
      <c r="N5937" s="7" t="n">
        <v>0</v>
      </c>
      <c r="O5937" s="7" t="s">
        <v>13</v>
      </c>
    </row>
    <row r="5938" spans="1:15">
      <c r="A5938" t="s">
        <v>4</v>
      </c>
      <c r="B5938" s="4" t="s">
        <v>5</v>
      </c>
      <c r="C5938" s="4" t="s">
        <v>14</v>
      </c>
      <c r="D5938" s="4" t="s">
        <v>10</v>
      </c>
    </row>
    <row r="5939" spans="1:15">
      <c r="A5939" t="n">
        <v>51920</v>
      </c>
      <c r="B5939" s="33" t="n">
        <v>45</v>
      </c>
      <c r="C5939" s="7" t="n">
        <v>7</v>
      </c>
      <c r="D5939" s="7" t="n">
        <v>255</v>
      </c>
    </row>
    <row r="5940" spans="1:15">
      <c r="A5940" t="s">
        <v>4</v>
      </c>
      <c r="B5940" s="4" t="s">
        <v>5</v>
      </c>
      <c r="C5940" s="4" t="s">
        <v>14</v>
      </c>
    </row>
    <row r="5941" spans="1:15">
      <c r="A5941" t="n">
        <v>51924</v>
      </c>
      <c r="B5941" s="33" t="n">
        <v>45</v>
      </c>
      <c r="C5941" s="7" t="n">
        <v>0</v>
      </c>
    </row>
    <row r="5942" spans="1:15">
      <c r="A5942" t="s">
        <v>4</v>
      </c>
      <c r="B5942" s="4" t="s">
        <v>5</v>
      </c>
      <c r="C5942" s="4" t="s">
        <v>14</v>
      </c>
      <c r="D5942" s="4" t="s">
        <v>14</v>
      </c>
      <c r="E5942" s="4" t="s">
        <v>24</v>
      </c>
      <c r="F5942" s="4" t="s">
        <v>10</v>
      </c>
    </row>
    <row r="5943" spans="1:15">
      <c r="A5943" t="n">
        <v>51926</v>
      </c>
      <c r="B5943" s="33" t="n">
        <v>45</v>
      </c>
      <c r="C5943" s="7" t="n">
        <v>5</v>
      </c>
      <c r="D5943" s="7" t="n">
        <v>3</v>
      </c>
      <c r="E5943" s="7" t="n">
        <v>6</v>
      </c>
      <c r="F5943" s="7" t="n">
        <v>500</v>
      </c>
    </row>
    <row r="5944" spans="1:15">
      <c r="A5944" t="s">
        <v>4</v>
      </c>
      <c r="B5944" s="4" t="s">
        <v>5</v>
      </c>
      <c r="C5944" s="4" t="s">
        <v>10</v>
      </c>
    </row>
    <row r="5945" spans="1:15">
      <c r="A5945" t="n">
        <v>51935</v>
      </c>
      <c r="B5945" s="27" t="n">
        <v>16</v>
      </c>
      <c r="C5945" s="7" t="n">
        <v>1000</v>
      </c>
    </row>
    <row r="5946" spans="1:15">
      <c r="A5946" t="s">
        <v>4</v>
      </c>
      <c r="B5946" s="4" t="s">
        <v>5</v>
      </c>
      <c r="C5946" s="4" t="s">
        <v>10</v>
      </c>
      <c r="D5946" s="4" t="s">
        <v>14</v>
      </c>
    </row>
    <row r="5947" spans="1:15">
      <c r="A5947" t="n">
        <v>51938</v>
      </c>
      <c r="B5947" s="31" t="n">
        <v>89</v>
      </c>
      <c r="C5947" s="7" t="n">
        <v>65533</v>
      </c>
      <c r="D5947" s="7" t="n">
        <v>0</v>
      </c>
    </row>
    <row r="5948" spans="1:15">
      <c r="A5948" t="s">
        <v>4</v>
      </c>
      <c r="B5948" s="4" t="s">
        <v>5</v>
      </c>
      <c r="C5948" s="4" t="s">
        <v>10</v>
      </c>
      <c r="D5948" s="4" t="s">
        <v>14</v>
      </c>
    </row>
    <row r="5949" spans="1:15">
      <c r="A5949" t="n">
        <v>51942</v>
      </c>
      <c r="B5949" s="31" t="n">
        <v>89</v>
      </c>
      <c r="C5949" s="7" t="n">
        <v>65533</v>
      </c>
      <c r="D5949" s="7" t="n">
        <v>1</v>
      </c>
    </row>
    <row r="5950" spans="1:15">
      <c r="A5950" t="s">
        <v>4</v>
      </c>
      <c r="B5950" s="4" t="s">
        <v>5</v>
      </c>
      <c r="C5950" s="4" t="s">
        <v>14</v>
      </c>
      <c r="D5950" s="4" t="s">
        <v>10</v>
      </c>
      <c r="E5950" s="4" t="s">
        <v>24</v>
      </c>
    </row>
    <row r="5951" spans="1:15">
      <c r="A5951" t="n">
        <v>51946</v>
      </c>
      <c r="B5951" s="23" t="n">
        <v>58</v>
      </c>
      <c r="C5951" s="7" t="n">
        <v>101</v>
      </c>
      <c r="D5951" s="7" t="n">
        <v>300</v>
      </c>
      <c r="E5951" s="7" t="n">
        <v>1</v>
      </c>
    </row>
    <row r="5952" spans="1:15">
      <c r="A5952" t="s">
        <v>4</v>
      </c>
      <c r="B5952" s="4" t="s">
        <v>5</v>
      </c>
      <c r="C5952" s="4" t="s">
        <v>14</v>
      </c>
      <c r="D5952" s="4" t="s">
        <v>10</v>
      </c>
    </row>
    <row r="5953" spans="1:15">
      <c r="A5953" t="n">
        <v>51954</v>
      </c>
      <c r="B5953" s="23" t="n">
        <v>58</v>
      </c>
      <c r="C5953" s="7" t="n">
        <v>254</v>
      </c>
      <c r="D5953" s="7" t="n">
        <v>0</v>
      </c>
    </row>
    <row r="5954" spans="1:15">
      <c r="A5954" t="s">
        <v>4</v>
      </c>
      <c r="B5954" s="4" t="s">
        <v>5</v>
      </c>
      <c r="C5954" s="4" t="s">
        <v>14</v>
      </c>
    </row>
    <row r="5955" spans="1:15">
      <c r="A5955" t="n">
        <v>51958</v>
      </c>
      <c r="B5955" s="33" t="n">
        <v>45</v>
      </c>
      <c r="C5955" s="7" t="n">
        <v>0</v>
      </c>
    </row>
    <row r="5956" spans="1:15">
      <c r="A5956" t="s">
        <v>4</v>
      </c>
      <c r="B5956" s="4" t="s">
        <v>5</v>
      </c>
      <c r="C5956" s="4" t="s">
        <v>14</v>
      </c>
      <c r="D5956" s="4" t="s">
        <v>14</v>
      </c>
      <c r="E5956" s="4" t="s">
        <v>24</v>
      </c>
      <c r="F5956" s="4" t="s">
        <v>24</v>
      </c>
      <c r="G5956" s="4" t="s">
        <v>24</v>
      </c>
      <c r="H5956" s="4" t="s">
        <v>10</v>
      </c>
    </row>
    <row r="5957" spans="1:15">
      <c r="A5957" t="n">
        <v>51960</v>
      </c>
      <c r="B5957" s="33" t="n">
        <v>45</v>
      </c>
      <c r="C5957" s="7" t="n">
        <v>2</v>
      </c>
      <c r="D5957" s="7" t="n">
        <v>3</v>
      </c>
      <c r="E5957" s="7" t="n">
        <v>-90.2300033569336</v>
      </c>
      <c r="F5957" s="7" t="n">
        <v>174.25</v>
      </c>
      <c r="G5957" s="7" t="n">
        <v>27.8199996948242</v>
      </c>
      <c r="H5957" s="7" t="n">
        <v>0</v>
      </c>
    </row>
    <row r="5958" spans="1:15">
      <c r="A5958" t="s">
        <v>4</v>
      </c>
      <c r="B5958" s="4" t="s">
        <v>5</v>
      </c>
      <c r="C5958" s="4" t="s">
        <v>14</v>
      </c>
      <c r="D5958" s="4" t="s">
        <v>14</v>
      </c>
      <c r="E5958" s="4" t="s">
        <v>24</v>
      </c>
      <c r="F5958" s="4" t="s">
        <v>24</v>
      </c>
      <c r="G5958" s="4" t="s">
        <v>24</v>
      </c>
      <c r="H5958" s="4" t="s">
        <v>10</v>
      </c>
      <c r="I5958" s="4" t="s">
        <v>14</v>
      </c>
    </row>
    <row r="5959" spans="1:15">
      <c r="A5959" t="n">
        <v>51977</v>
      </c>
      <c r="B5959" s="33" t="n">
        <v>45</v>
      </c>
      <c r="C5959" s="7" t="n">
        <v>4</v>
      </c>
      <c r="D5959" s="7" t="n">
        <v>3</v>
      </c>
      <c r="E5959" s="7" t="n">
        <v>7.19999980926514</v>
      </c>
      <c r="F5959" s="7" t="n">
        <v>149.320007324219</v>
      </c>
      <c r="G5959" s="7" t="n">
        <v>12</v>
      </c>
      <c r="H5959" s="7" t="n">
        <v>0</v>
      </c>
      <c r="I5959" s="7" t="n">
        <v>1</v>
      </c>
    </row>
    <row r="5960" spans="1:15">
      <c r="A5960" t="s">
        <v>4</v>
      </c>
      <c r="B5960" s="4" t="s">
        <v>5</v>
      </c>
      <c r="C5960" s="4" t="s">
        <v>14</v>
      </c>
      <c r="D5960" s="4" t="s">
        <v>14</v>
      </c>
      <c r="E5960" s="4" t="s">
        <v>24</v>
      </c>
      <c r="F5960" s="4" t="s">
        <v>10</v>
      </c>
    </row>
    <row r="5961" spans="1:15">
      <c r="A5961" t="n">
        <v>51995</v>
      </c>
      <c r="B5961" s="33" t="n">
        <v>45</v>
      </c>
      <c r="C5961" s="7" t="n">
        <v>5</v>
      </c>
      <c r="D5961" s="7" t="n">
        <v>3</v>
      </c>
      <c r="E5961" s="7" t="n">
        <v>3.70000004768372</v>
      </c>
      <c r="F5961" s="7" t="n">
        <v>0</v>
      </c>
    </row>
    <row r="5962" spans="1:15">
      <c r="A5962" t="s">
        <v>4</v>
      </c>
      <c r="B5962" s="4" t="s">
        <v>5</v>
      </c>
      <c r="C5962" s="4" t="s">
        <v>14</v>
      </c>
      <c r="D5962" s="4" t="s">
        <v>14</v>
      </c>
      <c r="E5962" s="4" t="s">
        <v>24</v>
      </c>
      <c r="F5962" s="4" t="s">
        <v>10</v>
      </c>
    </row>
    <row r="5963" spans="1:15">
      <c r="A5963" t="n">
        <v>52004</v>
      </c>
      <c r="B5963" s="33" t="n">
        <v>45</v>
      </c>
      <c r="C5963" s="7" t="n">
        <v>11</v>
      </c>
      <c r="D5963" s="7" t="n">
        <v>3</v>
      </c>
      <c r="E5963" s="7" t="n">
        <v>27.1000003814697</v>
      </c>
      <c r="F5963" s="7" t="n">
        <v>0</v>
      </c>
    </row>
    <row r="5964" spans="1:15">
      <c r="A5964" t="s">
        <v>4</v>
      </c>
      <c r="B5964" s="4" t="s">
        <v>5</v>
      </c>
      <c r="C5964" s="4" t="s">
        <v>14</v>
      </c>
      <c r="D5964" s="4" t="s">
        <v>10</v>
      </c>
      <c r="E5964" s="4" t="s">
        <v>10</v>
      </c>
      <c r="F5964" s="4" t="s">
        <v>9</v>
      </c>
    </row>
    <row r="5965" spans="1:15">
      <c r="A5965" t="n">
        <v>52013</v>
      </c>
      <c r="B5965" s="59" t="n">
        <v>84</v>
      </c>
      <c r="C5965" s="7" t="n">
        <v>1</v>
      </c>
      <c r="D5965" s="7" t="n">
        <v>0</v>
      </c>
      <c r="E5965" s="7" t="n">
        <v>0</v>
      </c>
      <c r="F5965" s="7" t="n">
        <v>0</v>
      </c>
    </row>
    <row r="5966" spans="1:15">
      <c r="A5966" t="s">
        <v>4</v>
      </c>
      <c r="B5966" s="4" t="s">
        <v>5</v>
      </c>
      <c r="C5966" s="4" t="s">
        <v>14</v>
      </c>
      <c r="D5966" s="4" t="s">
        <v>10</v>
      </c>
      <c r="E5966" s="4" t="s">
        <v>10</v>
      </c>
      <c r="F5966" s="4" t="s">
        <v>9</v>
      </c>
    </row>
    <row r="5967" spans="1:15">
      <c r="A5967" t="n">
        <v>52023</v>
      </c>
      <c r="B5967" s="59" t="n">
        <v>84</v>
      </c>
      <c r="C5967" s="7" t="n">
        <v>0</v>
      </c>
      <c r="D5967" s="7" t="n">
        <v>0</v>
      </c>
      <c r="E5967" s="7" t="n">
        <v>100</v>
      </c>
      <c r="F5967" s="7" t="n">
        <v>1053609165</v>
      </c>
    </row>
    <row r="5968" spans="1:15">
      <c r="A5968" t="s">
        <v>4</v>
      </c>
      <c r="B5968" s="4" t="s">
        <v>5</v>
      </c>
      <c r="C5968" s="4" t="s">
        <v>10</v>
      </c>
      <c r="D5968" s="4" t="s">
        <v>10</v>
      </c>
      <c r="E5968" s="4" t="s">
        <v>10</v>
      </c>
    </row>
    <row r="5969" spans="1:9">
      <c r="A5969" t="n">
        <v>52033</v>
      </c>
      <c r="B5969" s="64" t="n">
        <v>61</v>
      </c>
      <c r="C5969" s="7" t="n">
        <v>9</v>
      </c>
      <c r="D5969" s="7" t="n">
        <v>1590</v>
      </c>
      <c r="E5969" s="7" t="n">
        <v>0</v>
      </c>
    </row>
    <row r="5970" spans="1:9">
      <c r="A5970" t="s">
        <v>4</v>
      </c>
      <c r="B5970" s="4" t="s">
        <v>5</v>
      </c>
      <c r="C5970" s="4" t="s">
        <v>10</v>
      </c>
      <c r="D5970" s="4" t="s">
        <v>10</v>
      </c>
      <c r="E5970" s="4" t="s">
        <v>10</v>
      </c>
    </row>
    <row r="5971" spans="1:9">
      <c r="A5971" t="n">
        <v>52040</v>
      </c>
      <c r="B5971" s="64" t="n">
        <v>61</v>
      </c>
      <c r="C5971" s="7" t="n">
        <v>0</v>
      </c>
      <c r="D5971" s="7" t="n">
        <v>1590</v>
      </c>
      <c r="E5971" s="7" t="n">
        <v>0</v>
      </c>
    </row>
    <row r="5972" spans="1:9">
      <c r="A5972" t="s">
        <v>4</v>
      </c>
      <c r="B5972" s="4" t="s">
        <v>5</v>
      </c>
      <c r="C5972" s="4" t="s">
        <v>10</v>
      </c>
      <c r="D5972" s="4" t="s">
        <v>10</v>
      </c>
      <c r="E5972" s="4" t="s">
        <v>10</v>
      </c>
    </row>
    <row r="5973" spans="1:9">
      <c r="A5973" t="n">
        <v>52047</v>
      </c>
      <c r="B5973" s="64" t="n">
        <v>61</v>
      </c>
      <c r="C5973" s="7" t="n">
        <v>61489</v>
      </c>
      <c r="D5973" s="7" t="n">
        <v>1590</v>
      </c>
      <c r="E5973" s="7" t="n">
        <v>0</v>
      </c>
    </row>
    <row r="5974" spans="1:9">
      <c r="A5974" t="s">
        <v>4</v>
      </c>
      <c r="B5974" s="4" t="s">
        <v>5</v>
      </c>
      <c r="C5974" s="4" t="s">
        <v>10</v>
      </c>
      <c r="D5974" s="4" t="s">
        <v>10</v>
      </c>
      <c r="E5974" s="4" t="s">
        <v>10</v>
      </c>
    </row>
    <row r="5975" spans="1:9">
      <c r="A5975" t="n">
        <v>52054</v>
      </c>
      <c r="B5975" s="64" t="n">
        <v>61</v>
      </c>
      <c r="C5975" s="7" t="n">
        <v>61490</v>
      </c>
      <c r="D5975" s="7" t="n">
        <v>1590</v>
      </c>
      <c r="E5975" s="7" t="n">
        <v>0</v>
      </c>
    </row>
    <row r="5976" spans="1:9">
      <c r="A5976" t="s">
        <v>4</v>
      </c>
      <c r="B5976" s="4" t="s">
        <v>5</v>
      </c>
      <c r="C5976" s="4" t="s">
        <v>10</v>
      </c>
      <c r="D5976" s="4" t="s">
        <v>10</v>
      </c>
      <c r="E5976" s="4" t="s">
        <v>10</v>
      </c>
    </row>
    <row r="5977" spans="1:9">
      <c r="A5977" t="n">
        <v>52061</v>
      </c>
      <c r="B5977" s="64" t="n">
        <v>61</v>
      </c>
      <c r="C5977" s="7" t="n">
        <v>61488</v>
      </c>
      <c r="D5977" s="7" t="n">
        <v>1590</v>
      </c>
      <c r="E5977" s="7" t="n">
        <v>0</v>
      </c>
    </row>
    <row r="5978" spans="1:9">
      <c r="A5978" t="s">
        <v>4</v>
      </c>
      <c r="B5978" s="4" t="s">
        <v>5</v>
      </c>
      <c r="C5978" s="4" t="s">
        <v>10</v>
      </c>
      <c r="D5978" s="4" t="s">
        <v>10</v>
      </c>
      <c r="E5978" s="4" t="s">
        <v>10</v>
      </c>
    </row>
    <row r="5979" spans="1:9">
      <c r="A5979" t="n">
        <v>52068</v>
      </c>
      <c r="B5979" s="64" t="n">
        <v>61</v>
      </c>
      <c r="C5979" s="7" t="n">
        <v>8</v>
      </c>
      <c r="D5979" s="7" t="n">
        <v>1590</v>
      </c>
      <c r="E5979" s="7" t="n">
        <v>0</v>
      </c>
    </row>
    <row r="5980" spans="1:9">
      <c r="A5980" t="s">
        <v>4</v>
      </c>
      <c r="B5980" s="4" t="s">
        <v>5</v>
      </c>
      <c r="C5980" s="4" t="s">
        <v>10</v>
      </c>
      <c r="D5980" s="4" t="s">
        <v>10</v>
      </c>
      <c r="E5980" s="4" t="s">
        <v>10</v>
      </c>
    </row>
    <row r="5981" spans="1:9">
      <c r="A5981" t="n">
        <v>52075</v>
      </c>
      <c r="B5981" s="64" t="n">
        <v>61</v>
      </c>
      <c r="C5981" s="7" t="n">
        <v>1</v>
      </c>
      <c r="D5981" s="7" t="n">
        <v>1590</v>
      </c>
      <c r="E5981" s="7" t="n">
        <v>0</v>
      </c>
    </row>
    <row r="5982" spans="1:9">
      <c r="A5982" t="s">
        <v>4</v>
      </c>
      <c r="B5982" s="4" t="s">
        <v>5</v>
      </c>
      <c r="C5982" s="4" t="s">
        <v>10</v>
      </c>
      <c r="D5982" s="4" t="s">
        <v>10</v>
      </c>
      <c r="E5982" s="4" t="s">
        <v>10</v>
      </c>
    </row>
    <row r="5983" spans="1:9">
      <c r="A5983" t="n">
        <v>52082</v>
      </c>
      <c r="B5983" s="64" t="n">
        <v>61</v>
      </c>
      <c r="C5983" s="7" t="n">
        <v>7032</v>
      </c>
      <c r="D5983" s="7" t="n">
        <v>1590</v>
      </c>
      <c r="E5983" s="7" t="n">
        <v>0</v>
      </c>
    </row>
    <row r="5984" spans="1:9">
      <c r="A5984" t="s">
        <v>4</v>
      </c>
      <c r="B5984" s="4" t="s">
        <v>5</v>
      </c>
      <c r="C5984" s="4" t="s">
        <v>14</v>
      </c>
      <c r="D5984" s="4" t="s">
        <v>14</v>
      </c>
      <c r="E5984" s="4" t="s">
        <v>24</v>
      </c>
      <c r="F5984" s="4" t="s">
        <v>24</v>
      </c>
      <c r="G5984" s="4" t="s">
        <v>24</v>
      </c>
      <c r="H5984" s="4" t="s">
        <v>10</v>
      </c>
    </row>
    <row r="5985" spans="1:8">
      <c r="A5985" t="n">
        <v>52089</v>
      </c>
      <c r="B5985" s="33" t="n">
        <v>45</v>
      </c>
      <c r="C5985" s="7" t="n">
        <v>2</v>
      </c>
      <c r="D5985" s="7" t="n">
        <v>3</v>
      </c>
      <c r="E5985" s="7" t="n">
        <v>-91.5999984741211</v>
      </c>
      <c r="F5985" s="7" t="n">
        <v>174.25</v>
      </c>
      <c r="G5985" s="7" t="n">
        <v>27.2199993133545</v>
      </c>
      <c r="H5985" s="7" t="n">
        <v>4000</v>
      </c>
    </row>
    <row r="5986" spans="1:8">
      <c r="A5986" t="s">
        <v>4</v>
      </c>
      <c r="B5986" s="4" t="s">
        <v>5</v>
      </c>
      <c r="C5986" s="4" t="s">
        <v>14</v>
      </c>
      <c r="D5986" s="4" t="s">
        <v>14</v>
      </c>
      <c r="E5986" s="4" t="s">
        <v>24</v>
      </c>
      <c r="F5986" s="4" t="s">
        <v>24</v>
      </c>
      <c r="G5986" s="4" t="s">
        <v>24</v>
      </c>
      <c r="H5986" s="4" t="s">
        <v>10</v>
      </c>
      <c r="I5986" s="4" t="s">
        <v>14</v>
      </c>
    </row>
    <row r="5987" spans="1:8">
      <c r="A5987" t="n">
        <v>52106</v>
      </c>
      <c r="B5987" s="33" t="n">
        <v>45</v>
      </c>
      <c r="C5987" s="7" t="n">
        <v>4</v>
      </c>
      <c r="D5987" s="7" t="n">
        <v>3</v>
      </c>
      <c r="E5987" s="7" t="n">
        <v>4.21000003814697</v>
      </c>
      <c r="F5987" s="7" t="n">
        <v>169.669998168945</v>
      </c>
      <c r="G5987" s="7" t="n">
        <v>12</v>
      </c>
      <c r="H5987" s="7" t="n">
        <v>4000</v>
      </c>
      <c r="I5987" s="7" t="n">
        <v>1</v>
      </c>
    </row>
    <row r="5988" spans="1:8">
      <c r="A5988" t="s">
        <v>4</v>
      </c>
      <c r="B5988" s="4" t="s">
        <v>5</v>
      </c>
      <c r="C5988" s="4" t="s">
        <v>14</v>
      </c>
      <c r="D5988" s="4" t="s">
        <v>14</v>
      </c>
      <c r="E5988" s="4" t="s">
        <v>24</v>
      </c>
      <c r="F5988" s="4" t="s">
        <v>10</v>
      </c>
    </row>
    <row r="5989" spans="1:8">
      <c r="A5989" t="n">
        <v>52124</v>
      </c>
      <c r="B5989" s="33" t="n">
        <v>45</v>
      </c>
      <c r="C5989" s="7" t="n">
        <v>5</v>
      </c>
      <c r="D5989" s="7" t="n">
        <v>3</v>
      </c>
      <c r="E5989" s="7" t="n">
        <v>3.5</v>
      </c>
      <c r="F5989" s="7" t="n">
        <v>4000</v>
      </c>
    </row>
    <row r="5990" spans="1:8">
      <c r="A5990" t="s">
        <v>4</v>
      </c>
      <c r="B5990" s="4" t="s">
        <v>5</v>
      </c>
      <c r="C5990" s="4" t="s">
        <v>14</v>
      </c>
      <c r="D5990" s="4" t="s">
        <v>14</v>
      </c>
      <c r="E5990" s="4" t="s">
        <v>24</v>
      </c>
      <c r="F5990" s="4" t="s">
        <v>10</v>
      </c>
    </row>
    <row r="5991" spans="1:8">
      <c r="A5991" t="n">
        <v>52133</v>
      </c>
      <c r="B5991" s="33" t="n">
        <v>45</v>
      </c>
      <c r="C5991" s="7" t="n">
        <v>11</v>
      </c>
      <c r="D5991" s="7" t="n">
        <v>3</v>
      </c>
      <c r="E5991" s="7" t="n">
        <v>27.1000003814697</v>
      </c>
      <c r="F5991" s="7" t="n">
        <v>4000</v>
      </c>
    </row>
    <row r="5992" spans="1:8">
      <c r="A5992" t="s">
        <v>4</v>
      </c>
      <c r="B5992" s="4" t="s">
        <v>5</v>
      </c>
      <c r="C5992" s="4" t="s">
        <v>14</v>
      </c>
      <c r="D5992" s="4" t="s">
        <v>10</v>
      </c>
      <c r="E5992" s="4" t="s">
        <v>24</v>
      </c>
      <c r="F5992" s="4" t="s">
        <v>10</v>
      </c>
      <c r="G5992" s="4" t="s">
        <v>9</v>
      </c>
      <c r="H5992" s="4" t="s">
        <v>9</v>
      </c>
      <c r="I5992" s="4" t="s">
        <v>10</v>
      </c>
      <c r="J5992" s="4" t="s">
        <v>10</v>
      </c>
      <c r="K5992" s="4" t="s">
        <v>9</v>
      </c>
      <c r="L5992" s="4" t="s">
        <v>9</v>
      </c>
      <c r="M5992" s="4" t="s">
        <v>9</v>
      </c>
      <c r="N5992" s="4" t="s">
        <v>9</v>
      </c>
      <c r="O5992" s="4" t="s">
        <v>6</v>
      </c>
    </row>
    <row r="5993" spans="1:8">
      <c r="A5993" t="n">
        <v>52142</v>
      </c>
      <c r="B5993" s="11" t="n">
        <v>50</v>
      </c>
      <c r="C5993" s="7" t="n">
        <v>0</v>
      </c>
      <c r="D5993" s="7" t="n">
        <v>5315</v>
      </c>
      <c r="E5993" s="7" t="n">
        <v>1</v>
      </c>
      <c r="F5993" s="7" t="n">
        <v>0</v>
      </c>
      <c r="G5993" s="7" t="n">
        <v>0</v>
      </c>
      <c r="H5993" s="7" t="n">
        <v>0</v>
      </c>
      <c r="I5993" s="7" t="n">
        <v>0</v>
      </c>
      <c r="J5993" s="7" t="n">
        <v>65533</v>
      </c>
      <c r="K5993" s="7" t="n">
        <v>0</v>
      </c>
      <c r="L5993" s="7" t="n">
        <v>0</v>
      </c>
      <c r="M5993" s="7" t="n">
        <v>0</v>
      </c>
      <c r="N5993" s="7" t="n">
        <v>0</v>
      </c>
      <c r="O5993" s="7" t="s">
        <v>13</v>
      </c>
    </row>
    <row r="5994" spans="1:8">
      <c r="A5994" t="s">
        <v>4</v>
      </c>
      <c r="B5994" s="4" t="s">
        <v>5</v>
      </c>
      <c r="C5994" s="4" t="s">
        <v>10</v>
      </c>
      <c r="D5994" s="4" t="s">
        <v>14</v>
      </c>
      <c r="E5994" s="4" t="s">
        <v>14</v>
      </c>
      <c r="F5994" s="4" t="s">
        <v>6</v>
      </c>
    </row>
    <row r="5995" spans="1:8">
      <c r="A5995" t="n">
        <v>52181</v>
      </c>
      <c r="B5995" s="45" t="n">
        <v>20</v>
      </c>
      <c r="C5995" s="7" t="n">
        <v>0</v>
      </c>
      <c r="D5995" s="7" t="n">
        <v>2</v>
      </c>
      <c r="E5995" s="7" t="n">
        <v>11</v>
      </c>
      <c r="F5995" s="7" t="s">
        <v>488</v>
      </c>
    </row>
    <row r="5996" spans="1:8">
      <c r="A5996" t="s">
        <v>4</v>
      </c>
      <c r="B5996" s="4" t="s">
        <v>5</v>
      </c>
      <c r="C5996" s="4" t="s">
        <v>10</v>
      </c>
    </row>
    <row r="5997" spans="1:8">
      <c r="A5997" t="n">
        <v>52205</v>
      </c>
      <c r="B5997" s="27" t="n">
        <v>16</v>
      </c>
      <c r="C5997" s="7" t="n">
        <v>100</v>
      </c>
    </row>
    <row r="5998" spans="1:8">
      <c r="A5998" t="s">
        <v>4</v>
      </c>
      <c r="B5998" s="4" t="s">
        <v>5</v>
      </c>
      <c r="C5998" s="4" t="s">
        <v>10</v>
      </c>
      <c r="D5998" s="4" t="s">
        <v>14</v>
      </c>
      <c r="E5998" s="4" t="s">
        <v>14</v>
      </c>
      <c r="F5998" s="4" t="s">
        <v>6</v>
      </c>
    </row>
    <row r="5999" spans="1:8">
      <c r="A5999" t="n">
        <v>52208</v>
      </c>
      <c r="B5999" s="45" t="n">
        <v>20</v>
      </c>
      <c r="C5999" s="7" t="n">
        <v>8</v>
      </c>
      <c r="D5999" s="7" t="n">
        <v>2</v>
      </c>
      <c r="E5999" s="7" t="n">
        <v>11</v>
      </c>
      <c r="F5999" s="7" t="s">
        <v>489</v>
      </c>
    </row>
    <row r="6000" spans="1:8">
      <c r="A6000" t="s">
        <v>4</v>
      </c>
      <c r="B6000" s="4" t="s">
        <v>5</v>
      </c>
      <c r="C6000" s="4" t="s">
        <v>10</v>
      </c>
    </row>
    <row r="6001" spans="1:15">
      <c r="A6001" t="n">
        <v>52233</v>
      </c>
      <c r="B6001" s="27" t="n">
        <v>16</v>
      </c>
      <c r="C6001" s="7" t="n">
        <v>100</v>
      </c>
    </row>
    <row r="6002" spans="1:15">
      <c r="A6002" t="s">
        <v>4</v>
      </c>
      <c r="B6002" s="4" t="s">
        <v>5</v>
      </c>
      <c r="C6002" s="4" t="s">
        <v>10</v>
      </c>
      <c r="D6002" s="4" t="s">
        <v>14</v>
      </c>
      <c r="E6002" s="4" t="s">
        <v>14</v>
      </c>
      <c r="F6002" s="4" t="s">
        <v>6</v>
      </c>
    </row>
    <row r="6003" spans="1:15">
      <c r="A6003" t="n">
        <v>52236</v>
      </c>
      <c r="B6003" s="45" t="n">
        <v>20</v>
      </c>
      <c r="C6003" s="7" t="n">
        <v>9</v>
      </c>
      <c r="D6003" s="7" t="n">
        <v>2</v>
      </c>
      <c r="E6003" s="7" t="n">
        <v>11</v>
      </c>
      <c r="F6003" s="7" t="s">
        <v>490</v>
      </c>
    </row>
    <row r="6004" spans="1:15">
      <c r="A6004" t="s">
        <v>4</v>
      </c>
      <c r="B6004" s="4" t="s">
        <v>5</v>
      </c>
      <c r="C6004" s="4" t="s">
        <v>10</v>
      </c>
    </row>
    <row r="6005" spans="1:15">
      <c r="A6005" t="n">
        <v>52263</v>
      </c>
      <c r="B6005" s="27" t="n">
        <v>16</v>
      </c>
      <c r="C6005" s="7" t="n">
        <v>100</v>
      </c>
    </row>
    <row r="6006" spans="1:15">
      <c r="A6006" t="s">
        <v>4</v>
      </c>
      <c r="B6006" s="4" t="s">
        <v>5</v>
      </c>
      <c r="C6006" s="4" t="s">
        <v>10</v>
      </c>
      <c r="D6006" s="4" t="s">
        <v>14</v>
      </c>
      <c r="E6006" s="4" t="s">
        <v>14</v>
      </c>
      <c r="F6006" s="4" t="s">
        <v>6</v>
      </c>
    </row>
    <row r="6007" spans="1:15">
      <c r="A6007" t="n">
        <v>52266</v>
      </c>
      <c r="B6007" s="45" t="n">
        <v>20</v>
      </c>
      <c r="C6007" s="7" t="n">
        <v>61489</v>
      </c>
      <c r="D6007" s="7" t="n">
        <v>2</v>
      </c>
      <c r="E6007" s="7" t="n">
        <v>11</v>
      </c>
      <c r="F6007" s="7" t="s">
        <v>491</v>
      </c>
    </row>
    <row r="6008" spans="1:15">
      <c r="A6008" t="s">
        <v>4</v>
      </c>
      <c r="B6008" s="4" t="s">
        <v>5</v>
      </c>
      <c r="C6008" s="4" t="s">
        <v>10</v>
      </c>
    </row>
    <row r="6009" spans="1:15">
      <c r="A6009" t="n">
        <v>52293</v>
      </c>
      <c r="B6009" s="27" t="n">
        <v>16</v>
      </c>
      <c r="C6009" s="7" t="n">
        <v>100</v>
      </c>
    </row>
    <row r="6010" spans="1:15">
      <c r="A6010" t="s">
        <v>4</v>
      </c>
      <c r="B6010" s="4" t="s">
        <v>5</v>
      </c>
      <c r="C6010" s="4" t="s">
        <v>10</v>
      </c>
      <c r="D6010" s="4" t="s">
        <v>14</v>
      </c>
      <c r="E6010" s="4" t="s">
        <v>14</v>
      </c>
      <c r="F6010" s="4" t="s">
        <v>6</v>
      </c>
    </row>
    <row r="6011" spans="1:15">
      <c r="A6011" t="n">
        <v>52296</v>
      </c>
      <c r="B6011" s="45" t="n">
        <v>20</v>
      </c>
      <c r="C6011" s="7" t="n">
        <v>61490</v>
      </c>
      <c r="D6011" s="7" t="n">
        <v>2</v>
      </c>
      <c r="E6011" s="7" t="n">
        <v>11</v>
      </c>
      <c r="F6011" s="7" t="s">
        <v>492</v>
      </c>
    </row>
    <row r="6012" spans="1:15">
      <c r="A6012" t="s">
        <v>4</v>
      </c>
      <c r="B6012" s="4" t="s">
        <v>5</v>
      </c>
      <c r="C6012" s="4" t="s">
        <v>10</v>
      </c>
    </row>
    <row r="6013" spans="1:15">
      <c r="A6013" t="n">
        <v>52323</v>
      </c>
      <c r="B6013" s="27" t="n">
        <v>16</v>
      </c>
      <c r="C6013" s="7" t="n">
        <v>100</v>
      </c>
    </row>
    <row r="6014" spans="1:15">
      <c r="A6014" t="s">
        <v>4</v>
      </c>
      <c r="B6014" s="4" t="s">
        <v>5</v>
      </c>
      <c r="C6014" s="4" t="s">
        <v>10</v>
      </c>
      <c r="D6014" s="4" t="s">
        <v>14</v>
      </c>
      <c r="E6014" s="4" t="s">
        <v>14</v>
      </c>
      <c r="F6014" s="4" t="s">
        <v>6</v>
      </c>
    </row>
    <row r="6015" spans="1:15">
      <c r="A6015" t="n">
        <v>52326</v>
      </c>
      <c r="B6015" s="45" t="n">
        <v>20</v>
      </c>
      <c r="C6015" s="7" t="n">
        <v>61488</v>
      </c>
      <c r="D6015" s="7" t="n">
        <v>2</v>
      </c>
      <c r="E6015" s="7" t="n">
        <v>11</v>
      </c>
      <c r="F6015" s="7" t="s">
        <v>493</v>
      </c>
    </row>
    <row r="6016" spans="1:15">
      <c r="A6016" t="s">
        <v>4</v>
      </c>
      <c r="B6016" s="4" t="s">
        <v>5</v>
      </c>
      <c r="C6016" s="4" t="s">
        <v>10</v>
      </c>
    </row>
    <row r="6017" spans="1:6">
      <c r="A6017" t="n">
        <v>52352</v>
      </c>
      <c r="B6017" s="27" t="n">
        <v>16</v>
      </c>
      <c r="C6017" s="7" t="n">
        <v>100</v>
      </c>
    </row>
    <row r="6018" spans="1:6">
      <c r="A6018" t="s">
        <v>4</v>
      </c>
      <c r="B6018" s="4" t="s">
        <v>5</v>
      </c>
      <c r="C6018" s="4" t="s">
        <v>10</v>
      </c>
      <c r="D6018" s="4" t="s">
        <v>14</v>
      </c>
      <c r="E6018" s="4" t="s">
        <v>14</v>
      </c>
      <c r="F6018" s="4" t="s">
        <v>6</v>
      </c>
    </row>
    <row r="6019" spans="1:6">
      <c r="A6019" t="n">
        <v>52355</v>
      </c>
      <c r="B6019" s="45" t="n">
        <v>20</v>
      </c>
      <c r="C6019" s="7" t="n">
        <v>1</v>
      </c>
      <c r="D6019" s="7" t="n">
        <v>2</v>
      </c>
      <c r="E6019" s="7" t="n">
        <v>11</v>
      </c>
      <c r="F6019" s="7" t="s">
        <v>494</v>
      </c>
    </row>
    <row r="6020" spans="1:6">
      <c r="A6020" t="s">
        <v>4</v>
      </c>
      <c r="B6020" s="4" t="s">
        <v>5</v>
      </c>
      <c r="C6020" s="4" t="s">
        <v>10</v>
      </c>
    </row>
    <row r="6021" spans="1:6">
      <c r="A6021" t="n">
        <v>52380</v>
      </c>
      <c r="B6021" s="27" t="n">
        <v>16</v>
      </c>
      <c r="C6021" s="7" t="n">
        <v>100</v>
      </c>
    </row>
    <row r="6022" spans="1:6">
      <c r="A6022" t="s">
        <v>4</v>
      </c>
      <c r="B6022" s="4" t="s">
        <v>5</v>
      </c>
      <c r="C6022" s="4" t="s">
        <v>10</v>
      </c>
      <c r="D6022" s="4" t="s">
        <v>14</v>
      </c>
      <c r="E6022" s="4" t="s">
        <v>14</v>
      </c>
      <c r="F6022" s="4" t="s">
        <v>6</v>
      </c>
    </row>
    <row r="6023" spans="1:6">
      <c r="A6023" t="n">
        <v>52383</v>
      </c>
      <c r="B6023" s="45" t="n">
        <v>20</v>
      </c>
      <c r="C6023" s="7" t="n">
        <v>7032</v>
      </c>
      <c r="D6023" s="7" t="n">
        <v>2</v>
      </c>
      <c r="E6023" s="7" t="n">
        <v>11</v>
      </c>
      <c r="F6023" s="7" t="s">
        <v>495</v>
      </c>
    </row>
    <row r="6024" spans="1:6">
      <c r="A6024" t="s">
        <v>4</v>
      </c>
      <c r="B6024" s="4" t="s">
        <v>5</v>
      </c>
      <c r="C6024" s="4" t="s">
        <v>10</v>
      </c>
    </row>
    <row r="6025" spans="1:6">
      <c r="A6025" t="n">
        <v>52410</v>
      </c>
      <c r="B6025" s="27" t="n">
        <v>16</v>
      </c>
      <c r="C6025" s="7" t="n">
        <v>400</v>
      </c>
    </row>
    <row r="6026" spans="1:6">
      <c r="A6026" t="s">
        <v>4</v>
      </c>
      <c r="B6026" s="4" t="s">
        <v>5</v>
      </c>
      <c r="C6026" s="4" t="s">
        <v>10</v>
      </c>
      <c r="D6026" s="4" t="s">
        <v>14</v>
      </c>
      <c r="E6026" s="4" t="s">
        <v>6</v>
      </c>
      <c r="F6026" s="4" t="s">
        <v>24</v>
      </c>
      <c r="G6026" s="4" t="s">
        <v>24</v>
      </c>
      <c r="H6026" s="4" t="s">
        <v>24</v>
      </c>
    </row>
    <row r="6027" spans="1:6">
      <c r="A6027" t="n">
        <v>52413</v>
      </c>
      <c r="B6027" s="44" t="n">
        <v>48</v>
      </c>
      <c r="C6027" s="7" t="n">
        <v>7030</v>
      </c>
      <c r="D6027" s="7" t="n">
        <v>0</v>
      </c>
      <c r="E6027" s="7" t="s">
        <v>496</v>
      </c>
      <c r="F6027" s="7" t="n">
        <v>-1</v>
      </c>
      <c r="G6027" s="7" t="n">
        <v>1</v>
      </c>
      <c r="H6027" s="7" t="n">
        <v>0</v>
      </c>
    </row>
    <row r="6028" spans="1:6">
      <c r="A6028" t="s">
        <v>4</v>
      </c>
      <c r="B6028" s="4" t="s">
        <v>5</v>
      </c>
      <c r="C6028" s="4" t="s">
        <v>14</v>
      </c>
      <c r="D6028" s="4" t="s">
        <v>10</v>
      </c>
      <c r="E6028" s="4" t="s">
        <v>24</v>
      </c>
      <c r="F6028" s="4" t="s">
        <v>10</v>
      </c>
      <c r="G6028" s="4" t="s">
        <v>9</v>
      </c>
      <c r="H6028" s="4" t="s">
        <v>9</v>
      </c>
      <c r="I6028" s="4" t="s">
        <v>10</v>
      </c>
      <c r="J6028" s="4" t="s">
        <v>10</v>
      </c>
      <c r="K6028" s="4" t="s">
        <v>9</v>
      </c>
      <c r="L6028" s="4" t="s">
        <v>9</v>
      </c>
      <c r="M6028" s="4" t="s">
        <v>9</v>
      </c>
      <c r="N6028" s="4" t="s">
        <v>9</v>
      </c>
      <c r="O6028" s="4" t="s">
        <v>6</v>
      </c>
    </row>
    <row r="6029" spans="1:6">
      <c r="A6029" t="n">
        <v>52447</v>
      </c>
      <c r="B6029" s="11" t="n">
        <v>50</v>
      </c>
      <c r="C6029" s="7" t="n">
        <v>0</v>
      </c>
      <c r="D6029" s="7" t="n">
        <v>5105</v>
      </c>
      <c r="E6029" s="7" t="n">
        <v>0.5</v>
      </c>
      <c r="F6029" s="7" t="n">
        <v>0</v>
      </c>
      <c r="G6029" s="7" t="n">
        <v>0</v>
      </c>
      <c r="H6029" s="7" t="n">
        <v>1065353216</v>
      </c>
      <c r="I6029" s="7" t="n">
        <v>0</v>
      </c>
      <c r="J6029" s="7" t="n">
        <v>65533</v>
      </c>
      <c r="K6029" s="7" t="n">
        <v>0</v>
      </c>
      <c r="L6029" s="7" t="n">
        <v>0</v>
      </c>
      <c r="M6029" s="7" t="n">
        <v>0</v>
      </c>
      <c r="N6029" s="7" t="n">
        <v>0</v>
      </c>
      <c r="O6029" s="7" t="s">
        <v>13</v>
      </c>
    </row>
    <row r="6030" spans="1:6">
      <c r="A6030" t="s">
        <v>4</v>
      </c>
      <c r="B6030" s="4" t="s">
        <v>5</v>
      </c>
      <c r="C6030" s="4" t="s">
        <v>10</v>
      </c>
      <c r="D6030" s="4" t="s">
        <v>14</v>
      </c>
    </row>
    <row r="6031" spans="1:6">
      <c r="A6031" t="n">
        <v>52486</v>
      </c>
      <c r="B6031" s="66" t="n">
        <v>67</v>
      </c>
      <c r="C6031" s="7" t="n">
        <v>0</v>
      </c>
      <c r="D6031" s="7" t="n">
        <v>2</v>
      </c>
    </row>
    <row r="6032" spans="1:6">
      <c r="A6032" t="s">
        <v>4</v>
      </c>
      <c r="B6032" s="4" t="s">
        <v>5</v>
      </c>
      <c r="C6032" s="4" t="s">
        <v>10</v>
      </c>
      <c r="D6032" s="4" t="s">
        <v>14</v>
      </c>
    </row>
    <row r="6033" spans="1:15">
      <c r="A6033" t="n">
        <v>52490</v>
      </c>
      <c r="B6033" s="66" t="n">
        <v>67</v>
      </c>
      <c r="C6033" s="7" t="n">
        <v>61489</v>
      </c>
      <c r="D6033" s="7" t="n">
        <v>2</v>
      </c>
    </row>
    <row r="6034" spans="1:15">
      <c r="A6034" t="s">
        <v>4</v>
      </c>
      <c r="B6034" s="4" t="s">
        <v>5</v>
      </c>
      <c r="C6034" s="4" t="s">
        <v>10</v>
      </c>
      <c r="D6034" s="4" t="s">
        <v>14</v>
      </c>
    </row>
    <row r="6035" spans="1:15">
      <c r="A6035" t="n">
        <v>52494</v>
      </c>
      <c r="B6035" s="66" t="n">
        <v>67</v>
      </c>
      <c r="C6035" s="7" t="n">
        <v>61490</v>
      </c>
      <c r="D6035" s="7" t="n">
        <v>2</v>
      </c>
    </row>
    <row r="6036" spans="1:15">
      <c r="A6036" t="s">
        <v>4</v>
      </c>
      <c r="B6036" s="4" t="s">
        <v>5</v>
      </c>
      <c r="C6036" s="4" t="s">
        <v>10</v>
      </c>
      <c r="D6036" s="4" t="s">
        <v>14</v>
      </c>
    </row>
    <row r="6037" spans="1:15">
      <c r="A6037" t="n">
        <v>52498</v>
      </c>
      <c r="B6037" s="66" t="n">
        <v>67</v>
      </c>
      <c r="C6037" s="7" t="n">
        <v>61488</v>
      </c>
      <c r="D6037" s="7" t="n">
        <v>2</v>
      </c>
    </row>
    <row r="6038" spans="1:15">
      <c r="A6038" t="s">
        <v>4</v>
      </c>
      <c r="B6038" s="4" t="s">
        <v>5</v>
      </c>
      <c r="C6038" s="4" t="s">
        <v>10</v>
      </c>
      <c r="D6038" s="4" t="s">
        <v>14</v>
      </c>
    </row>
    <row r="6039" spans="1:15">
      <c r="A6039" t="n">
        <v>52502</v>
      </c>
      <c r="B6039" s="66" t="n">
        <v>67</v>
      </c>
      <c r="C6039" s="7" t="n">
        <v>8</v>
      </c>
      <c r="D6039" s="7" t="n">
        <v>2</v>
      </c>
    </row>
    <row r="6040" spans="1:15">
      <c r="A6040" t="s">
        <v>4</v>
      </c>
      <c r="B6040" s="4" t="s">
        <v>5</v>
      </c>
      <c r="C6040" s="4" t="s">
        <v>10</v>
      </c>
      <c r="D6040" s="4" t="s">
        <v>14</v>
      </c>
    </row>
    <row r="6041" spans="1:15">
      <c r="A6041" t="n">
        <v>52506</v>
      </c>
      <c r="B6041" s="66" t="n">
        <v>67</v>
      </c>
      <c r="C6041" s="7" t="n">
        <v>1</v>
      </c>
      <c r="D6041" s="7" t="n">
        <v>2</v>
      </c>
    </row>
    <row r="6042" spans="1:15">
      <c r="A6042" t="s">
        <v>4</v>
      </c>
      <c r="B6042" s="4" t="s">
        <v>5</v>
      </c>
      <c r="C6042" s="4" t="s">
        <v>10</v>
      </c>
      <c r="D6042" s="4" t="s">
        <v>14</v>
      </c>
    </row>
    <row r="6043" spans="1:15">
      <c r="A6043" t="n">
        <v>52510</v>
      </c>
      <c r="B6043" s="66" t="n">
        <v>67</v>
      </c>
      <c r="C6043" s="7" t="n">
        <v>9</v>
      </c>
      <c r="D6043" s="7" t="n">
        <v>2</v>
      </c>
    </row>
    <row r="6044" spans="1:15">
      <c r="A6044" t="s">
        <v>4</v>
      </c>
      <c r="B6044" s="4" t="s">
        <v>5</v>
      </c>
      <c r="C6044" s="4" t="s">
        <v>10</v>
      </c>
      <c r="D6044" s="4" t="s">
        <v>14</v>
      </c>
    </row>
    <row r="6045" spans="1:15">
      <c r="A6045" t="n">
        <v>52514</v>
      </c>
      <c r="B6045" s="66" t="n">
        <v>67</v>
      </c>
      <c r="C6045" s="7" t="n">
        <v>7032</v>
      </c>
      <c r="D6045" s="7" t="n">
        <v>2</v>
      </c>
    </row>
    <row r="6046" spans="1:15">
      <c r="A6046" t="s">
        <v>4</v>
      </c>
      <c r="B6046" s="4" t="s">
        <v>5</v>
      </c>
      <c r="C6046" s="4" t="s">
        <v>10</v>
      </c>
    </row>
    <row r="6047" spans="1:15">
      <c r="A6047" t="n">
        <v>52518</v>
      </c>
      <c r="B6047" s="27" t="n">
        <v>16</v>
      </c>
      <c r="C6047" s="7" t="n">
        <v>2500</v>
      </c>
    </row>
    <row r="6048" spans="1:15">
      <c r="A6048" t="s">
        <v>4</v>
      </c>
      <c r="B6048" s="4" t="s">
        <v>5</v>
      </c>
      <c r="C6048" s="4" t="s">
        <v>14</v>
      </c>
      <c r="D6048" s="4" t="s">
        <v>14</v>
      </c>
    </row>
    <row r="6049" spans="1:4">
      <c r="A6049" t="n">
        <v>52521</v>
      </c>
      <c r="B6049" s="15" t="n">
        <v>49</v>
      </c>
      <c r="C6049" s="7" t="n">
        <v>2</v>
      </c>
      <c r="D6049" s="7" t="n">
        <v>0</v>
      </c>
    </row>
    <row r="6050" spans="1:4">
      <c r="A6050" t="s">
        <v>4</v>
      </c>
      <c r="B6050" s="4" t="s">
        <v>5</v>
      </c>
      <c r="C6050" s="4" t="s">
        <v>14</v>
      </c>
      <c r="D6050" s="4" t="s">
        <v>10</v>
      </c>
      <c r="E6050" s="4" t="s">
        <v>9</v>
      </c>
      <c r="F6050" s="4" t="s">
        <v>10</v>
      </c>
      <c r="G6050" s="4" t="s">
        <v>9</v>
      </c>
      <c r="H6050" s="4" t="s">
        <v>14</v>
      </c>
    </row>
    <row r="6051" spans="1:4">
      <c r="A6051" t="n">
        <v>52524</v>
      </c>
      <c r="B6051" s="15" t="n">
        <v>49</v>
      </c>
      <c r="C6051" s="7" t="n">
        <v>0</v>
      </c>
      <c r="D6051" s="7" t="n">
        <v>555</v>
      </c>
      <c r="E6051" s="7" t="n">
        <v>1065353216</v>
      </c>
      <c r="F6051" s="7" t="n">
        <v>0</v>
      </c>
      <c r="G6051" s="7" t="n">
        <v>0</v>
      </c>
      <c r="H6051" s="7" t="n">
        <v>0</v>
      </c>
    </row>
    <row r="6052" spans="1:4">
      <c r="A6052" t="s">
        <v>4</v>
      </c>
      <c r="B6052" s="4" t="s">
        <v>5</v>
      </c>
      <c r="C6052" s="4" t="s">
        <v>14</v>
      </c>
      <c r="D6052" s="4" t="s">
        <v>10</v>
      </c>
      <c r="E6052" s="4" t="s">
        <v>24</v>
      </c>
    </row>
    <row r="6053" spans="1:4">
      <c r="A6053" t="n">
        <v>52539</v>
      </c>
      <c r="B6053" s="23" t="n">
        <v>58</v>
      </c>
      <c r="C6053" s="7" t="n">
        <v>101</v>
      </c>
      <c r="D6053" s="7" t="n">
        <v>300</v>
      </c>
      <c r="E6053" s="7" t="n">
        <v>1</v>
      </c>
    </row>
    <row r="6054" spans="1:4">
      <c r="A6054" t="s">
        <v>4</v>
      </c>
      <c r="B6054" s="4" t="s">
        <v>5</v>
      </c>
      <c r="C6054" s="4" t="s">
        <v>14</v>
      </c>
      <c r="D6054" s="4" t="s">
        <v>10</v>
      </c>
    </row>
    <row r="6055" spans="1:4">
      <c r="A6055" t="n">
        <v>52547</v>
      </c>
      <c r="B6055" s="23" t="n">
        <v>58</v>
      </c>
      <c r="C6055" s="7" t="n">
        <v>254</v>
      </c>
      <c r="D6055" s="7" t="n">
        <v>0</v>
      </c>
    </row>
    <row r="6056" spans="1:4">
      <c r="A6056" t="s">
        <v>4</v>
      </c>
      <c r="B6056" s="4" t="s">
        <v>5</v>
      </c>
      <c r="C6056" s="4" t="s">
        <v>14</v>
      </c>
      <c r="D6056" s="4" t="s">
        <v>10</v>
      </c>
      <c r="E6056" s="4" t="s">
        <v>10</v>
      </c>
      <c r="F6056" s="4" t="s">
        <v>9</v>
      </c>
    </row>
    <row r="6057" spans="1:4">
      <c r="A6057" t="n">
        <v>52551</v>
      </c>
      <c r="B6057" s="59" t="n">
        <v>84</v>
      </c>
      <c r="C6057" s="7" t="n">
        <v>1</v>
      </c>
      <c r="D6057" s="7" t="n">
        <v>0</v>
      </c>
      <c r="E6057" s="7" t="n">
        <v>0</v>
      </c>
      <c r="F6057" s="7" t="n">
        <v>0</v>
      </c>
    </row>
    <row r="6058" spans="1:4">
      <c r="A6058" t="s">
        <v>4</v>
      </c>
      <c r="B6058" s="4" t="s">
        <v>5</v>
      </c>
      <c r="C6058" s="4" t="s">
        <v>14</v>
      </c>
      <c r="D6058" s="4" t="s">
        <v>14</v>
      </c>
      <c r="E6058" s="4" t="s">
        <v>24</v>
      </c>
      <c r="F6058" s="4" t="s">
        <v>24</v>
      </c>
      <c r="G6058" s="4" t="s">
        <v>24</v>
      </c>
      <c r="H6058" s="4" t="s">
        <v>10</v>
      </c>
    </row>
    <row r="6059" spans="1:4">
      <c r="A6059" t="n">
        <v>52561</v>
      </c>
      <c r="B6059" s="33" t="n">
        <v>45</v>
      </c>
      <c r="C6059" s="7" t="n">
        <v>2</v>
      </c>
      <c r="D6059" s="7" t="n">
        <v>3</v>
      </c>
      <c r="E6059" s="7" t="n">
        <v>-92.6699981689453</v>
      </c>
      <c r="F6059" s="7" t="n">
        <v>174.449996948242</v>
      </c>
      <c r="G6059" s="7" t="n">
        <v>28.8400001525879</v>
      </c>
      <c r="H6059" s="7" t="n">
        <v>0</v>
      </c>
    </row>
    <row r="6060" spans="1:4">
      <c r="A6060" t="s">
        <v>4</v>
      </c>
      <c r="B6060" s="4" t="s">
        <v>5</v>
      </c>
      <c r="C6060" s="4" t="s">
        <v>14</v>
      </c>
      <c r="D6060" s="4" t="s">
        <v>14</v>
      </c>
      <c r="E6060" s="4" t="s">
        <v>24</v>
      </c>
      <c r="F6060" s="4" t="s">
        <v>24</v>
      </c>
      <c r="G6060" s="4" t="s">
        <v>24</v>
      </c>
      <c r="H6060" s="4" t="s">
        <v>10</v>
      </c>
      <c r="I6060" s="4" t="s">
        <v>14</v>
      </c>
    </row>
    <row r="6061" spans="1:4">
      <c r="A6061" t="n">
        <v>52578</v>
      </c>
      <c r="B6061" s="33" t="n">
        <v>45</v>
      </c>
      <c r="C6061" s="7" t="n">
        <v>4</v>
      </c>
      <c r="D6061" s="7" t="n">
        <v>3</v>
      </c>
      <c r="E6061" s="7" t="n">
        <v>356.929992675781</v>
      </c>
      <c r="F6061" s="7" t="n">
        <v>247.630004882813</v>
      </c>
      <c r="G6061" s="7" t="n">
        <v>350</v>
      </c>
      <c r="H6061" s="7" t="n">
        <v>0</v>
      </c>
      <c r="I6061" s="7" t="n">
        <v>0</v>
      </c>
    </row>
    <row r="6062" spans="1:4">
      <c r="A6062" t="s">
        <v>4</v>
      </c>
      <c r="B6062" s="4" t="s">
        <v>5</v>
      </c>
      <c r="C6062" s="4" t="s">
        <v>14</v>
      </c>
      <c r="D6062" s="4" t="s">
        <v>14</v>
      </c>
      <c r="E6062" s="4" t="s">
        <v>24</v>
      </c>
      <c r="F6062" s="4" t="s">
        <v>10</v>
      </c>
    </row>
    <row r="6063" spans="1:4">
      <c r="A6063" t="n">
        <v>52596</v>
      </c>
      <c r="B6063" s="33" t="n">
        <v>45</v>
      </c>
      <c r="C6063" s="7" t="n">
        <v>5</v>
      </c>
      <c r="D6063" s="7" t="n">
        <v>3</v>
      </c>
      <c r="E6063" s="7" t="n">
        <v>3.79999995231628</v>
      </c>
      <c r="F6063" s="7" t="n">
        <v>0</v>
      </c>
    </row>
    <row r="6064" spans="1:4">
      <c r="A6064" t="s">
        <v>4</v>
      </c>
      <c r="B6064" s="4" t="s">
        <v>5</v>
      </c>
      <c r="C6064" s="4" t="s">
        <v>14</v>
      </c>
      <c r="D6064" s="4" t="s">
        <v>14</v>
      </c>
      <c r="E6064" s="4" t="s">
        <v>24</v>
      </c>
      <c r="F6064" s="4" t="s">
        <v>10</v>
      </c>
    </row>
    <row r="6065" spans="1:9">
      <c r="A6065" t="n">
        <v>52605</v>
      </c>
      <c r="B6065" s="33" t="n">
        <v>45</v>
      </c>
      <c r="C6065" s="7" t="n">
        <v>11</v>
      </c>
      <c r="D6065" s="7" t="n">
        <v>3</v>
      </c>
      <c r="E6065" s="7" t="n">
        <v>34.5</v>
      </c>
      <c r="F6065" s="7" t="n">
        <v>0</v>
      </c>
    </row>
    <row r="6066" spans="1:9">
      <c r="A6066" t="s">
        <v>4</v>
      </c>
      <c r="B6066" s="4" t="s">
        <v>5</v>
      </c>
      <c r="C6066" s="4" t="s">
        <v>14</v>
      </c>
      <c r="D6066" s="4" t="s">
        <v>14</v>
      </c>
      <c r="E6066" s="4" t="s">
        <v>24</v>
      </c>
      <c r="F6066" s="4" t="s">
        <v>24</v>
      </c>
      <c r="G6066" s="4" t="s">
        <v>24</v>
      </c>
      <c r="H6066" s="4" t="s">
        <v>10</v>
      </c>
    </row>
    <row r="6067" spans="1:9">
      <c r="A6067" t="n">
        <v>52614</v>
      </c>
      <c r="B6067" s="33" t="n">
        <v>45</v>
      </c>
      <c r="C6067" s="7" t="n">
        <v>2</v>
      </c>
      <c r="D6067" s="7" t="n">
        <v>3</v>
      </c>
      <c r="E6067" s="7" t="n">
        <v>-92.879997253418</v>
      </c>
      <c r="F6067" s="7" t="n">
        <v>174.449996948242</v>
      </c>
      <c r="G6067" s="7" t="n">
        <v>29.7700004577637</v>
      </c>
      <c r="H6067" s="7" t="n">
        <v>10000</v>
      </c>
    </row>
    <row r="6068" spans="1:9">
      <c r="A6068" t="s">
        <v>4</v>
      </c>
      <c r="B6068" s="4" t="s">
        <v>5</v>
      </c>
      <c r="C6068" s="4" t="s">
        <v>14</v>
      </c>
      <c r="D6068" s="4" t="s">
        <v>14</v>
      </c>
      <c r="E6068" s="4" t="s">
        <v>24</v>
      </c>
      <c r="F6068" s="4" t="s">
        <v>24</v>
      </c>
      <c r="G6068" s="4" t="s">
        <v>24</v>
      </c>
      <c r="H6068" s="4" t="s">
        <v>10</v>
      </c>
      <c r="I6068" s="4" t="s">
        <v>14</v>
      </c>
    </row>
    <row r="6069" spans="1:9">
      <c r="A6069" t="n">
        <v>52631</v>
      </c>
      <c r="B6069" s="33" t="n">
        <v>45</v>
      </c>
      <c r="C6069" s="7" t="n">
        <v>4</v>
      </c>
      <c r="D6069" s="7" t="n">
        <v>3</v>
      </c>
      <c r="E6069" s="7" t="n">
        <v>356.929992675781</v>
      </c>
      <c r="F6069" s="7" t="n">
        <v>242.889999389648</v>
      </c>
      <c r="G6069" s="7" t="n">
        <v>350</v>
      </c>
      <c r="H6069" s="7" t="n">
        <v>10000</v>
      </c>
      <c r="I6069" s="7" t="n">
        <v>1</v>
      </c>
    </row>
    <row r="6070" spans="1:9">
      <c r="A6070" t="s">
        <v>4</v>
      </c>
      <c r="B6070" s="4" t="s">
        <v>5</v>
      </c>
      <c r="C6070" s="4" t="s">
        <v>14</v>
      </c>
    </row>
    <row r="6071" spans="1:9">
      <c r="A6071" t="n">
        <v>52649</v>
      </c>
      <c r="B6071" s="62" t="n">
        <v>116</v>
      </c>
      <c r="C6071" s="7" t="n">
        <v>0</v>
      </c>
    </row>
    <row r="6072" spans="1:9">
      <c r="A6072" t="s">
        <v>4</v>
      </c>
      <c r="B6072" s="4" t="s">
        <v>5</v>
      </c>
      <c r="C6072" s="4" t="s">
        <v>14</v>
      </c>
      <c r="D6072" s="4" t="s">
        <v>10</v>
      </c>
    </row>
    <row r="6073" spans="1:9">
      <c r="A6073" t="n">
        <v>52651</v>
      </c>
      <c r="B6073" s="62" t="n">
        <v>116</v>
      </c>
      <c r="C6073" s="7" t="n">
        <v>2</v>
      </c>
      <c r="D6073" s="7" t="n">
        <v>1</v>
      </c>
    </row>
    <row r="6074" spans="1:9">
      <c r="A6074" t="s">
        <v>4</v>
      </c>
      <c r="B6074" s="4" t="s">
        <v>5</v>
      </c>
      <c r="C6074" s="4" t="s">
        <v>14</v>
      </c>
      <c r="D6074" s="4" t="s">
        <v>9</v>
      </c>
    </row>
    <row r="6075" spans="1:9">
      <c r="A6075" t="n">
        <v>52655</v>
      </c>
      <c r="B6075" s="62" t="n">
        <v>116</v>
      </c>
      <c r="C6075" s="7" t="n">
        <v>5</v>
      </c>
      <c r="D6075" s="7" t="n">
        <v>1120403456</v>
      </c>
    </row>
    <row r="6076" spans="1:9">
      <c r="A6076" t="s">
        <v>4</v>
      </c>
      <c r="B6076" s="4" t="s">
        <v>5</v>
      </c>
      <c r="C6076" s="4" t="s">
        <v>14</v>
      </c>
      <c r="D6076" s="4" t="s">
        <v>10</v>
      </c>
    </row>
    <row r="6077" spans="1:9">
      <c r="A6077" t="n">
        <v>52661</v>
      </c>
      <c r="B6077" s="62" t="n">
        <v>116</v>
      </c>
      <c r="C6077" s="7" t="n">
        <v>6</v>
      </c>
      <c r="D6077" s="7" t="n">
        <v>1</v>
      </c>
    </row>
    <row r="6078" spans="1:9">
      <c r="A6078" t="s">
        <v>4</v>
      </c>
      <c r="B6078" s="4" t="s">
        <v>5</v>
      </c>
      <c r="C6078" s="4" t="s">
        <v>14</v>
      </c>
      <c r="D6078" s="4" t="s">
        <v>10</v>
      </c>
    </row>
    <row r="6079" spans="1:9">
      <c r="A6079" t="n">
        <v>52665</v>
      </c>
      <c r="B6079" s="23" t="n">
        <v>58</v>
      </c>
      <c r="C6079" s="7" t="n">
        <v>255</v>
      </c>
      <c r="D6079" s="7" t="n">
        <v>0</v>
      </c>
    </row>
    <row r="6080" spans="1:9">
      <c r="A6080" t="s">
        <v>4</v>
      </c>
      <c r="B6080" s="4" t="s">
        <v>5</v>
      </c>
      <c r="C6080" s="4" t="s">
        <v>14</v>
      </c>
      <c r="D6080" s="4" t="s">
        <v>24</v>
      </c>
      <c r="E6080" s="4" t="s">
        <v>10</v>
      </c>
      <c r="F6080" s="4" t="s">
        <v>14</v>
      </c>
    </row>
    <row r="6081" spans="1:9">
      <c r="A6081" t="n">
        <v>52669</v>
      </c>
      <c r="B6081" s="15" t="n">
        <v>49</v>
      </c>
      <c r="C6081" s="7" t="n">
        <v>3</v>
      </c>
      <c r="D6081" s="7" t="n">
        <v>0.800000011920929</v>
      </c>
      <c r="E6081" s="7" t="n">
        <v>500</v>
      </c>
      <c r="F6081" s="7" t="n">
        <v>0</v>
      </c>
    </row>
    <row r="6082" spans="1:9">
      <c r="A6082" t="s">
        <v>4</v>
      </c>
      <c r="B6082" s="4" t="s">
        <v>5</v>
      </c>
      <c r="C6082" s="4" t="s">
        <v>14</v>
      </c>
      <c r="D6082" s="4" t="s">
        <v>14</v>
      </c>
      <c r="E6082" s="4" t="s">
        <v>14</v>
      </c>
      <c r="F6082" s="4" t="s">
        <v>14</v>
      </c>
    </row>
    <row r="6083" spans="1:9">
      <c r="A6083" t="n">
        <v>52678</v>
      </c>
      <c r="B6083" s="8" t="n">
        <v>14</v>
      </c>
      <c r="C6083" s="7" t="n">
        <v>0</v>
      </c>
      <c r="D6083" s="7" t="n">
        <v>1</v>
      </c>
      <c r="E6083" s="7" t="n">
        <v>0</v>
      </c>
      <c r="F6083" s="7" t="n">
        <v>0</v>
      </c>
    </row>
    <row r="6084" spans="1:9">
      <c r="A6084" t="s">
        <v>4</v>
      </c>
      <c r="B6084" s="4" t="s">
        <v>5</v>
      </c>
      <c r="C6084" s="4" t="s">
        <v>14</v>
      </c>
      <c r="D6084" s="53" t="s">
        <v>129</v>
      </c>
      <c r="E6084" s="4" t="s">
        <v>5</v>
      </c>
      <c r="F6084" s="4" t="s">
        <v>14</v>
      </c>
      <c r="G6084" s="4" t="s">
        <v>10</v>
      </c>
      <c r="H6084" s="53" t="s">
        <v>130</v>
      </c>
      <c r="I6084" s="4" t="s">
        <v>14</v>
      </c>
      <c r="J6084" s="4" t="s">
        <v>26</v>
      </c>
    </row>
    <row r="6085" spans="1:9">
      <c r="A6085" t="n">
        <v>52683</v>
      </c>
      <c r="B6085" s="12" t="n">
        <v>5</v>
      </c>
      <c r="C6085" s="7" t="n">
        <v>28</v>
      </c>
      <c r="D6085" s="53" t="s">
        <v>3</v>
      </c>
      <c r="E6085" s="54" t="n">
        <v>64</v>
      </c>
      <c r="F6085" s="7" t="n">
        <v>5</v>
      </c>
      <c r="G6085" s="7" t="n">
        <v>2</v>
      </c>
      <c r="H6085" s="53" t="s">
        <v>3</v>
      </c>
      <c r="I6085" s="7" t="n">
        <v>1</v>
      </c>
      <c r="J6085" s="13" t="n">
        <f t="normal" ca="1">A6095</f>
        <v>0</v>
      </c>
    </row>
    <row r="6086" spans="1:9">
      <c r="A6086" t="s">
        <v>4</v>
      </c>
      <c r="B6086" s="4" t="s">
        <v>5</v>
      </c>
      <c r="C6086" s="4" t="s">
        <v>14</v>
      </c>
      <c r="D6086" s="4" t="s">
        <v>10</v>
      </c>
      <c r="E6086" s="4" t="s">
        <v>6</v>
      </c>
    </row>
    <row r="6087" spans="1:9">
      <c r="A6087" t="n">
        <v>52694</v>
      </c>
      <c r="B6087" s="26" t="n">
        <v>51</v>
      </c>
      <c r="C6087" s="7" t="n">
        <v>4</v>
      </c>
      <c r="D6087" s="7" t="n">
        <v>2</v>
      </c>
      <c r="E6087" s="7" t="s">
        <v>162</v>
      </c>
    </row>
    <row r="6088" spans="1:9">
      <c r="A6088" t="s">
        <v>4</v>
      </c>
      <c r="B6088" s="4" t="s">
        <v>5</v>
      </c>
      <c r="C6088" s="4" t="s">
        <v>10</v>
      </c>
    </row>
    <row r="6089" spans="1:9">
      <c r="A6089" t="n">
        <v>52707</v>
      </c>
      <c r="B6089" s="27" t="n">
        <v>16</v>
      </c>
      <c r="C6089" s="7" t="n">
        <v>0</v>
      </c>
    </row>
    <row r="6090" spans="1:9">
      <c r="A6090" t="s">
        <v>4</v>
      </c>
      <c r="B6090" s="4" t="s">
        <v>5</v>
      </c>
      <c r="C6090" s="4" t="s">
        <v>10</v>
      </c>
      <c r="D6090" s="4" t="s">
        <v>14</v>
      </c>
      <c r="E6090" s="4" t="s">
        <v>9</v>
      </c>
      <c r="F6090" s="4" t="s">
        <v>45</v>
      </c>
      <c r="G6090" s="4" t="s">
        <v>14</v>
      </c>
      <c r="H6090" s="4" t="s">
        <v>14</v>
      </c>
    </row>
    <row r="6091" spans="1:9">
      <c r="A6091" t="n">
        <v>52710</v>
      </c>
      <c r="B6091" s="28" t="n">
        <v>26</v>
      </c>
      <c r="C6091" s="7" t="n">
        <v>2</v>
      </c>
      <c r="D6091" s="7" t="n">
        <v>17</v>
      </c>
      <c r="E6091" s="7" t="n">
        <v>6367</v>
      </c>
      <c r="F6091" s="7" t="s">
        <v>497</v>
      </c>
      <c r="G6091" s="7" t="n">
        <v>2</v>
      </c>
      <c r="H6091" s="7" t="n">
        <v>0</v>
      </c>
    </row>
    <row r="6092" spans="1:9">
      <c r="A6092" t="s">
        <v>4</v>
      </c>
      <c r="B6092" s="4" t="s">
        <v>5</v>
      </c>
    </row>
    <row r="6093" spans="1:9">
      <c r="A6093" t="n">
        <v>52743</v>
      </c>
      <c r="B6093" s="29" t="n">
        <v>28</v>
      </c>
    </row>
    <row r="6094" spans="1:9">
      <c r="A6094" t="s">
        <v>4</v>
      </c>
      <c r="B6094" s="4" t="s">
        <v>5</v>
      </c>
      <c r="C6094" s="4" t="s">
        <v>14</v>
      </c>
      <c r="D6094" s="53" t="s">
        <v>129</v>
      </c>
      <c r="E6094" s="4" t="s">
        <v>5</v>
      </c>
      <c r="F6094" s="4" t="s">
        <v>14</v>
      </c>
      <c r="G6094" s="4" t="s">
        <v>10</v>
      </c>
      <c r="H6094" s="53" t="s">
        <v>130</v>
      </c>
      <c r="I6094" s="4" t="s">
        <v>14</v>
      </c>
      <c r="J6094" s="4" t="s">
        <v>26</v>
      </c>
    </row>
    <row r="6095" spans="1:9">
      <c r="A6095" t="n">
        <v>52744</v>
      </c>
      <c r="B6095" s="12" t="n">
        <v>5</v>
      </c>
      <c r="C6095" s="7" t="n">
        <v>28</v>
      </c>
      <c r="D6095" s="53" t="s">
        <v>3</v>
      </c>
      <c r="E6095" s="54" t="n">
        <v>64</v>
      </c>
      <c r="F6095" s="7" t="n">
        <v>5</v>
      </c>
      <c r="G6095" s="7" t="n">
        <v>7</v>
      </c>
      <c r="H6095" s="53" t="s">
        <v>3</v>
      </c>
      <c r="I6095" s="7" t="n">
        <v>1</v>
      </c>
      <c r="J6095" s="13" t="n">
        <f t="normal" ca="1">A6105</f>
        <v>0</v>
      </c>
    </row>
    <row r="6096" spans="1:9">
      <c r="A6096" t="s">
        <v>4</v>
      </c>
      <c r="B6096" s="4" t="s">
        <v>5</v>
      </c>
      <c r="C6096" s="4" t="s">
        <v>14</v>
      </c>
      <c r="D6096" s="4" t="s">
        <v>10</v>
      </c>
      <c r="E6096" s="4" t="s">
        <v>6</v>
      </c>
    </row>
    <row r="6097" spans="1:10">
      <c r="A6097" t="n">
        <v>52755</v>
      </c>
      <c r="B6097" s="26" t="n">
        <v>51</v>
      </c>
      <c r="C6097" s="7" t="n">
        <v>4</v>
      </c>
      <c r="D6097" s="7" t="n">
        <v>7</v>
      </c>
      <c r="E6097" s="7" t="s">
        <v>165</v>
      </c>
    </row>
    <row r="6098" spans="1:10">
      <c r="A6098" t="s">
        <v>4</v>
      </c>
      <c r="B6098" s="4" t="s">
        <v>5</v>
      </c>
      <c r="C6098" s="4" t="s">
        <v>10</v>
      </c>
    </row>
    <row r="6099" spans="1:10">
      <c r="A6099" t="n">
        <v>52768</v>
      </c>
      <c r="B6099" s="27" t="n">
        <v>16</v>
      </c>
      <c r="C6099" s="7" t="n">
        <v>0</v>
      </c>
    </row>
    <row r="6100" spans="1:10">
      <c r="A6100" t="s">
        <v>4</v>
      </c>
      <c r="B6100" s="4" t="s">
        <v>5</v>
      </c>
      <c r="C6100" s="4" t="s">
        <v>10</v>
      </c>
      <c r="D6100" s="4" t="s">
        <v>14</v>
      </c>
      <c r="E6100" s="4" t="s">
        <v>9</v>
      </c>
      <c r="F6100" s="4" t="s">
        <v>45</v>
      </c>
      <c r="G6100" s="4" t="s">
        <v>14</v>
      </c>
      <c r="H6100" s="4" t="s">
        <v>14</v>
      </c>
    </row>
    <row r="6101" spans="1:10">
      <c r="A6101" t="n">
        <v>52771</v>
      </c>
      <c r="B6101" s="28" t="n">
        <v>26</v>
      </c>
      <c r="C6101" s="7" t="n">
        <v>7</v>
      </c>
      <c r="D6101" s="7" t="n">
        <v>17</v>
      </c>
      <c r="E6101" s="7" t="n">
        <v>4361</v>
      </c>
      <c r="F6101" s="7" t="s">
        <v>498</v>
      </c>
      <c r="G6101" s="7" t="n">
        <v>2</v>
      </c>
      <c r="H6101" s="7" t="n">
        <v>0</v>
      </c>
    </row>
    <row r="6102" spans="1:10">
      <c r="A6102" t="s">
        <v>4</v>
      </c>
      <c r="B6102" s="4" t="s">
        <v>5</v>
      </c>
    </row>
    <row r="6103" spans="1:10">
      <c r="A6103" t="n">
        <v>52798</v>
      </c>
      <c r="B6103" s="29" t="n">
        <v>28</v>
      </c>
    </row>
    <row r="6104" spans="1:10">
      <c r="A6104" t="s">
        <v>4</v>
      </c>
      <c r="B6104" s="4" t="s">
        <v>5</v>
      </c>
      <c r="C6104" s="4" t="s">
        <v>14</v>
      </c>
      <c r="D6104" s="53" t="s">
        <v>129</v>
      </c>
      <c r="E6104" s="4" t="s">
        <v>5</v>
      </c>
      <c r="F6104" s="4" t="s">
        <v>14</v>
      </c>
      <c r="G6104" s="4" t="s">
        <v>10</v>
      </c>
      <c r="H6104" s="53" t="s">
        <v>130</v>
      </c>
      <c r="I6104" s="4" t="s">
        <v>14</v>
      </c>
      <c r="J6104" s="4" t="s">
        <v>26</v>
      </c>
    </row>
    <row r="6105" spans="1:10">
      <c r="A6105" t="n">
        <v>52799</v>
      </c>
      <c r="B6105" s="12" t="n">
        <v>5</v>
      </c>
      <c r="C6105" s="7" t="n">
        <v>28</v>
      </c>
      <c r="D6105" s="53" t="s">
        <v>3</v>
      </c>
      <c r="E6105" s="54" t="n">
        <v>64</v>
      </c>
      <c r="F6105" s="7" t="n">
        <v>5</v>
      </c>
      <c r="G6105" s="7" t="n">
        <v>4</v>
      </c>
      <c r="H6105" s="53" t="s">
        <v>3</v>
      </c>
      <c r="I6105" s="7" t="n">
        <v>1</v>
      </c>
      <c r="J6105" s="13" t="n">
        <f t="normal" ca="1">A6115</f>
        <v>0</v>
      </c>
    </row>
    <row r="6106" spans="1:10">
      <c r="A6106" t="s">
        <v>4</v>
      </c>
      <c r="B6106" s="4" t="s">
        <v>5</v>
      </c>
      <c r="C6106" s="4" t="s">
        <v>14</v>
      </c>
      <c r="D6106" s="4" t="s">
        <v>10</v>
      </c>
      <c r="E6106" s="4" t="s">
        <v>6</v>
      </c>
    </row>
    <row r="6107" spans="1:10">
      <c r="A6107" t="n">
        <v>52810</v>
      </c>
      <c r="B6107" s="26" t="n">
        <v>51</v>
      </c>
      <c r="C6107" s="7" t="n">
        <v>4</v>
      </c>
      <c r="D6107" s="7" t="n">
        <v>4</v>
      </c>
      <c r="E6107" s="7" t="s">
        <v>162</v>
      </c>
    </row>
    <row r="6108" spans="1:10">
      <c r="A6108" t="s">
        <v>4</v>
      </c>
      <c r="B6108" s="4" t="s">
        <v>5</v>
      </c>
      <c r="C6108" s="4" t="s">
        <v>10</v>
      </c>
    </row>
    <row r="6109" spans="1:10">
      <c r="A6109" t="n">
        <v>52823</v>
      </c>
      <c r="B6109" s="27" t="n">
        <v>16</v>
      </c>
      <c r="C6109" s="7" t="n">
        <v>0</v>
      </c>
    </row>
    <row r="6110" spans="1:10">
      <c r="A6110" t="s">
        <v>4</v>
      </c>
      <c r="B6110" s="4" t="s">
        <v>5</v>
      </c>
      <c r="C6110" s="4" t="s">
        <v>10</v>
      </c>
      <c r="D6110" s="4" t="s">
        <v>14</v>
      </c>
      <c r="E6110" s="4" t="s">
        <v>9</v>
      </c>
      <c r="F6110" s="4" t="s">
        <v>45</v>
      </c>
      <c r="G6110" s="4" t="s">
        <v>14</v>
      </c>
      <c r="H6110" s="4" t="s">
        <v>14</v>
      </c>
    </row>
    <row r="6111" spans="1:10">
      <c r="A6111" t="n">
        <v>52826</v>
      </c>
      <c r="B6111" s="28" t="n">
        <v>26</v>
      </c>
      <c r="C6111" s="7" t="n">
        <v>4</v>
      </c>
      <c r="D6111" s="7" t="n">
        <v>17</v>
      </c>
      <c r="E6111" s="7" t="n">
        <v>7361</v>
      </c>
      <c r="F6111" s="7" t="s">
        <v>499</v>
      </c>
      <c r="G6111" s="7" t="n">
        <v>2</v>
      </c>
      <c r="H6111" s="7" t="n">
        <v>0</v>
      </c>
    </row>
    <row r="6112" spans="1:10">
      <c r="A6112" t="s">
        <v>4</v>
      </c>
      <c r="B6112" s="4" t="s">
        <v>5</v>
      </c>
    </row>
    <row r="6113" spans="1:10">
      <c r="A6113" t="n">
        <v>52867</v>
      </c>
      <c r="B6113" s="29" t="n">
        <v>28</v>
      </c>
    </row>
    <row r="6114" spans="1:10">
      <c r="A6114" t="s">
        <v>4</v>
      </c>
      <c r="B6114" s="4" t="s">
        <v>5</v>
      </c>
      <c r="C6114" s="4" t="s">
        <v>14</v>
      </c>
      <c r="D6114" s="4" t="s">
        <v>10</v>
      </c>
      <c r="E6114" s="4" t="s">
        <v>6</v>
      </c>
    </row>
    <row r="6115" spans="1:10">
      <c r="A6115" t="n">
        <v>52868</v>
      </c>
      <c r="B6115" s="26" t="n">
        <v>51</v>
      </c>
      <c r="C6115" s="7" t="n">
        <v>4</v>
      </c>
      <c r="D6115" s="7" t="n">
        <v>0</v>
      </c>
      <c r="E6115" s="7" t="s">
        <v>500</v>
      </c>
    </row>
    <row r="6116" spans="1:10">
      <c r="A6116" t="s">
        <v>4</v>
      </c>
      <c r="B6116" s="4" t="s">
        <v>5</v>
      </c>
      <c r="C6116" s="4" t="s">
        <v>10</v>
      </c>
    </row>
    <row r="6117" spans="1:10">
      <c r="A6117" t="n">
        <v>52882</v>
      </c>
      <c r="B6117" s="27" t="n">
        <v>16</v>
      </c>
      <c r="C6117" s="7" t="n">
        <v>0</v>
      </c>
    </row>
    <row r="6118" spans="1:10">
      <c r="A6118" t="s">
        <v>4</v>
      </c>
      <c r="B6118" s="4" t="s">
        <v>5</v>
      </c>
      <c r="C6118" s="4" t="s">
        <v>10</v>
      </c>
      <c r="D6118" s="4" t="s">
        <v>14</v>
      </c>
      <c r="E6118" s="4" t="s">
        <v>9</v>
      </c>
      <c r="F6118" s="4" t="s">
        <v>45</v>
      </c>
      <c r="G6118" s="4" t="s">
        <v>14</v>
      </c>
      <c r="H6118" s="4" t="s">
        <v>14</v>
      </c>
    </row>
    <row r="6119" spans="1:10">
      <c r="A6119" t="n">
        <v>52885</v>
      </c>
      <c r="B6119" s="28" t="n">
        <v>26</v>
      </c>
      <c r="C6119" s="7" t="n">
        <v>0</v>
      </c>
      <c r="D6119" s="7" t="n">
        <v>17</v>
      </c>
      <c r="E6119" s="7" t="n">
        <v>52581</v>
      </c>
      <c r="F6119" s="7" t="s">
        <v>501</v>
      </c>
      <c r="G6119" s="7" t="n">
        <v>2</v>
      </c>
      <c r="H6119" s="7" t="n">
        <v>0</v>
      </c>
    </row>
    <row r="6120" spans="1:10">
      <c r="A6120" t="s">
        <v>4</v>
      </c>
      <c r="B6120" s="4" t="s">
        <v>5</v>
      </c>
    </row>
    <row r="6121" spans="1:10">
      <c r="A6121" t="n">
        <v>52926</v>
      </c>
      <c r="B6121" s="29" t="n">
        <v>28</v>
      </c>
    </row>
    <row r="6122" spans="1:10">
      <c r="A6122" t="s">
        <v>4</v>
      </c>
      <c r="B6122" s="4" t="s">
        <v>5</v>
      </c>
      <c r="C6122" s="4" t="s">
        <v>10</v>
      </c>
      <c r="D6122" s="4" t="s">
        <v>14</v>
      </c>
    </row>
    <row r="6123" spans="1:10">
      <c r="A6123" t="n">
        <v>52927</v>
      </c>
      <c r="B6123" s="31" t="n">
        <v>89</v>
      </c>
      <c r="C6123" s="7" t="n">
        <v>65533</v>
      </c>
      <c r="D6123" s="7" t="n">
        <v>1</v>
      </c>
    </row>
    <row r="6124" spans="1:10">
      <c r="A6124" t="s">
        <v>4</v>
      </c>
      <c r="B6124" s="4" t="s">
        <v>5</v>
      </c>
      <c r="C6124" s="4" t="s">
        <v>9</v>
      </c>
    </row>
    <row r="6125" spans="1:10">
      <c r="A6125" t="n">
        <v>52931</v>
      </c>
      <c r="B6125" s="30" t="n">
        <v>15</v>
      </c>
      <c r="C6125" s="7" t="n">
        <v>256</v>
      </c>
    </row>
    <row r="6126" spans="1:10">
      <c r="A6126" t="s">
        <v>4</v>
      </c>
      <c r="B6126" s="4" t="s">
        <v>5</v>
      </c>
      <c r="C6126" s="4" t="s">
        <v>14</v>
      </c>
      <c r="D6126" s="4" t="s">
        <v>10</v>
      </c>
      <c r="E6126" s="4" t="s">
        <v>24</v>
      </c>
    </row>
    <row r="6127" spans="1:10">
      <c r="A6127" t="n">
        <v>52936</v>
      </c>
      <c r="B6127" s="23" t="n">
        <v>58</v>
      </c>
      <c r="C6127" s="7" t="n">
        <v>101</v>
      </c>
      <c r="D6127" s="7" t="n">
        <v>300</v>
      </c>
      <c r="E6127" s="7" t="n">
        <v>1</v>
      </c>
    </row>
    <row r="6128" spans="1:10">
      <c r="A6128" t="s">
        <v>4</v>
      </c>
      <c r="B6128" s="4" t="s">
        <v>5</v>
      </c>
      <c r="C6128" s="4" t="s">
        <v>14</v>
      </c>
      <c r="D6128" s="4" t="s">
        <v>10</v>
      </c>
    </row>
    <row r="6129" spans="1:8">
      <c r="A6129" t="n">
        <v>52944</v>
      </c>
      <c r="B6129" s="23" t="n">
        <v>58</v>
      </c>
      <c r="C6129" s="7" t="n">
        <v>254</v>
      </c>
      <c r="D6129" s="7" t="n">
        <v>0</v>
      </c>
    </row>
    <row r="6130" spans="1:8">
      <c r="A6130" t="s">
        <v>4</v>
      </c>
      <c r="B6130" s="4" t="s">
        <v>5</v>
      </c>
      <c r="C6130" s="4" t="s">
        <v>14</v>
      </c>
    </row>
    <row r="6131" spans="1:8">
      <c r="A6131" t="n">
        <v>52948</v>
      </c>
      <c r="B6131" s="62" t="n">
        <v>116</v>
      </c>
      <c r="C6131" s="7" t="n">
        <v>1</v>
      </c>
    </row>
    <row r="6132" spans="1:8">
      <c r="A6132" t="s">
        <v>4</v>
      </c>
      <c r="B6132" s="4" t="s">
        <v>5</v>
      </c>
      <c r="C6132" s="4" t="s">
        <v>14</v>
      </c>
      <c r="D6132" s="4" t="s">
        <v>14</v>
      </c>
      <c r="E6132" s="4" t="s">
        <v>24</v>
      </c>
      <c r="F6132" s="4" t="s">
        <v>24</v>
      </c>
      <c r="G6132" s="4" t="s">
        <v>24</v>
      </c>
      <c r="H6132" s="4" t="s">
        <v>10</v>
      </c>
    </row>
    <row r="6133" spans="1:8">
      <c r="A6133" t="n">
        <v>52950</v>
      </c>
      <c r="B6133" s="33" t="n">
        <v>45</v>
      </c>
      <c r="C6133" s="7" t="n">
        <v>2</v>
      </c>
      <c r="D6133" s="7" t="n">
        <v>3</v>
      </c>
      <c r="E6133" s="7" t="n">
        <v>-86.6100006103516</v>
      </c>
      <c r="F6133" s="7" t="n">
        <v>174.979995727539</v>
      </c>
      <c r="G6133" s="7" t="n">
        <v>29.0400009155273</v>
      </c>
      <c r="H6133" s="7" t="n">
        <v>0</v>
      </c>
    </row>
    <row r="6134" spans="1:8">
      <c r="A6134" t="s">
        <v>4</v>
      </c>
      <c r="B6134" s="4" t="s">
        <v>5</v>
      </c>
      <c r="C6134" s="4" t="s">
        <v>14</v>
      </c>
      <c r="D6134" s="4" t="s">
        <v>14</v>
      </c>
      <c r="E6134" s="4" t="s">
        <v>24</v>
      </c>
      <c r="F6134" s="4" t="s">
        <v>24</v>
      </c>
      <c r="G6134" s="4" t="s">
        <v>24</v>
      </c>
      <c r="H6134" s="4" t="s">
        <v>10</v>
      </c>
      <c r="I6134" s="4" t="s">
        <v>14</v>
      </c>
    </row>
    <row r="6135" spans="1:8">
      <c r="A6135" t="n">
        <v>52967</v>
      </c>
      <c r="B6135" s="33" t="n">
        <v>45</v>
      </c>
      <c r="C6135" s="7" t="n">
        <v>4</v>
      </c>
      <c r="D6135" s="7" t="n">
        <v>3</v>
      </c>
      <c r="E6135" s="7" t="n">
        <v>2.19000005722046</v>
      </c>
      <c r="F6135" s="7" t="n">
        <v>225.130004882813</v>
      </c>
      <c r="G6135" s="7" t="n">
        <v>2</v>
      </c>
      <c r="H6135" s="7" t="n">
        <v>0</v>
      </c>
      <c r="I6135" s="7" t="n">
        <v>0</v>
      </c>
    </row>
    <row r="6136" spans="1:8">
      <c r="A6136" t="s">
        <v>4</v>
      </c>
      <c r="B6136" s="4" t="s">
        <v>5</v>
      </c>
      <c r="C6136" s="4" t="s">
        <v>14</v>
      </c>
      <c r="D6136" s="4" t="s">
        <v>14</v>
      </c>
      <c r="E6136" s="4" t="s">
        <v>24</v>
      </c>
      <c r="F6136" s="4" t="s">
        <v>10</v>
      </c>
    </row>
    <row r="6137" spans="1:8">
      <c r="A6137" t="n">
        <v>52985</v>
      </c>
      <c r="B6137" s="33" t="n">
        <v>45</v>
      </c>
      <c r="C6137" s="7" t="n">
        <v>5</v>
      </c>
      <c r="D6137" s="7" t="n">
        <v>3</v>
      </c>
      <c r="E6137" s="7" t="n">
        <v>1.70000004768372</v>
      </c>
      <c r="F6137" s="7" t="n">
        <v>0</v>
      </c>
    </row>
    <row r="6138" spans="1:8">
      <c r="A6138" t="s">
        <v>4</v>
      </c>
      <c r="B6138" s="4" t="s">
        <v>5</v>
      </c>
      <c r="C6138" s="4" t="s">
        <v>14</v>
      </c>
      <c r="D6138" s="4" t="s">
        <v>14</v>
      </c>
      <c r="E6138" s="4" t="s">
        <v>24</v>
      </c>
      <c r="F6138" s="4" t="s">
        <v>10</v>
      </c>
    </row>
    <row r="6139" spans="1:8">
      <c r="A6139" t="n">
        <v>52994</v>
      </c>
      <c r="B6139" s="33" t="n">
        <v>45</v>
      </c>
      <c r="C6139" s="7" t="n">
        <v>11</v>
      </c>
      <c r="D6139" s="7" t="n">
        <v>3</v>
      </c>
      <c r="E6139" s="7" t="n">
        <v>26.5</v>
      </c>
      <c r="F6139" s="7" t="n">
        <v>0</v>
      </c>
    </row>
    <row r="6140" spans="1:8">
      <c r="A6140" t="s">
        <v>4</v>
      </c>
      <c r="B6140" s="4" t="s">
        <v>5</v>
      </c>
      <c r="C6140" s="4" t="s">
        <v>14</v>
      </c>
      <c r="D6140" s="4" t="s">
        <v>14</v>
      </c>
      <c r="E6140" s="4" t="s">
        <v>24</v>
      </c>
      <c r="F6140" s="4" t="s">
        <v>10</v>
      </c>
    </row>
    <row r="6141" spans="1:8">
      <c r="A6141" t="n">
        <v>53003</v>
      </c>
      <c r="B6141" s="33" t="n">
        <v>45</v>
      </c>
      <c r="C6141" s="7" t="n">
        <v>5</v>
      </c>
      <c r="D6141" s="7" t="n">
        <v>3</v>
      </c>
      <c r="E6141" s="7" t="n">
        <v>2.09999990463257</v>
      </c>
      <c r="F6141" s="7" t="n">
        <v>10000</v>
      </c>
    </row>
    <row r="6142" spans="1:8">
      <c r="A6142" t="s">
        <v>4</v>
      </c>
      <c r="B6142" s="4" t="s">
        <v>5</v>
      </c>
      <c r="C6142" s="4" t="s">
        <v>14</v>
      </c>
      <c r="D6142" s="4" t="s">
        <v>10</v>
      </c>
      <c r="E6142" s="4" t="s">
        <v>6</v>
      </c>
      <c r="F6142" s="4" t="s">
        <v>6</v>
      </c>
      <c r="G6142" s="4" t="s">
        <v>6</v>
      </c>
      <c r="H6142" s="4" t="s">
        <v>6</v>
      </c>
    </row>
    <row r="6143" spans="1:8">
      <c r="A6143" t="n">
        <v>53012</v>
      </c>
      <c r="B6143" s="26" t="n">
        <v>51</v>
      </c>
      <c r="C6143" s="7" t="n">
        <v>3</v>
      </c>
      <c r="D6143" s="7" t="n">
        <v>22</v>
      </c>
      <c r="E6143" s="7" t="s">
        <v>187</v>
      </c>
      <c r="F6143" s="7" t="s">
        <v>159</v>
      </c>
      <c r="G6143" s="7" t="s">
        <v>158</v>
      </c>
      <c r="H6143" s="7" t="s">
        <v>159</v>
      </c>
    </row>
    <row r="6144" spans="1:8">
      <c r="A6144" t="s">
        <v>4</v>
      </c>
      <c r="B6144" s="4" t="s">
        <v>5</v>
      </c>
      <c r="C6144" s="4" t="s">
        <v>10</v>
      </c>
      <c r="D6144" s="4" t="s">
        <v>14</v>
      </c>
      <c r="E6144" s="4" t="s">
        <v>14</v>
      </c>
      <c r="F6144" s="4" t="s">
        <v>6</v>
      </c>
    </row>
    <row r="6145" spans="1:9">
      <c r="A6145" t="n">
        <v>53025</v>
      </c>
      <c r="B6145" s="45" t="n">
        <v>20</v>
      </c>
      <c r="C6145" s="7" t="n">
        <v>22</v>
      </c>
      <c r="D6145" s="7" t="n">
        <v>2</v>
      </c>
      <c r="E6145" s="7" t="n">
        <v>11</v>
      </c>
      <c r="F6145" s="7" t="s">
        <v>502</v>
      </c>
    </row>
    <row r="6146" spans="1:9">
      <c r="A6146" t="s">
        <v>4</v>
      </c>
      <c r="B6146" s="4" t="s">
        <v>5</v>
      </c>
      <c r="C6146" s="4" t="s">
        <v>14</v>
      </c>
      <c r="D6146" s="4" t="s">
        <v>10</v>
      </c>
      <c r="E6146" s="4" t="s">
        <v>10</v>
      </c>
      <c r="F6146" s="4" t="s">
        <v>9</v>
      </c>
    </row>
    <row r="6147" spans="1:9">
      <c r="A6147" t="n">
        <v>53051</v>
      </c>
      <c r="B6147" s="59" t="n">
        <v>84</v>
      </c>
      <c r="C6147" s="7" t="n">
        <v>0</v>
      </c>
      <c r="D6147" s="7" t="n">
        <v>0</v>
      </c>
      <c r="E6147" s="7" t="n">
        <v>0</v>
      </c>
      <c r="F6147" s="7" t="n">
        <v>1036831949</v>
      </c>
    </row>
    <row r="6148" spans="1:9">
      <c r="A6148" t="s">
        <v>4</v>
      </c>
      <c r="B6148" s="4" t="s">
        <v>5</v>
      </c>
      <c r="C6148" s="4" t="s">
        <v>14</v>
      </c>
      <c r="D6148" s="4" t="s">
        <v>10</v>
      </c>
    </row>
    <row r="6149" spans="1:9">
      <c r="A6149" t="n">
        <v>53061</v>
      </c>
      <c r="B6149" s="23" t="n">
        <v>58</v>
      </c>
      <c r="C6149" s="7" t="n">
        <v>255</v>
      </c>
      <c r="D6149" s="7" t="n">
        <v>0</v>
      </c>
    </row>
    <row r="6150" spans="1:9">
      <c r="A6150" t="s">
        <v>4</v>
      </c>
      <c r="B6150" s="4" t="s">
        <v>5</v>
      </c>
      <c r="C6150" s="4" t="s">
        <v>14</v>
      </c>
      <c r="D6150" s="4" t="s">
        <v>10</v>
      </c>
      <c r="E6150" s="4" t="s">
        <v>6</v>
      </c>
    </row>
    <row r="6151" spans="1:9">
      <c r="A6151" t="n">
        <v>53065</v>
      </c>
      <c r="B6151" s="26" t="n">
        <v>51</v>
      </c>
      <c r="C6151" s="7" t="n">
        <v>4</v>
      </c>
      <c r="D6151" s="7" t="n">
        <v>28</v>
      </c>
      <c r="E6151" s="7" t="s">
        <v>44</v>
      </c>
    </row>
    <row r="6152" spans="1:9">
      <c r="A6152" t="s">
        <v>4</v>
      </c>
      <c r="B6152" s="4" t="s">
        <v>5</v>
      </c>
      <c r="C6152" s="4" t="s">
        <v>10</v>
      </c>
    </row>
    <row r="6153" spans="1:9">
      <c r="A6153" t="n">
        <v>53078</v>
      </c>
      <c r="B6153" s="27" t="n">
        <v>16</v>
      </c>
      <c r="C6153" s="7" t="n">
        <v>0</v>
      </c>
    </row>
    <row r="6154" spans="1:9">
      <c r="A6154" t="s">
        <v>4</v>
      </c>
      <c r="B6154" s="4" t="s">
        <v>5</v>
      </c>
      <c r="C6154" s="4" t="s">
        <v>10</v>
      </c>
      <c r="D6154" s="4" t="s">
        <v>14</v>
      </c>
      <c r="E6154" s="4" t="s">
        <v>9</v>
      </c>
      <c r="F6154" s="4" t="s">
        <v>45</v>
      </c>
      <c r="G6154" s="4" t="s">
        <v>14</v>
      </c>
      <c r="H6154" s="4" t="s">
        <v>14</v>
      </c>
      <c r="I6154" s="4" t="s">
        <v>14</v>
      </c>
      <c r="J6154" s="4" t="s">
        <v>9</v>
      </c>
      <c r="K6154" s="4" t="s">
        <v>45</v>
      </c>
      <c r="L6154" s="4" t="s">
        <v>14</v>
      </c>
      <c r="M6154" s="4" t="s">
        <v>14</v>
      </c>
    </row>
    <row r="6155" spans="1:9">
      <c r="A6155" t="n">
        <v>53081</v>
      </c>
      <c r="B6155" s="28" t="n">
        <v>26</v>
      </c>
      <c r="C6155" s="7" t="n">
        <v>28</v>
      </c>
      <c r="D6155" s="7" t="n">
        <v>17</v>
      </c>
      <c r="E6155" s="7" t="n">
        <v>33338</v>
      </c>
      <c r="F6155" s="7" t="s">
        <v>503</v>
      </c>
      <c r="G6155" s="7" t="n">
        <v>2</v>
      </c>
      <c r="H6155" s="7" t="n">
        <v>3</v>
      </c>
      <c r="I6155" s="7" t="n">
        <v>17</v>
      </c>
      <c r="J6155" s="7" t="n">
        <v>33339</v>
      </c>
      <c r="K6155" s="7" t="s">
        <v>504</v>
      </c>
      <c r="L6155" s="7" t="n">
        <v>2</v>
      </c>
      <c r="M6155" s="7" t="n">
        <v>0</v>
      </c>
    </row>
    <row r="6156" spans="1:9">
      <c r="A6156" t="s">
        <v>4</v>
      </c>
      <c r="B6156" s="4" t="s">
        <v>5</v>
      </c>
    </row>
    <row r="6157" spans="1:9">
      <c r="A6157" t="n">
        <v>53212</v>
      </c>
      <c r="B6157" s="29" t="n">
        <v>28</v>
      </c>
    </row>
    <row r="6158" spans="1:9">
      <c r="A6158" t="s">
        <v>4</v>
      </c>
      <c r="B6158" s="4" t="s">
        <v>5</v>
      </c>
      <c r="C6158" s="4" t="s">
        <v>10</v>
      </c>
      <c r="D6158" s="4" t="s">
        <v>14</v>
      </c>
    </row>
    <row r="6159" spans="1:9">
      <c r="A6159" t="n">
        <v>53213</v>
      </c>
      <c r="B6159" s="31" t="n">
        <v>89</v>
      </c>
      <c r="C6159" s="7" t="n">
        <v>65533</v>
      </c>
      <c r="D6159" s="7" t="n">
        <v>1</v>
      </c>
    </row>
    <row r="6160" spans="1:9">
      <c r="A6160" t="s">
        <v>4</v>
      </c>
      <c r="B6160" s="4" t="s">
        <v>5</v>
      </c>
      <c r="C6160" s="4" t="s">
        <v>14</v>
      </c>
      <c r="D6160" s="4" t="s">
        <v>10</v>
      </c>
      <c r="E6160" s="4" t="s">
        <v>24</v>
      </c>
    </row>
    <row r="6161" spans="1:13">
      <c r="A6161" t="n">
        <v>53217</v>
      </c>
      <c r="B6161" s="23" t="n">
        <v>58</v>
      </c>
      <c r="C6161" s="7" t="n">
        <v>101</v>
      </c>
      <c r="D6161" s="7" t="n">
        <v>500</v>
      </c>
      <c r="E6161" s="7" t="n">
        <v>1</v>
      </c>
    </row>
    <row r="6162" spans="1:13">
      <c r="A6162" t="s">
        <v>4</v>
      </c>
      <c r="B6162" s="4" t="s">
        <v>5</v>
      </c>
      <c r="C6162" s="4" t="s">
        <v>14</v>
      </c>
      <c r="D6162" s="4" t="s">
        <v>10</v>
      </c>
    </row>
    <row r="6163" spans="1:13">
      <c r="A6163" t="n">
        <v>53225</v>
      </c>
      <c r="B6163" s="23" t="n">
        <v>58</v>
      </c>
      <c r="C6163" s="7" t="n">
        <v>254</v>
      </c>
      <c r="D6163" s="7" t="n">
        <v>0</v>
      </c>
    </row>
    <row r="6164" spans="1:13">
      <c r="A6164" t="s">
        <v>4</v>
      </c>
      <c r="B6164" s="4" t="s">
        <v>5</v>
      </c>
      <c r="C6164" s="4" t="s">
        <v>14</v>
      </c>
    </row>
    <row r="6165" spans="1:13">
      <c r="A6165" t="n">
        <v>53229</v>
      </c>
      <c r="B6165" s="33" t="n">
        <v>45</v>
      </c>
      <c r="C6165" s="7" t="n">
        <v>0</v>
      </c>
    </row>
    <row r="6166" spans="1:13">
      <c r="A6166" t="s">
        <v>4</v>
      </c>
      <c r="B6166" s="4" t="s">
        <v>5</v>
      </c>
      <c r="C6166" s="4" t="s">
        <v>14</v>
      </c>
      <c r="D6166" s="4" t="s">
        <v>14</v>
      </c>
      <c r="E6166" s="4" t="s">
        <v>24</v>
      </c>
      <c r="F6166" s="4" t="s">
        <v>24</v>
      </c>
      <c r="G6166" s="4" t="s">
        <v>24</v>
      </c>
      <c r="H6166" s="4" t="s">
        <v>10</v>
      </c>
    </row>
    <row r="6167" spans="1:13">
      <c r="A6167" t="n">
        <v>53231</v>
      </c>
      <c r="B6167" s="33" t="n">
        <v>45</v>
      </c>
      <c r="C6167" s="7" t="n">
        <v>2</v>
      </c>
      <c r="D6167" s="7" t="n">
        <v>3</v>
      </c>
      <c r="E6167" s="7" t="n">
        <v>-91.5699996948242</v>
      </c>
      <c r="F6167" s="7" t="n">
        <v>174.539993286133</v>
      </c>
      <c r="G6167" s="7" t="n">
        <v>30.1399993896484</v>
      </c>
      <c r="H6167" s="7" t="n">
        <v>0</v>
      </c>
    </row>
    <row r="6168" spans="1:13">
      <c r="A6168" t="s">
        <v>4</v>
      </c>
      <c r="B6168" s="4" t="s">
        <v>5</v>
      </c>
      <c r="C6168" s="4" t="s">
        <v>14</v>
      </c>
      <c r="D6168" s="4" t="s">
        <v>14</v>
      </c>
      <c r="E6168" s="4" t="s">
        <v>24</v>
      </c>
      <c r="F6168" s="4" t="s">
        <v>24</v>
      </c>
      <c r="G6168" s="4" t="s">
        <v>24</v>
      </c>
      <c r="H6168" s="4" t="s">
        <v>10</v>
      </c>
      <c r="I6168" s="4" t="s">
        <v>14</v>
      </c>
    </row>
    <row r="6169" spans="1:13">
      <c r="A6169" t="n">
        <v>53248</v>
      </c>
      <c r="B6169" s="33" t="n">
        <v>45</v>
      </c>
      <c r="C6169" s="7" t="n">
        <v>4</v>
      </c>
      <c r="D6169" s="7" t="n">
        <v>3</v>
      </c>
      <c r="E6169" s="7" t="n">
        <v>8.73999977111816</v>
      </c>
      <c r="F6169" s="7" t="n">
        <v>125.559997558594</v>
      </c>
      <c r="G6169" s="7" t="n">
        <v>0</v>
      </c>
      <c r="H6169" s="7" t="n">
        <v>0</v>
      </c>
      <c r="I6169" s="7" t="n">
        <v>1</v>
      </c>
    </row>
    <row r="6170" spans="1:13">
      <c r="A6170" t="s">
        <v>4</v>
      </c>
      <c r="B6170" s="4" t="s">
        <v>5</v>
      </c>
      <c r="C6170" s="4" t="s">
        <v>14</v>
      </c>
      <c r="D6170" s="4" t="s">
        <v>14</v>
      </c>
      <c r="E6170" s="4" t="s">
        <v>24</v>
      </c>
      <c r="F6170" s="4" t="s">
        <v>10</v>
      </c>
    </row>
    <row r="6171" spans="1:13">
      <c r="A6171" t="n">
        <v>53266</v>
      </c>
      <c r="B6171" s="33" t="n">
        <v>45</v>
      </c>
      <c r="C6171" s="7" t="n">
        <v>5</v>
      </c>
      <c r="D6171" s="7" t="n">
        <v>3</v>
      </c>
      <c r="E6171" s="7" t="n">
        <v>4.30000019073486</v>
      </c>
      <c r="F6171" s="7" t="n">
        <v>0</v>
      </c>
    </row>
    <row r="6172" spans="1:13">
      <c r="A6172" t="s">
        <v>4</v>
      </c>
      <c r="B6172" s="4" t="s">
        <v>5</v>
      </c>
      <c r="C6172" s="4" t="s">
        <v>14</v>
      </c>
      <c r="D6172" s="4" t="s">
        <v>14</v>
      </c>
      <c r="E6172" s="4" t="s">
        <v>24</v>
      </c>
      <c r="F6172" s="4" t="s">
        <v>10</v>
      </c>
    </row>
    <row r="6173" spans="1:13">
      <c r="A6173" t="n">
        <v>53275</v>
      </c>
      <c r="B6173" s="33" t="n">
        <v>45</v>
      </c>
      <c r="C6173" s="7" t="n">
        <v>11</v>
      </c>
      <c r="D6173" s="7" t="n">
        <v>3</v>
      </c>
      <c r="E6173" s="7" t="n">
        <v>32.7999992370605</v>
      </c>
      <c r="F6173" s="7" t="n">
        <v>0</v>
      </c>
    </row>
    <row r="6174" spans="1:13">
      <c r="A6174" t="s">
        <v>4</v>
      </c>
      <c r="B6174" s="4" t="s">
        <v>5</v>
      </c>
      <c r="C6174" s="4" t="s">
        <v>14</v>
      </c>
      <c r="D6174" s="4" t="s">
        <v>10</v>
      </c>
      <c r="E6174" s="4" t="s">
        <v>6</v>
      </c>
      <c r="F6174" s="4" t="s">
        <v>6</v>
      </c>
      <c r="G6174" s="4" t="s">
        <v>6</v>
      </c>
      <c r="H6174" s="4" t="s">
        <v>6</v>
      </c>
    </row>
    <row r="6175" spans="1:13">
      <c r="A6175" t="n">
        <v>53284</v>
      </c>
      <c r="B6175" s="26" t="n">
        <v>51</v>
      </c>
      <c r="C6175" s="7" t="n">
        <v>3</v>
      </c>
      <c r="D6175" s="7" t="n">
        <v>0</v>
      </c>
      <c r="E6175" s="7" t="s">
        <v>505</v>
      </c>
      <c r="F6175" s="7" t="s">
        <v>157</v>
      </c>
      <c r="G6175" s="7" t="s">
        <v>158</v>
      </c>
      <c r="H6175" s="7" t="s">
        <v>159</v>
      </c>
    </row>
    <row r="6176" spans="1:13">
      <c r="A6176" t="s">
        <v>4</v>
      </c>
      <c r="B6176" s="4" t="s">
        <v>5</v>
      </c>
      <c r="C6176" s="4" t="s">
        <v>14</v>
      </c>
      <c r="D6176" s="4" t="s">
        <v>10</v>
      </c>
      <c r="E6176" s="4" t="s">
        <v>6</v>
      </c>
      <c r="F6176" s="4" t="s">
        <v>6</v>
      </c>
      <c r="G6176" s="4" t="s">
        <v>6</v>
      </c>
      <c r="H6176" s="4" t="s">
        <v>6</v>
      </c>
    </row>
    <row r="6177" spans="1:9">
      <c r="A6177" t="n">
        <v>53313</v>
      </c>
      <c r="B6177" s="26" t="n">
        <v>51</v>
      </c>
      <c r="C6177" s="7" t="n">
        <v>3</v>
      </c>
      <c r="D6177" s="7" t="n">
        <v>61489</v>
      </c>
      <c r="E6177" s="7" t="s">
        <v>506</v>
      </c>
      <c r="F6177" s="7" t="s">
        <v>157</v>
      </c>
      <c r="G6177" s="7" t="s">
        <v>158</v>
      </c>
      <c r="H6177" s="7" t="s">
        <v>159</v>
      </c>
    </row>
    <row r="6178" spans="1:9">
      <c r="A6178" t="s">
        <v>4</v>
      </c>
      <c r="B6178" s="4" t="s">
        <v>5</v>
      </c>
      <c r="C6178" s="4" t="s">
        <v>14</v>
      </c>
      <c r="D6178" s="4" t="s">
        <v>10</v>
      </c>
      <c r="E6178" s="4" t="s">
        <v>6</v>
      </c>
      <c r="F6178" s="4" t="s">
        <v>6</v>
      </c>
      <c r="G6178" s="4" t="s">
        <v>6</v>
      </c>
      <c r="H6178" s="4" t="s">
        <v>6</v>
      </c>
    </row>
    <row r="6179" spans="1:9">
      <c r="A6179" t="n">
        <v>53342</v>
      </c>
      <c r="B6179" s="26" t="n">
        <v>51</v>
      </c>
      <c r="C6179" s="7" t="n">
        <v>3</v>
      </c>
      <c r="D6179" s="7" t="n">
        <v>61490</v>
      </c>
      <c r="E6179" s="7" t="s">
        <v>506</v>
      </c>
      <c r="F6179" s="7" t="s">
        <v>157</v>
      </c>
      <c r="G6179" s="7" t="s">
        <v>158</v>
      </c>
      <c r="H6179" s="7" t="s">
        <v>159</v>
      </c>
    </row>
    <row r="6180" spans="1:9">
      <c r="A6180" t="s">
        <v>4</v>
      </c>
      <c r="B6180" s="4" t="s">
        <v>5</v>
      </c>
      <c r="C6180" s="4" t="s">
        <v>14</v>
      </c>
      <c r="D6180" s="4" t="s">
        <v>10</v>
      </c>
      <c r="E6180" s="4" t="s">
        <v>6</v>
      </c>
      <c r="F6180" s="4" t="s">
        <v>6</v>
      </c>
      <c r="G6180" s="4" t="s">
        <v>6</v>
      </c>
      <c r="H6180" s="4" t="s">
        <v>6</v>
      </c>
    </row>
    <row r="6181" spans="1:9">
      <c r="A6181" t="n">
        <v>53371</v>
      </c>
      <c r="B6181" s="26" t="n">
        <v>51</v>
      </c>
      <c r="C6181" s="7" t="n">
        <v>3</v>
      </c>
      <c r="D6181" s="7" t="n">
        <v>61488</v>
      </c>
      <c r="E6181" s="7" t="s">
        <v>505</v>
      </c>
      <c r="F6181" s="7" t="s">
        <v>157</v>
      </c>
      <c r="G6181" s="7" t="s">
        <v>158</v>
      </c>
      <c r="H6181" s="7" t="s">
        <v>159</v>
      </c>
    </row>
    <row r="6182" spans="1:9">
      <c r="A6182" t="s">
        <v>4</v>
      </c>
      <c r="B6182" s="4" t="s">
        <v>5</v>
      </c>
      <c r="C6182" s="4" t="s">
        <v>14</v>
      </c>
      <c r="D6182" s="4" t="s">
        <v>10</v>
      </c>
      <c r="E6182" s="4" t="s">
        <v>6</v>
      </c>
      <c r="F6182" s="4" t="s">
        <v>6</v>
      </c>
      <c r="G6182" s="4" t="s">
        <v>6</v>
      </c>
      <c r="H6182" s="4" t="s">
        <v>6</v>
      </c>
    </row>
    <row r="6183" spans="1:9">
      <c r="A6183" t="n">
        <v>53400</v>
      </c>
      <c r="B6183" s="26" t="n">
        <v>51</v>
      </c>
      <c r="C6183" s="7" t="n">
        <v>3</v>
      </c>
      <c r="D6183" s="7" t="n">
        <v>1</v>
      </c>
      <c r="E6183" s="7" t="s">
        <v>506</v>
      </c>
      <c r="F6183" s="7" t="s">
        <v>157</v>
      </c>
      <c r="G6183" s="7" t="s">
        <v>158</v>
      </c>
      <c r="H6183" s="7" t="s">
        <v>159</v>
      </c>
    </row>
    <row r="6184" spans="1:9">
      <c r="A6184" t="s">
        <v>4</v>
      </c>
      <c r="B6184" s="4" t="s">
        <v>5</v>
      </c>
      <c r="C6184" s="4" t="s">
        <v>14</v>
      </c>
      <c r="D6184" s="4" t="s">
        <v>10</v>
      </c>
      <c r="E6184" s="4" t="s">
        <v>6</v>
      </c>
      <c r="F6184" s="4" t="s">
        <v>6</v>
      </c>
      <c r="G6184" s="4" t="s">
        <v>6</v>
      </c>
      <c r="H6184" s="4" t="s">
        <v>6</v>
      </c>
    </row>
    <row r="6185" spans="1:9">
      <c r="A6185" t="n">
        <v>53429</v>
      </c>
      <c r="B6185" s="26" t="n">
        <v>51</v>
      </c>
      <c r="C6185" s="7" t="n">
        <v>3</v>
      </c>
      <c r="D6185" s="7" t="n">
        <v>9</v>
      </c>
      <c r="E6185" s="7" t="s">
        <v>505</v>
      </c>
      <c r="F6185" s="7" t="s">
        <v>157</v>
      </c>
      <c r="G6185" s="7" t="s">
        <v>158</v>
      </c>
      <c r="H6185" s="7" t="s">
        <v>159</v>
      </c>
    </row>
    <row r="6186" spans="1:9">
      <c r="A6186" t="s">
        <v>4</v>
      </c>
      <c r="B6186" s="4" t="s">
        <v>5</v>
      </c>
      <c r="C6186" s="4" t="s">
        <v>14</v>
      </c>
      <c r="D6186" s="4" t="s">
        <v>10</v>
      </c>
      <c r="E6186" s="4" t="s">
        <v>6</v>
      </c>
      <c r="F6186" s="4" t="s">
        <v>6</v>
      </c>
      <c r="G6186" s="4" t="s">
        <v>6</v>
      </c>
      <c r="H6186" s="4" t="s">
        <v>6</v>
      </c>
    </row>
    <row r="6187" spans="1:9">
      <c r="A6187" t="n">
        <v>53458</v>
      </c>
      <c r="B6187" s="26" t="n">
        <v>51</v>
      </c>
      <c r="C6187" s="7" t="n">
        <v>3</v>
      </c>
      <c r="D6187" s="7" t="n">
        <v>8</v>
      </c>
      <c r="E6187" s="7" t="s">
        <v>505</v>
      </c>
      <c r="F6187" s="7" t="s">
        <v>157</v>
      </c>
      <c r="G6187" s="7" t="s">
        <v>158</v>
      </c>
      <c r="H6187" s="7" t="s">
        <v>159</v>
      </c>
    </row>
    <row r="6188" spans="1:9">
      <c r="A6188" t="s">
        <v>4</v>
      </c>
      <c r="B6188" s="4" t="s">
        <v>5</v>
      </c>
      <c r="C6188" s="4" t="s">
        <v>14</v>
      </c>
      <c r="D6188" s="4" t="s">
        <v>10</v>
      </c>
      <c r="E6188" s="4" t="s">
        <v>6</v>
      </c>
      <c r="F6188" s="4" t="s">
        <v>6</v>
      </c>
      <c r="G6188" s="4" t="s">
        <v>6</v>
      </c>
      <c r="H6188" s="4" t="s">
        <v>6</v>
      </c>
    </row>
    <row r="6189" spans="1:9">
      <c r="A6189" t="n">
        <v>53487</v>
      </c>
      <c r="B6189" s="26" t="n">
        <v>51</v>
      </c>
      <c r="C6189" s="7" t="n">
        <v>3</v>
      </c>
      <c r="D6189" s="7" t="n">
        <v>7032</v>
      </c>
      <c r="E6189" s="7" t="s">
        <v>506</v>
      </c>
      <c r="F6189" s="7" t="s">
        <v>157</v>
      </c>
      <c r="G6189" s="7" t="s">
        <v>158</v>
      </c>
      <c r="H6189" s="7" t="s">
        <v>159</v>
      </c>
    </row>
    <row r="6190" spans="1:9">
      <c r="A6190" t="s">
        <v>4</v>
      </c>
      <c r="B6190" s="4" t="s">
        <v>5</v>
      </c>
      <c r="C6190" s="4" t="s">
        <v>14</v>
      </c>
      <c r="D6190" s="4" t="s">
        <v>14</v>
      </c>
      <c r="E6190" s="4" t="s">
        <v>24</v>
      </c>
      <c r="F6190" s="4" t="s">
        <v>24</v>
      </c>
      <c r="G6190" s="4" t="s">
        <v>24</v>
      </c>
      <c r="H6190" s="4" t="s">
        <v>10</v>
      </c>
    </row>
    <row r="6191" spans="1:9">
      <c r="A6191" t="n">
        <v>53516</v>
      </c>
      <c r="B6191" s="33" t="n">
        <v>45</v>
      </c>
      <c r="C6191" s="7" t="n">
        <v>2</v>
      </c>
      <c r="D6191" s="7" t="n">
        <v>3</v>
      </c>
      <c r="E6191" s="7" t="n">
        <v>-91.5299987792969</v>
      </c>
      <c r="F6191" s="7" t="n">
        <v>174.539993286133</v>
      </c>
      <c r="G6191" s="7" t="n">
        <v>30.3799991607666</v>
      </c>
      <c r="H6191" s="7" t="n">
        <v>8000</v>
      </c>
    </row>
    <row r="6192" spans="1:9">
      <c r="A6192" t="s">
        <v>4</v>
      </c>
      <c r="B6192" s="4" t="s">
        <v>5</v>
      </c>
      <c r="C6192" s="4" t="s">
        <v>14</v>
      </c>
      <c r="D6192" s="4" t="s">
        <v>14</v>
      </c>
      <c r="E6192" s="4" t="s">
        <v>24</v>
      </c>
      <c r="F6192" s="4" t="s">
        <v>24</v>
      </c>
      <c r="G6192" s="4" t="s">
        <v>24</v>
      </c>
      <c r="H6192" s="4" t="s">
        <v>10</v>
      </c>
      <c r="I6192" s="4" t="s">
        <v>14</v>
      </c>
    </row>
    <row r="6193" spans="1:9">
      <c r="A6193" t="n">
        <v>53533</v>
      </c>
      <c r="B6193" s="33" t="n">
        <v>45</v>
      </c>
      <c r="C6193" s="7" t="n">
        <v>4</v>
      </c>
      <c r="D6193" s="7" t="n">
        <v>3</v>
      </c>
      <c r="E6193" s="7" t="n">
        <v>12.0699996948242</v>
      </c>
      <c r="F6193" s="7" t="n">
        <v>123.660003662109</v>
      </c>
      <c r="G6193" s="7" t="n">
        <v>0</v>
      </c>
      <c r="H6193" s="7" t="n">
        <v>8000</v>
      </c>
      <c r="I6193" s="7" t="n">
        <v>1</v>
      </c>
    </row>
    <row r="6194" spans="1:9">
      <c r="A6194" t="s">
        <v>4</v>
      </c>
      <c r="B6194" s="4" t="s">
        <v>5</v>
      </c>
      <c r="C6194" s="4" t="s">
        <v>14</v>
      </c>
      <c r="D6194" s="4" t="s">
        <v>14</v>
      </c>
      <c r="E6194" s="4" t="s">
        <v>24</v>
      </c>
      <c r="F6194" s="4" t="s">
        <v>10</v>
      </c>
    </row>
    <row r="6195" spans="1:9">
      <c r="A6195" t="n">
        <v>53551</v>
      </c>
      <c r="B6195" s="33" t="n">
        <v>45</v>
      </c>
      <c r="C6195" s="7" t="n">
        <v>5</v>
      </c>
      <c r="D6195" s="7" t="n">
        <v>3</v>
      </c>
      <c r="E6195" s="7" t="n">
        <v>4.30000019073486</v>
      </c>
      <c r="F6195" s="7" t="n">
        <v>8000</v>
      </c>
    </row>
    <row r="6196" spans="1:9">
      <c r="A6196" t="s">
        <v>4</v>
      </c>
      <c r="B6196" s="4" t="s">
        <v>5</v>
      </c>
      <c r="C6196" s="4" t="s">
        <v>14</v>
      </c>
      <c r="D6196" s="4" t="s">
        <v>14</v>
      </c>
      <c r="E6196" s="4" t="s">
        <v>24</v>
      </c>
      <c r="F6196" s="4" t="s">
        <v>10</v>
      </c>
    </row>
    <row r="6197" spans="1:9">
      <c r="A6197" t="n">
        <v>53560</v>
      </c>
      <c r="B6197" s="33" t="n">
        <v>45</v>
      </c>
      <c r="C6197" s="7" t="n">
        <v>11</v>
      </c>
      <c r="D6197" s="7" t="n">
        <v>3</v>
      </c>
      <c r="E6197" s="7" t="n">
        <v>32.7999992370605</v>
      </c>
      <c r="F6197" s="7" t="n">
        <v>8000</v>
      </c>
    </row>
    <row r="6198" spans="1:9">
      <c r="A6198" t="s">
        <v>4</v>
      </c>
      <c r="B6198" s="4" t="s">
        <v>5</v>
      </c>
      <c r="C6198" s="4" t="s">
        <v>14</v>
      </c>
      <c r="D6198" s="4" t="s">
        <v>10</v>
      </c>
    </row>
    <row r="6199" spans="1:9">
      <c r="A6199" t="n">
        <v>53569</v>
      </c>
      <c r="B6199" s="23" t="n">
        <v>58</v>
      </c>
      <c r="C6199" s="7" t="n">
        <v>255</v>
      </c>
      <c r="D6199" s="7" t="n">
        <v>0</v>
      </c>
    </row>
    <row r="6200" spans="1:9">
      <c r="A6200" t="s">
        <v>4</v>
      </c>
      <c r="B6200" s="4" t="s">
        <v>5</v>
      </c>
      <c r="C6200" s="4" t="s">
        <v>14</v>
      </c>
      <c r="D6200" s="4" t="s">
        <v>14</v>
      </c>
      <c r="E6200" s="4" t="s">
        <v>14</v>
      </c>
      <c r="F6200" s="4" t="s">
        <v>14</v>
      </c>
    </row>
    <row r="6201" spans="1:9">
      <c r="A6201" t="n">
        <v>53573</v>
      </c>
      <c r="B6201" s="8" t="n">
        <v>14</v>
      </c>
      <c r="C6201" s="7" t="n">
        <v>0</v>
      </c>
      <c r="D6201" s="7" t="n">
        <v>1</v>
      </c>
      <c r="E6201" s="7" t="n">
        <v>0</v>
      </c>
      <c r="F6201" s="7" t="n">
        <v>0</v>
      </c>
    </row>
    <row r="6202" spans="1:9">
      <c r="A6202" t="s">
        <v>4</v>
      </c>
      <c r="B6202" s="4" t="s">
        <v>5</v>
      </c>
      <c r="C6202" s="4" t="s">
        <v>14</v>
      </c>
      <c r="D6202" s="4" t="s">
        <v>10</v>
      </c>
      <c r="E6202" s="4" t="s">
        <v>6</v>
      </c>
    </row>
    <row r="6203" spans="1:9">
      <c r="A6203" t="n">
        <v>53578</v>
      </c>
      <c r="B6203" s="26" t="n">
        <v>51</v>
      </c>
      <c r="C6203" s="7" t="n">
        <v>4</v>
      </c>
      <c r="D6203" s="7" t="n">
        <v>1</v>
      </c>
      <c r="E6203" s="7" t="s">
        <v>162</v>
      </c>
    </row>
    <row r="6204" spans="1:9">
      <c r="A6204" t="s">
        <v>4</v>
      </c>
      <c r="B6204" s="4" t="s">
        <v>5</v>
      </c>
      <c r="C6204" s="4" t="s">
        <v>10</v>
      </c>
    </row>
    <row r="6205" spans="1:9">
      <c r="A6205" t="n">
        <v>53591</v>
      </c>
      <c r="B6205" s="27" t="n">
        <v>16</v>
      </c>
      <c r="C6205" s="7" t="n">
        <v>0</v>
      </c>
    </row>
    <row r="6206" spans="1:9">
      <c r="A6206" t="s">
        <v>4</v>
      </c>
      <c r="B6206" s="4" t="s">
        <v>5</v>
      </c>
      <c r="C6206" s="4" t="s">
        <v>10</v>
      </c>
      <c r="D6206" s="4" t="s">
        <v>14</v>
      </c>
      <c r="E6206" s="4" t="s">
        <v>9</v>
      </c>
      <c r="F6206" s="4" t="s">
        <v>45</v>
      </c>
      <c r="G6206" s="4" t="s">
        <v>14</v>
      </c>
      <c r="H6206" s="4" t="s">
        <v>14</v>
      </c>
    </row>
    <row r="6207" spans="1:9">
      <c r="A6207" t="n">
        <v>53594</v>
      </c>
      <c r="B6207" s="28" t="n">
        <v>26</v>
      </c>
      <c r="C6207" s="7" t="n">
        <v>1</v>
      </c>
      <c r="D6207" s="7" t="n">
        <v>17</v>
      </c>
      <c r="E6207" s="7" t="n">
        <v>1342</v>
      </c>
      <c r="F6207" s="7" t="s">
        <v>507</v>
      </c>
      <c r="G6207" s="7" t="n">
        <v>2</v>
      </c>
      <c r="H6207" s="7" t="n">
        <v>0</v>
      </c>
    </row>
    <row r="6208" spans="1:9">
      <c r="A6208" t="s">
        <v>4</v>
      </c>
      <c r="B6208" s="4" t="s">
        <v>5</v>
      </c>
    </row>
    <row r="6209" spans="1:9">
      <c r="A6209" t="n">
        <v>53656</v>
      </c>
      <c r="B6209" s="29" t="n">
        <v>28</v>
      </c>
    </row>
    <row r="6210" spans="1:9">
      <c r="A6210" t="s">
        <v>4</v>
      </c>
      <c r="B6210" s="4" t="s">
        <v>5</v>
      </c>
      <c r="C6210" s="4" t="s">
        <v>14</v>
      </c>
      <c r="D6210" s="53" t="s">
        <v>129</v>
      </c>
      <c r="E6210" s="4" t="s">
        <v>5</v>
      </c>
      <c r="F6210" s="4" t="s">
        <v>14</v>
      </c>
      <c r="G6210" s="4" t="s">
        <v>10</v>
      </c>
      <c r="H6210" s="53" t="s">
        <v>130</v>
      </c>
      <c r="I6210" s="4" t="s">
        <v>14</v>
      </c>
      <c r="J6210" s="4" t="s">
        <v>26</v>
      </c>
    </row>
    <row r="6211" spans="1:9">
      <c r="A6211" t="n">
        <v>53657</v>
      </c>
      <c r="B6211" s="12" t="n">
        <v>5</v>
      </c>
      <c r="C6211" s="7" t="n">
        <v>28</v>
      </c>
      <c r="D6211" s="53" t="s">
        <v>3</v>
      </c>
      <c r="E6211" s="54" t="n">
        <v>64</v>
      </c>
      <c r="F6211" s="7" t="n">
        <v>5</v>
      </c>
      <c r="G6211" s="7" t="n">
        <v>16</v>
      </c>
      <c r="H6211" s="53" t="s">
        <v>3</v>
      </c>
      <c r="I6211" s="7" t="n">
        <v>1</v>
      </c>
      <c r="J6211" s="13" t="n">
        <f t="normal" ca="1">A6225</f>
        <v>0</v>
      </c>
    </row>
    <row r="6212" spans="1:9">
      <c r="A6212" t="s">
        <v>4</v>
      </c>
      <c r="B6212" s="4" t="s">
        <v>5</v>
      </c>
      <c r="C6212" s="4" t="s">
        <v>14</v>
      </c>
      <c r="D6212" s="4" t="s">
        <v>10</v>
      </c>
      <c r="E6212" s="4" t="s">
        <v>6</v>
      </c>
    </row>
    <row r="6213" spans="1:9">
      <c r="A6213" t="n">
        <v>53668</v>
      </c>
      <c r="B6213" s="26" t="n">
        <v>51</v>
      </c>
      <c r="C6213" s="7" t="n">
        <v>4</v>
      </c>
      <c r="D6213" s="7" t="n">
        <v>16</v>
      </c>
      <c r="E6213" s="7" t="s">
        <v>323</v>
      </c>
    </row>
    <row r="6214" spans="1:9">
      <c r="A6214" t="s">
        <v>4</v>
      </c>
      <c r="B6214" s="4" t="s">
        <v>5</v>
      </c>
      <c r="C6214" s="4" t="s">
        <v>10</v>
      </c>
    </row>
    <row r="6215" spans="1:9">
      <c r="A6215" t="n">
        <v>53681</v>
      </c>
      <c r="B6215" s="27" t="n">
        <v>16</v>
      </c>
      <c r="C6215" s="7" t="n">
        <v>0</v>
      </c>
    </row>
    <row r="6216" spans="1:9">
      <c r="A6216" t="s">
        <v>4</v>
      </c>
      <c r="B6216" s="4" t="s">
        <v>5</v>
      </c>
      <c r="C6216" s="4" t="s">
        <v>10</v>
      </c>
      <c r="D6216" s="4" t="s">
        <v>14</v>
      </c>
      <c r="E6216" s="4" t="s">
        <v>9</v>
      </c>
      <c r="F6216" s="4" t="s">
        <v>45</v>
      </c>
      <c r="G6216" s="4" t="s">
        <v>14</v>
      </c>
      <c r="H6216" s="4" t="s">
        <v>14</v>
      </c>
    </row>
    <row r="6217" spans="1:9">
      <c r="A6217" t="n">
        <v>53684</v>
      </c>
      <c r="B6217" s="28" t="n">
        <v>26</v>
      </c>
      <c r="C6217" s="7" t="n">
        <v>16</v>
      </c>
      <c r="D6217" s="7" t="n">
        <v>17</v>
      </c>
      <c r="E6217" s="7" t="n">
        <v>14362</v>
      </c>
      <c r="F6217" s="7" t="s">
        <v>508</v>
      </c>
      <c r="G6217" s="7" t="n">
        <v>2</v>
      </c>
      <c r="H6217" s="7" t="n">
        <v>0</v>
      </c>
    </row>
    <row r="6218" spans="1:9">
      <c r="A6218" t="s">
        <v>4</v>
      </c>
      <c r="B6218" s="4" t="s">
        <v>5</v>
      </c>
    </row>
    <row r="6219" spans="1:9">
      <c r="A6219" t="n">
        <v>53732</v>
      </c>
      <c r="B6219" s="29" t="n">
        <v>28</v>
      </c>
    </row>
    <row r="6220" spans="1:9">
      <c r="A6220" t="s">
        <v>4</v>
      </c>
      <c r="B6220" s="4" t="s">
        <v>5</v>
      </c>
      <c r="C6220" s="4" t="s">
        <v>10</v>
      </c>
      <c r="D6220" s="4" t="s">
        <v>14</v>
      </c>
    </row>
    <row r="6221" spans="1:9">
      <c r="A6221" t="n">
        <v>53733</v>
      </c>
      <c r="B6221" s="31" t="n">
        <v>89</v>
      </c>
      <c r="C6221" s="7" t="n">
        <v>65533</v>
      </c>
      <c r="D6221" s="7" t="n">
        <v>1</v>
      </c>
    </row>
    <row r="6222" spans="1:9">
      <c r="A6222" t="s">
        <v>4</v>
      </c>
      <c r="B6222" s="4" t="s">
        <v>5</v>
      </c>
      <c r="C6222" s="4" t="s">
        <v>26</v>
      </c>
    </row>
    <row r="6223" spans="1:9">
      <c r="A6223" t="n">
        <v>53737</v>
      </c>
      <c r="B6223" s="16" t="n">
        <v>3</v>
      </c>
      <c r="C6223" s="13" t="n">
        <f t="normal" ca="1">A6237</f>
        <v>0</v>
      </c>
    </row>
    <row r="6224" spans="1:9">
      <c r="A6224" t="s">
        <v>4</v>
      </c>
      <c r="B6224" s="4" t="s">
        <v>5</v>
      </c>
      <c r="C6224" s="4" t="s">
        <v>14</v>
      </c>
      <c r="D6224" s="53" t="s">
        <v>129</v>
      </c>
      <c r="E6224" s="4" t="s">
        <v>5</v>
      </c>
      <c r="F6224" s="4" t="s">
        <v>14</v>
      </c>
      <c r="G6224" s="4" t="s">
        <v>10</v>
      </c>
      <c r="H6224" s="53" t="s">
        <v>130</v>
      </c>
      <c r="I6224" s="4" t="s">
        <v>14</v>
      </c>
      <c r="J6224" s="4" t="s">
        <v>26</v>
      </c>
    </row>
    <row r="6225" spans="1:10">
      <c r="A6225" t="n">
        <v>53742</v>
      </c>
      <c r="B6225" s="12" t="n">
        <v>5</v>
      </c>
      <c r="C6225" s="7" t="n">
        <v>28</v>
      </c>
      <c r="D6225" s="53" t="s">
        <v>3</v>
      </c>
      <c r="E6225" s="54" t="n">
        <v>64</v>
      </c>
      <c r="F6225" s="7" t="n">
        <v>5</v>
      </c>
      <c r="G6225" s="7" t="n">
        <v>15</v>
      </c>
      <c r="H6225" s="53" t="s">
        <v>3</v>
      </c>
      <c r="I6225" s="7" t="n">
        <v>1</v>
      </c>
      <c r="J6225" s="13" t="n">
        <f t="normal" ca="1">A6237</f>
        <v>0</v>
      </c>
    </row>
    <row r="6226" spans="1:10">
      <c r="A6226" t="s">
        <v>4</v>
      </c>
      <c r="B6226" s="4" t="s">
        <v>5</v>
      </c>
      <c r="C6226" s="4" t="s">
        <v>14</v>
      </c>
      <c r="D6226" s="4" t="s">
        <v>10</v>
      </c>
      <c r="E6226" s="4" t="s">
        <v>6</v>
      </c>
    </row>
    <row r="6227" spans="1:10">
      <c r="A6227" t="n">
        <v>53753</v>
      </c>
      <c r="B6227" s="26" t="n">
        <v>51</v>
      </c>
      <c r="C6227" s="7" t="n">
        <v>4</v>
      </c>
      <c r="D6227" s="7" t="n">
        <v>15</v>
      </c>
      <c r="E6227" s="7" t="s">
        <v>323</v>
      </c>
    </row>
    <row r="6228" spans="1:10">
      <c r="A6228" t="s">
        <v>4</v>
      </c>
      <c r="B6228" s="4" t="s">
        <v>5</v>
      </c>
      <c r="C6228" s="4" t="s">
        <v>10</v>
      </c>
    </row>
    <row r="6229" spans="1:10">
      <c r="A6229" t="n">
        <v>53766</v>
      </c>
      <c r="B6229" s="27" t="n">
        <v>16</v>
      </c>
      <c r="C6229" s="7" t="n">
        <v>0</v>
      </c>
    </row>
    <row r="6230" spans="1:10">
      <c r="A6230" t="s">
        <v>4</v>
      </c>
      <c r="B6230" s="4" t="s">
        <v>5</v>
      </c>
      <c r="C6230" s="4" t="s">
        <v>10</v>
      </c>
      <c r="D6230" s="4" t="s">
        <v>14</v>
      </c>
      <c r="E6230" s="4" t="s">
        <v>9</v>
      </c>
      <c r="F6230" s="4" t="s">
        <v>45</v>
      </c>
      <c r="G6230" s="4" t="s">
        <v>14</v>
      </c>
      <c r="H6230" s="4" t="s">
        <v>14</v>
      </c>
    </row>
    <row r="6231" spans="1:10">
      <c r="A6231" t="n">
        <v>53769</v>
      </c>
      <c r="B6231" s="28" t="n">
        <v>26</v>
      </c>
      <c r="C6231" s="7" t="n">
        <v>15</v>
      </c>
      <c r="D6231" s="7" t="n">
        <v>17</v>
      </c>
      <c r="E6231" s="7" t="n">
        <v>15329</v>
      </c>
      <c r="F6231" s="7" t="s">
        <v>509</v>
      </c>
      <c r="G6231" s="7" t="n">
        <v>2</v>
      </c>
      <c r="H6231" s="7" t="n">
        <v>0</v>
      </c>
    </row>
    <row r="6232" spans="1:10">
      <c r="A6232" t="s">
        <v>4</v>
      </c>
      <c r="B6232" s="4" t="s">
        <v>5</v>
      </c>
    </row>
    <row r="6233" spans="1:10">
      <c r="A6233" t="n">
        <v>53816</v>
      </c>
      <c r="B6233" s="29" t="n">
        <v>28</v>
      </c>
    </row>
    <row r="6234" spans="1:10">
      <c r="A6234" t="s">
        <v>4</v>
      </c>
      <c r="B6234" s="4" t="s">
        <v>5</v>
      </c>
      <c r="C6234" s="4" t="s">
        <v>10</v>
      </c>
      <c r="D6234" s="4" t="s">
        <v>14</v>
      </c>
    </row>
    <row r="6235" spans="1:10">
      <c r="A6235" t="n">
        <v>53817</v>
      </c>
      <c r="B6235" s="31" t="n">
        <v>89</v>
      </c>
      <c r="C6235" s="7" t="n">
        <v>65533</v>
      </c>
      <c r="D6235" s="7" t="n">
        <v>1</v>
      </c>
    </row>
    <row r="6236" spans="1:10">
      <c r="A6236" t="s">
        <v>4</v>
      </c>
      <c r="B6236" s="4" t="s">
        <v>5</v>
      </c>
      <c r="C6236" s="4" t="s">
        <v>9</v>
      </c>
    </row>
    <row r="6237" spans="1:10">
      <c r="A6237" t="n">
        <v>53821</v>
      </c>
      <c r="B6237" s="30" t="n">
        <v>15</v>
      </c>
      <c r="C6237" s="7" t="n">
        <v>256</v>
      </c>
    </row>
    <row r="6238" spans="1:10">
      <c r="A6238" t="s">
        <v>4</v>
      </c>
      <c r="B6238" s="4" t="s">
        <v>5</v>
      </c>
      <c r="C6238" s="4" t="s">
        <v>14</v>
      </c>
      <c r="D6238" s="4" t="s">
        <v>10</v>
      </c>
      <c r="E6238" s="4" t="s">
        <v>24</v>
      </c>
    </row>
    <row r="6239" spans="1:10">
      <c r="A6239" t="n">
        <v>53826</v>
      </c>
      <c r="B6239" s="23" t="n">
        <v>58</v>
      </c>
      <c r="C6239" s="7" t="n">
        <v>101</v>
      </c>
      <c r="D6239" s="7" t="n">
        <v>500</v>
      </c>
      <c r="E6239" s="7" t="n">
        <v>1</v>
      </c>
    </row>
    <row r="6240" spans="1:10">
      <c r="A6240" t="s">
        <v>4</v>
      </c>
      <c r="B6240" s="4" t="s">
        <v>5</v>
      </c>
      <c r="C6240" s="4" t="s">
        <v>14</v>
      </c>
      <c r="D6240" s="4" t="s">
        <v>10</v>
      </c>
    </row>
    <row r="6241" spans="1:10">
      <c r="A6241" t="n">
        <v>53834</v>
      </c>
      <c r="B6241" s="23" t="n">
        <v>58</v>
      </c>
      <c r="C6241" s="7" t="n">
        <v>254</v>
      </c>
      <c r="D6241" s="7" t="n">
        <v>0</v>
      </c>
    </row>
    <row r="6242" spans="1:10">
      <c r="A6242" t="s">
        <v>4</v>
      </c>
      <c r="B6242" s="4" t="s">
        <v>5</v>
      </c>
      <c r="C6242" s="4" t="s">
        <v>14</v>
      </c>
    </row>
    <row r="6243" spans="1:10">
      <c r="A6243" t="n">
        <v>53838</v>
      </c>
      <c r="B6243" s="33" t="n">
        <v>45</v>
      </c>
      <c r="C6243" s="7" t="n">
        <v>0</v>
      </c>
    </row>
    <row r="6244" spans="1:10">
      <c r="A6244" t="s">
        <v>4</v>
      </c>
      <c r="B6244" s="4" t="s">
        <v>5</v>
      </c>
      <c r="C6244" s="4" t="s">
        <v>14</v>
      </c>
      <c r="D6244" s="4" t="s">
        <v>14</v>
      </c>
      <c r="E6244" s="4" t="s">
        <v>24</v>
      </c>
      <c r="F6244" s="4" t="s">
        <v>24</v>
      </c>
      <c r="G6244" s="4" t="s">
        <v>24</v>
      </c>
      <c r="H6244" s="4" t="s">
        <v>10</v>
      </c>
    </row>
    <row r="6245" spans="1:10">
      <c r="A6245" t="n">
        <v>53840</v>
      </c>
      <c r="B6245" s="33" t="n">
        <v>45</v>
      </c>
      <c r="C6245" s="7" t="n">
        <v>2</v>
      </c>
      <c r="D6245" s="7" t="n">
        <v>3</v>
      </c>
      <c r="E6245" s="7" t="n">
        <v>-87.2699966430664</v>
      </c>
      <c r="F6245" s="7" t="n">
        <v>174.850006103516</v>
      </c>
      <c r="G6245" s="7" t="n">
        <v>30.3700008392334</v>
      </c>
      <c r="H6245" s="7" t="n">
        <v>0</v>
      </c>
    </row>
    <row r="6246" spans="1:10">
      <c r="A6246" t="s">
        <v>4</v>
      </c>
      <c r="B6246" s="4" t="s">
        <v>5</v>
      </c>
      <c r="C6246" s="4" t="s">
        <v>14</v>
      </c>
      <c r="D6246" s="4" t="s">
        <v>14</v>
      </c>
      <c r="E6246" s="4" t="s">
        <v>24</v>
      </c>
      <c r="F6246" s="4" t="s">
        <v>24</v>
      </c>
      <c r="G6246" s="4" t="s">
        <v>24</v>
      </c>
      <c r="H6246" s="4" t="s">
        <v>10</v>
      </c>
      <c r="I6246" s="4" t="s">
        <v>14</v>
      </c>
    </row>
    <row r="6247" spans="1:10">
      <c r="A6247" t="n">
        <v>53857</v>
      </c>
      <c r="B6247" s="33" t="n">
        <v>45</v>
      </c>
      <c r="C6247" s="7" t="n">
        <v>4</v>
      </c>
      <c r="D6247" s="7" t="n">
        <v>3</v>
      </c>
      <c r="E6247" s="7" t="n">
        <v>13.2799997329712</v>
      </c>
      <c r="F6247" s="7" t="n">
        <v>89.7399978637695</v>
      </c>
      <c r="G6247" s="7" t="n">
        <v>0</v>
      </c>
      <c r="H6247" s="7" t="n">
        <v>0</v>
      </c>
      <c r="I6247" s="7" t="n">
        <v>0</v>
      </c>
    </row>
    <row r="6248" spans="1:10">
      <c r="A6248" t="s">
        <v>4</v>
      </c>
      <c r="B6248" s="4" t="s">
        <v>5</v>
      </c>
      <c r="C6248" s="4" t="s">
        <v>14</v>
      </c>
      <c r="D6248" s="4" t="s">
        <v>14</v>
      </c>
      <c r="E6248" s="4" t="s">
        <v>24</v>
      </c>
      <c r="F6248" s="4" t="s">
        <v>10</v>
      </c>
    </row>
    <row r="6249" spans="1:10">
      <c r="A6249" t="n">
        <v>53875</v>
      </c>
      <c r="B6249" s="33" t="n">
        <v>45</v>
      </c>
      <c r="C6249" s="7" t="n">
        <v>5</v>
      </c>
      <c r="D6249" s="7" t="n">
        <v>3</v>
      </c>
      <c r="E6249" s="7" t="n">
        <v>5.09999990463257</v>
      </c>
      <c r="F6249" s="7" t="n">
        <v>0</v>
      </c>
    </row>
    <row r="6250" spans="1:10">
      <c r="A6250" t="s">
        <v>4</v>
      </c>
      <c r="B6250" s="4" t="s">
        <v>5</v>
      </c>
      <c r="C6250" s="4" t="s">
        <v>14</v>
      </c>
      <c r="D6250" s="4" t="s">
        <v>14</v>
      </c>
      <c r="E6250" s="4" t="s">
        <v>24</v>
      </c>
      <c r="F6250" s="4" t="s">
        <v>10</v>
      </c>
    </row>
    <row r="6251" spans="1:10">
      <c r="A6251" t="n">
        <v>53884</v>
      </c>
      <c r="B6251" s="33" t="n">
        <v>45</v>
      </c>
      <c r="C6251" s="7" t="n">
        <v>11</v>
      </c>
      <c r="D6251" s="7" t="n">
        <v>3</v>
      </c>
      <c r="E6251" s="7" t="n">
        <v>26.5</v>
      </c>
      <c r="F6251" s="7" t="n">
        <v>0</v>
      </c>
    </row>
    <row r="6252" spans="1:10">
      <c r="A6252" t="s">
        <v>4</v>
      </c>
      <c r="B6252" s="4" t="s">
        <v>5</v>
      </c>
      <c r="C6252" s="4" t="s">
        <v>14</v>
      </c>
      <c r="D6252" s="4" t="s">
        <v>14</v>
      </c>
      <c r="E6252" s="4" t="s">
        <v>24</v>
      </c>
      <c r="F6252" s="4" t="s">
        <v>24</v>
      </c>
      <c r="G6252" s="4" t="s">
        <v>24</v>
      </c>
      <c r="H6252" s="4" t="s">
        <v>10</v>
      </c>
    </row>
    <row r="6253" spans="1:10">
      <c r="A6253" t="n">
        <v>53893</v>
      </c>
      <c r="B6253" s="33" t="n">
        <v>45</v>
      </c>
      <c r="C6253" s="7" t="n">
        <v>2</v>
      </c>
      <c r="D6253" s="7" t="n">
        <v>3</v>
      </c>
      <c r="E6253" s="7" t="n">
        <v>-87.2699966430664</v>
      </c>
      <c r="F6253" s="7" t="n">
        <v>174.850006103516</v>
      </c>
      <c r="G6253" s="7" t="n">
        <v>30.3700008392334</v>
      </c>
      <c r="H6253" s="7" t="n">
        <v>10000</v>
      </c>
    </row>
    <row r="6254" spans="1:10">
      <c r="A6254" t="s">
        <v>4</v>
      </c>
      <c r="B6254" s="4" t="s">
        <v>5</v>
      </c>
      <c r="C6254" s="4" t="s">
        <v>14</v>
      </c>
      <c r="D6254" s="4" t="s">
        <v>14</v>
      </c>
      <c r="E6254" s="4" t="s">
        <v>24</v>
      </c>
      <c r="F6254" s="4" t="s">
        <v>24</v>
      </c>
      <c r="G6254" s="4" t="s">
        <v>24</v>
      </c>
      <c r="H6254" s="4" t="s">
        <v>10</v>
      </c>
      <c r="I6254" s="4" t="s">
        <v>14</v>
      </c>
    </row>
    <row r="6255" spans="1:10">
      <c r="A6255" t="n">
        <v>53910</v>
      </c>
      <c r="B6255" s="33" t="n">
        <v>45</v>
      </c>
      <c r="C6255" s="7" t="n">
        <v>4</v>
      </c>
      <c r="D6255" s="7" t="n">
        <v>3</v>
      </c>
      <c r="E6255" s="7" t="n">
        <v>9.51000022888184</v>
      </c>
      <c r="F6255" s="7" t="n">
        <v>85.7600021362305</v>
      </c>
      <c r="G6255" s="7" t="n">
        <v>0</v>
      </c>
      <c r="H6255" s="7" t="n">
        <v>10000</v>
      </c>
      <c r="I6255" s="7" t="n">
        <v>1</v>
      </c>
    </row>
    <row r="6256" spans="1:10">
      <c r="A6256" t="s">
        <v>4</v>
      </c>
      <c r="B6256" s="4" t="s">
        <v>5</v>
      </c>
      <c r="C6256" s="4" t="s">
        <v>14</v>
      </c>
      <c r="D6256" s="4" t="s">
        <v>14</v>
      </c>
      <c r="E6256" s="4" t="s">
        <v>24</v>
      </c>
      <c r="F6256" s="4" t="s">
        <v>10</v>
      </c>
    </row>
    <row r="6257" spans="1:9">
      <c r="A6257" t="n">
        <v>53928</v>
      </c>
      <c r="B6257" s="33" t="n">
        <v>45</v>
      </c>
      <c r="C6257" s="7" t="n">
        <v>5</v>
      </c>
      <c r="D6257" s="7" t="n">
        <v>3</v>
      </c>
      <c r="E6257" s="7" t="n">
        <v>4.5</v>
      </c>
      <c r="F6257" s="7" t="n">
        <v>10000</v>
      </c>
    </row>
    <row r="6258" spans="1:9">
      <c r="A6258" t="s">
        <v>4</v>
      </c>
      <c r="B6258" s="4" t="s">
        <v>5</v>
      </c>
      <c r="C6258" s="4" t="s">
        <v>14</v>
      </c>
      <c r="D6258" s="4" t="s">
        <v>14</v>
      </c>
      <c r="E6258" s="4" t="s">
        <v>24</v>
      </c>
      <c r="F6258" s="4" t="s">
        <v>10</v>
      </c>
    </row>
    <row r="6259" spans="1:9">
      <c r="A6259" t="n">
        <v>53937</v>
      </c>
      <c r="B6259" s="33" t="n">
        <v>45</v>
      </c>
      <c r="C6259" s="7" t="n">
        <v>11</v>
      </c>
      <c r="D6259" s="7" t="n">
        <v>3</v>
      </c>
      <c r="E6259" s="7" t="n">
        <v>26.5</v>
      </c>
      <c r="F6259" s="7" t="n">
        <v>10000</v>
      </c>
    </row>
    <row r="6260" spans="1:9">
      <c r="A6260" t="s">
        <v>4</v>
      </c>
      <c r="B6260" s="4" t="s">
        <v>5</v>
      </c>
      <c r="C6260" s="4" t="s">
        <v>10</v>
      </c>
      <c r="D6260" s="4" t="s">
        <v>24</v>
      </c>
      <c r="E6260" s="4" t="s">
        <v>24</v>
      </c>
      <c r="F6260" s="4" t="s">
        <v>14</v>
      </c>
    </row>
    <row r="6261" spans="1:9">
      <c r="A6261" t="n">
        <v>53946</v>
      </c>
      <c r="B6261" s="50" t="n">
        <v>52</v>
      </c>
      <c r="C6261" s="7" t="n">
        <v>28</v>
      </c>
      <c r="D6261" s="7" t="n">
        <v>297.600006103516</v>
      </c>
      <c r="E6261" s="7" t="n">
        <v>0</v>
      </c>
      <c r="F6261" s="7" t="n">
        <v>0</v>
      </c>
    </row>
    <row r="6262" spans="1:9">
      <c r="A6262" t="s">
        <v>4</v>
      </c>
      <c r="B6262" s="4" t="s">
        <v>5</v>
      </c>
      <c r="C6262" s="4" t="s">
        <v>14</v>
      </c>
      <c r="D6262" s="4" t="s">
        <v>10</v>
      </c>
    </row>
    <row r="6263" spans="1:9">
      <c r="A6263" t="n">
        <v>53958</v>
      </c>
      <c r="B6263" s="23" t="n">
        <v>58</v>
      </c>
      <c r="C6263" s="7" t="n">
        <v>255</v>
      </c>
      <c r="D6263" s="7" t="n">
        <v>0</v>
      </c>
    </row>
    <row r="6264" spans="1:9">
      <c r="A6264" t="s">
        <v>4</v>
      </c>
      <c r="B6264" s="4" t="s">
        <v>5</v>
      </c>
      <c r="C6264" s="4" t="s">
        <v>10</v>
      </c>
      <c r="D6264" s="4" t="s">
        <v>14</v>
      </c>
      <c r="E6264" s="4" t="s">
        <v>6</v>
      </c>
      <c r="F6264" s="4" t="s">
        <v>24</v>
      </c>
      <c r="G6264" s="4" t="s">
        <v>24</v>
      </c>
      <c r="H6264" s="4" t="s">
        <v>24</v>
      </c>
    </row>
    <row r="6265" spans="1:9">
      <c r="A6265" t="n">
        <v>53962</v>
      </c>
      <c r="B6265" s="44" t="n">
        <v>48</v>
      </c>
      <c r="C6265" s="7" t="n">
        <v>22</v>
      </c>
      <c r="D6265" s="7" t="n">
        <v>0</v>
      </c>
      <c r="E6265" s="7" t="s">
        <v>149</v>
      </c>
      <c r="F6265" s="7" t="n">
        <v>1</v>
      </c>
      <c r="G6265" s="7" t="n">
        <v>1</v>
      </c>
      <c r="H6265" s="7" t="n">
        <v>0</v>
      </c>
    </row>
    <row r="6266" spans="1:9">
      <c r="A6266" t="s">
        <v>4</v>
      </c>
      <c r="B6266" s="4" t="s">
        <v>5</v>
      </c>
      <c r="C6266" s="4" t="s">
        <v>14</v>
      </c>
      <c r="D6266" s="4" t="s">
        <v>10</v>
      </c>
      <c r="E6266" s="4" t="s">
        <v>6</v>
      </c>
    </row>
    <row r="6267" spans="1:9">
      <c r="A6267" t="n">
        <v>53991</v>
      </c>
      <c r="B6267" s="26" t="n">
        <v>51</v>
      </c>
      <c r="C6267" s="7" t="n">
        <v>4</v>
      </c>
      <c r="D6267" s="7" t="n">
        <v>22</v>
      </c>
      <c r="E6267" s="7" t="s">
        <v>183</v>
      </c>
    </row>
    <row r="6268" spans="1:9">
      <c r="A6268" t="s">
        <v>4</v>
      </c>
      <c r="B6268" s="4" t="s">
        <v>5</v>
      </c>
      <c r="C6268" s="4" t="s">
        <v>10</v>
      </c>
    </row>
    <row r="6269" spans="1:9">
      <c r="A6269" t="n">
        <v>54005</v>
      </c>
      <c r="B6269" s="27" t="n">
        <v>16</v>
      </c>
      <c r="C6269" s="7" t="n">
        <v>0</v>
      </c>
    </row>
    <row r="6270" spans="1:9">
      <c r="A6270" t="s">
        <v>4</v>
      </c>
      <c r="B6270" s="4" t="s">
        <v>5</v>
      </c>
      <c r="C6270" s="4" t="s">
        <v>10</v>
      </c>
      <c r="D6270" s="4" t="s">
        <v>14</v>
      </c>
      <c r="E6270" s="4" t="s">
        <v>9</v>
      </c>
      <c r="F6270" s="4" t="s">
        <v>45</v>
      </c>
      <c r="G6270" s="4" t="s">
        <v>14</v>
      </c>
      <c r="H6270" s="4" t="s">
        <v>14</v>
      </c>
    </row>
    <row r="6271" spans="1:9">
      <c r="A6271" t="n">
        <v>54008</v>
      </c>
      <c r="B6271" s="28" t="n">
        <v>26</v>
      </c>
      <c r="C6271" s="7" t="n">
        <v>22</v>
      </c>
      <c r="D6271" s="7" t="n">
        <v>17</v>
      </c>
      <c r="E6271" s="7" t="n">
        <v>30322</v>
      </c>
      <c r="F6271" s="7" t="s">
        <v>510</v>
      </c>
      <c r="G6271" s="7" t="n">
        <v>2</v>
      </c>
      <c r="H6271" s="7" t="n">
        <v>0</v>
      </c>
    </row>
    <row r="6272" spans="1:9">
      <c r="A6272" t="s">
        <v>4</v>
      </c>
      <c r="B6272" s="4" t="s">
        <v>5</v>
      </c>
    </row>
    <row r="6273" spans="1:8">
      <c r="A6273" t="n">
        <v>54058</v>
      </c>
      <c r="B6273" s="29" t="n">
        <v>28</v>
      </c>
    </row>
    <row r="6274" spans="1:8">
      <c r="A6274" t="s">
        <v>4</v>
      </c>
      <c r="B6274" s="4" t="s">
        <v>5</v>
      </c>
      <c r="C6274" s="4" t="s">
        <v>14</v>
      </c>
      <c r="D6274" s="4" t="s">
        <v>10</v>
      </c>
      <c r="E6274" s="4" t="s">
        <v>6</v>
      </c>
    </row>
    <row r="6275" spans="1:8">
      <c r="A6275" t="n">
        <v>54059</v>
      </c>
      <c r="B6275" s="26" t="n">
        <v>51</v>
      </c>
      <c r="C6275" s="7" t="n">
        <v>4</v>
      </c>
      <c r="D6275" s="7" t="n">
        <v>28</v>
      </c>
      <c r="E6275" s="7" t="s">
        <v>44</v>
      </c>
    </row>
    <row r="6276" spans="1:8">
      <c r="A6276" t="s">
        <v>4</v>
      </c>
      <c r="B6276" s="4" t="s">
        <v>5</v>
      </c>
      <c r="C6276" s="4" t="s">
        <v>10</v>
      </c>
    </row>
    <row r="6277" spans="1:8">
      <c r="A6277" t="n">
        <v>54072</v>
      </c>
      <c r="B6277" s="27" t="n">
        <v>16</v>
      </c>
      <c r="C6277" s="7" t="n">
        <v>0</v>
      </c>
    </row>
    <row r="6278" spans="1:8">
      <c r="A6278" t="s">
        <v>4</v>
      </c>
      <c r="B6278" s="4" t="s">
        <v>5</v>
      </c>
      <c r="C6278" s="4" t="s">
        <v>10</v>
      </c>
      <c r="D6278" s="4" t="s">
        <v>14</v>
      </c>
      <c r="E6278" s="4" t="s">
        <v>9</v>
      </c>
      <c r="F6278" s="4" t="s">
        <v>45</v>
      </c>
      <c r="G6278" s="4" t="s">
        <v>14</v>
      </c>
      <c r="H6278" s="4" t="s">
        <v>14</v>
      </c>
      <c r="I6278" s="4" t="s">
        <v>14</v>
      </c>
      <c r="J6278" s="4" t="s">
        <v>9</v>
      </c>
      <c r="K6278" s="4" t="s">
        <v>45</v>
      </c>
      <c r="L6278" s="4" t="s">
        <v>14</v>
      </c>
      <c r="M6278" s="4" t="s">
        <v>14</v>
      </c>
    </row>
    <row r="6279" spans="1:8">
      <c r="A6279" t="n">
        <v>54075</v>
      </c>
      <c r="B6279" s="28" t="n">
        <v>26</v>
      </c>
      <c r="C6279" s="7" t="n">
        <v>28</v>
      </c>
      <c r="D6279" s="7" t="n">
        <v>17</v>
      </c>
      <c r="E6279" s="7" t="n">
        <v>33340</v>
      </c>
      <c r="F6279" s="7" t="s">
        <v>511</v>
      </c>
      <c r="G6279" s="7" t="n">
        <v>2</v>
      </c>
      <c r="H6279" s="7" t="n">
        <v>3</v>
      </c>
      <c r="I6279" s="7" t="n">
        <v>17</v>
      </c>
      <c r="J6279" s="7" t="n">
        <v>33341</v>
      </c>
      <c r="K6279" s="7" t="s">
        <v>512</v>
      </c>
      <c r="L6279" s="7" t="n">
        <v>2</v>
      </c>
      <c r="M6279" s="7" t="n">
        <v>0</v>
      </c>
    </row>
    <row r="6280" spans="1:8">
      <c r="A6280" t="s">
        <v>4</v>
      </c>
      <c r="B6280" s="4" t="s">
        <v>5</v>
      </c>
    </row>
    <row r="6281" spans="1:8">
      <c r="A6281" t="n">
        <v>54233</v>
      </c>
      <c r="B6281" s="29" t="n">
        <v>28</v>
      </c>
    </row>
    <row r="6282" spans="1:8">
      <c r="A6282" t="s">
        <v>4</v>
      </c>
      <c r="B6282" s="4" t="s">
        <v>5</v>
      </c>
      <c r="C6282" s="4" t="s">
        <v>14</v>
      </c>
      <c r="D6282" s="4" t="s">
        <v>10</v>
      </c>
      <c r="E6282" s="4" t="s">
        <v>6</v>
      </c>
    </row>
    <row r="6283" spans="1:8">
      <c r="A6283" t="n">
        <v>54234</v>
      </c>
      <c r="B6283" s="26" t="n">
        <v>51</v>
      </c>
      <c r="C6283" s="7" t="n">
        <v>4</v>
      </c>
      <c r="D6283" s="7" t="n">
        <v>8</v>
      </c>
      <c r="E6283" s="7" t="s">
        <v>513</v>
      </c>
    </row>
    <row r="6284" spans="1:8">
      <c r="A6284" t="s">
        <v>4</v>
      </c>
      <c r="B6284" s="4" t="s">
        <v>5</v>
      </c>
      <c r="C6284" s="4" t="s">
        <v>10</v>
      </c>
    </row>
    <row r="6285" spans="1:8">
      <c r="A6285" t="n">
        <v>54248</v>
      </c>
      <c r="B6285" s="27" t="n">
        <v>16</v>
      </c>
      <c r="C6285" s="7" t="n">
        <v>0</v>
      </c>
    </row>
    <row r="6286" spans="1:8">
      <c r="A6286" t="s">
        <v>4</v>
      </c>
      <c r="B6286" s="4" t="s">
        <v>5</v>
      </c>
      <c r="C6286" s="4" t="s">
        <v>10</v>
      </c>
      <c r="D6286" s="4" t="s">
        <v>14</v>
      </c>
      <c r="E6286" s="4" t="s">
        <v>9</v>
      </c>
      <c r="F6286" s="4" t="s">
        <v>45</v>
      </c>
      <c r="G6286" s="4" t="s">
        <v>14</v>
      </c>
      <c r="H6286" s="4" t="s">
        <v>14</v>
      </c>
    </row>
    <row r="6287" spans="1:8">
      <c r="A6287" t="n">
        <v>54251</v>
      </c>
      <c r="B6287" s="28" t="n">
        <v>26</v>
      </c>
      <c r="C6287" s="7" t="n">
        <v>8</v>
      </c>
      <c r="D6287" s="7" t="n">
        <v>17</v>
      </c>
      <c r="E6287" s="7" t="n">
        <v>9335</v>
      </c>
      <c r="F6287" s="7" t="s">
        <v>514</v>
      </c>
      <c r="G6287" s="7" t="n">
        <v>2</v>
      </c>
      <c r="H6287" s="7" t="n">
        <v>0</v>
      </c>
    </row>
    <row r="6288" spans="1:8">
      <c r="A6288" t="s">
        <v>4</v>
      </c>
      <c r="B6288" s="4" t="s">
        <v>5</v>
      </c>
    </row>
    <row r="6289" spans="1:13">
      <c r="A6289" t="n">
        <v>54273</v>
      </c>
      <c r="B6289" s="29" t="n">
        <v>28</v>
      </c>
    </row>
    <row r="6290" spans="1:13">
      <c r="A6290" t="s">
        <v>4</v>
      </c>
      <c r="B6290" s="4" t="s">
        <v>5</v>
      </c>
      <c r="C6290" s="4" t="s">
        <v>10</v>
      </c>
      <c r="D6290" s="4" t="s">
        <v>14</v>
      </c>
    </row>
    <row r="6291" spans="1:13">
      <c r="A6291" t="n">
        <v>54274</v>
      </c>
      <c r="B6291" s="31" t="n">
        <v>89</v>
      </c>
      <c r="C6291" s="7" t="n">
        <v>65533</v>
      </c>
      <c r="D6291" s="7" t="n">
        <v>1</v>
      </c>
    </row>
    <row r="6292" spans="1:13">
      <c r="A6292" t="s">
        <v>4</v>
      </c>
      <c r="B6292" s="4" t="s">
        <v>5</v>
      </c>
      <c r="C6292" s="4" t="s">
        <v>14</v>
      </c>
      <c r="D6292" s="4" t="s">
        <v>10</v>
      </c>
      <c r="E6292" s="4" t="s">
        <v>24</v>
      </c>
    </row>
    <row r="6293" spans="1:13">
      <c r="A6293" t="n">
        <v>54278</v>
      </c>
      <c r="B6293" s="23" t="n">
        <v>58</v>
      </c>
      <c r="C6293" s="7" t="n">
        <v>101</v>
      </c>
      <c r="D6293" s="7" t="n">
        <v>500</v>
      </c>
      <c r="E6293" s="7" t="n">
        <v>1</v>
      </c>
    </row>
    <row r="6294" spans="1:13">
      <c r="A6294" t="s">
        <v>4</v>
      </c>
      <c r="B6294" s="4" t="s">
        <v>5</v>
      </c>
      <c r="C6294" s="4" t="s">
        <v>14</v>
      </c>
      <c r="D6294" s="4" t="s">
        <v>10</v>
      </c>
    </row>
    <row r="6295" spans="1:13">
      <c r="A6295" t="n">
        <v>54286</v>
      </c>
      <c r="B6295" s="23" t="n">
        <v>58</v>
      </c>
      <c r="C6295" s="7" t="n">
        <v>254</v>
      </c>
      <c r="D6295" s="7" t="n">
        <v>0</v>
      </c>
    </row>
    <row r="6296" spans="1:13">
      <c r="A6296" t="s">
        <v>4</v>
      </c>
      <c r="B6296" s="4" t="s">
        <v>5</v>
      </c>
      <c r="C6296" s="4" t="s">
        <v>14</v>
      </c>
    </row>
    <row r="6297" spans="1:13">
      <c r="A6297" t="n">
        <v>54290</v>
      </c>
      <c r="B6297" s="33" t="n">
        <v>45</v>
      </c>
      <c r="C6297" s="7" t="n">
        <v>0</v>
      </c>
    </row>
    <row r="6298" spans="1:13">
      <c r="A6298" t="s">
        <v>4</v>
      </c>
      <c r="B6298" s="4" t="s">
        <v>5</v>
      </c>
      <c r="C6298" s="4" t="s">
        <v>10</v>
      </c>
      <c r="D6298" s="4" t="s">
        <v>24</v>
      </c>
      <c r="E6298" s="4" t="s">
        <v>24</v>
      </c>
      <c r="F6298" s="4" t="s">
        <v>14</v>
      </c>
    </row>
    <row r="6299" spans="1:13">
      <c r="A6299" t="n">
        <v>54292</v>
      </c>
      <c r="B6299" s="50" t="n">
        <v>52</v>
      </c>
      <c r="C6299" s="7" t="n">
        <v>28</v>
      </c>
      <c r="D6299" s="7" t="n">
        <v>277.5</v>
      </c>
      <c r="E6299" s="7" t="n">
        <v>0</v>
      </c>
      <c r="F6299" s="7" t="n">
        <v>0</v>
      </c>
    </row>
    <row r="6300" spans="1:13">
      <c r="A6300" t="s">
        <v>4</v>
      </c>
      <c r="B6300" s="4" t="s">
        <v>5</v>
      </c>
      <c r="C6300" s="4" t="s">
        <v>10</v>
      </c>
      <c r="D6300" s="4" t="s">
        <v>9</v>
      </c>
    </row>
    <row r="6301" spans="1:13">
      <c r="A6301" t="n">
        <v>54304</v>
      </c>
      <c r="B6301" s="63" t="n">
        <v>44</v>
      </c>
      <c r="C6301" s="7" t="n">
        <v>9</v>
      </c>
      <c r="D6301" s="7" t="n">
        <v>128</v>
      </c>
    </row>
    <row r="6302" spans="1:13">
      <c r="A6302" t="s">
        <v>4</v>
      </c>
      <c r="B6302" s="4" t="s">
        <v>5</v>
      </c>
      <c r="C6302" s="4" t="s">
        <v>14</v>
      </c>
      <c r="D6302" s="4" t="s">
        <v>14</v>
      </c>
      <c r="E6302" s="4" t="s">
        <v>24</v>
      </c>
      <c r="F6302" s="4" t="s">
        <v>24</v>
      </c>
      <c r="G6302" s="4" t="s">
        <v>24</v>
      </c>
      <c r="H6302" s="4" t="s">
        <v>10</v>
      </c>
    </row>
    <row r="6303" spans="1:13">
      <c r="A6303" t="n">
        <v>54311</v>
      </c>
      <c r="B6303" s="33" t="n">
        <v>45</v>
      </c>
      <c r="C6303" s="7" t="n">
        <v>2</v>
      </c>
      <c r="D6303" s="7" t="n">
        <v>3</v>
      </c>
      <c r="E6303" s="7" t="n">
        <v>-90.9300003051758</v>
      </c>
      <c r="F6303" s="7" t="n">
        <v>174.779998779297</v>
      </c>
      <c r="G6303" s="7" t="n">
        <v>30.4300003051758</v>
      </c>
      <c r="H6303" s="7" t="n">
        <v>0</v>
      </c>
    </row>
    <row r="6304" spans="1:13">
      <c r="A6304" t="s">
        <v>4</v>
      </c>
      <c r="B6304" s="4" t="s">
        <v>5</v>
      </c>
      <c r="C6304" s="4" t="s">
        <v>14</v>
      </c>
      <c r="D6304" s="4" t="s">
        <v>14</v>
      </c>
      <c r="E6304" s="4" t="s">
        <v>24</v>
      </c>
      <c r="F6304" s="4" t="s">
        <v>24</v>
      </c>
      <c r="G6304" s="4" t="s">
        <v>24</v>
      </c>
      <c r="H6304" s="4" t="s">
        <v>10</v>
      </c>
      <c r="I6304" s="4" t="s">
        <v>14</v>
      </c>
    </row>
    <row r="6305" spans="1:9">
      <c r="A6305" t="n">
        <v>54328</v>
      </c>
      <c r="B6305" s="33" t="n">
        <v>45</v>
      </c>
      <c r="C6305" s="7" t="n">
        <v>4</v>
      </c>
      <c r="D6305" s="7" t="n">
        <v>3</v>
      </c>
      <c r="E6305" s="7" t="n">
        <v>5.82999992370605</v>
      </c>
      <c r="F6305" s="7" t="n">
        <v>97.0999984741211</v>
      </c>
      <c r="G6305" s="7" t="n">
        <v>0</v>
      </c>
      <c r="H6305" s="7" t="n">
        <v>0</v>
      </c>
      <c r="I6305" s="7" t="n">
        <v>0</v>
      </c>
    </row>
    <row r="6306" spans="1:9">
      <c r="A6306" t="s">
        <v>4</v>
      </c>
      <c r="B6306" s="4" t="s">
        <v>5</v>
      </c>
      <c r="C6306" s="4" t="s">
        <v>14</v>
      </c>
      <c r="D6306" s="4" t="s">
        <v>14</v>
      </c>
      <c r="E6306" s="4" t="s">
        <v>24</v>
      </c>
      <c r="F6306" s="4" t="s">
        <v>10</v>
      </c>
    </row>
    <row r="6307" spans="1:9">
      <c r="A6307" t="n">
        <v>54346</v>
      </c>
      <c r="B6307" s="33" t="n">
        <v>45</v>
      </c>
      <c r="C6307" s="7" t="n">
        <v>5</v>
      </c>
      <c r="D6307" s="7" t="n">
        <v>3</v>
      </c>
      <c r="E6307" s="7" t="n">
        <v>1.79999995231628</v>
      </c>
      <c r="F6307" s="7" t="n">
        <v>0</v>
      </c>
    </row>
    <row r="6308" spans="1:9">
      <c r="A6308" t="s">
        <v>4</v>
      </c>
      <c r="B6308" s="4" t="s">
        <v>5</v>
      </c>
      <c r="C6308" s="4" t="s">
        <v>14</v>
      </c>
      <c r="D6308" s="4" t="s">
        <v>14</v>
      </c>
      <c r="E6308" s="4" t="s">
        <v>24</v>
      </c>
      <c r="F6308" s="4" t="s">
        <v>10</v>
      </c>
    </row>
    <row r="6309" spans="1:9">
      <c r="A6309" t="n">
        <v>54355</v>
      </c>
      <c r="B6309" s="33" t="n">
        <v>45</v>
      </c>
      <c r="C6309" s="7" t="n">
        <v>11</v>
      </c>
      <c r="D6309" s="7" t="n">
        <v>3</v>
      </c>
      <c r="E6309" s="7" t="n">
        <v>27.1000003814697</v>
      </c>
      <c r="F6309" s="7" t="n">
        <v>0</v>
      </c>
    </row>
    <row r="6310" spans="1:9">
      <c r="A6310" t="s">
        <v>4</v>
      </c>
      <c r="B6310" s="4" t="s">
        <v>5</v>
      </c>
      <c r="C6310" s="4" t="s">
        <v>14</v>
      </c>
      <c r="D6310" s="4" t="s">
        <v>14</v>
      </c>
      <c r="E6310" s="4" t="s">
        <v>24</v>
      </c>
      <c r="F6310" s="4" t="s">
        <v>10</v>
      </c>
    </row>
    <row r="6311" spans="1:9">
      <c r="A6311" t="n">
        <v>54364</v>
      </c>
      <c r="B6311" s="33" t="n">
        <v>45</v>
      </c>
      <c r="C6311" s="7" t="n">
        <v>5</v>
      </c>
      <c r="D6311" s="7" t="n">
        <v>3</v>
      </c>
      <c r="E6311" s="7" t="n">
        <v>1.60000002384186</v>
      </c>
      <c r="F6311" s="7" t="n">
        <v>1500</v>
      </c>
    </row>
    <row r="6312" spans="1:9">
      <c r="A6312" t="s">
        <v>4</v>
      </c>
      <c r="B6312" s="4" t="s">
        <v>5</v>
      </c>
      <c r="C6312" s="4" t="s">
        <v>14</v>
      </c>
      <c r="D6312" s="4" t="s">
        <v>10</v>
      </c>
    </row>
    <row r="6313" spans="1:9">
      <c r="A6313" t="n">
        <v>54373</v>
      </c>
      <c r="B6313" s="23" t="n">
        <v>58</v>
      </c>
      <c r="C6313" s="7" t="n">
        <v>255</v>
      </c>
      <c r="D6313" s="7" t="n">
        <v>0</v>
      </c>
    </row>
    <row r="6314" spans="1:9">
      <c r="A6314" t="s">
        <v>4</v>
      </c>
      <c r="B6314" s="4" t="s">
        <v>5</v>
      </c>
      <c r="C6314" s="4" t="s">
        <v>14</v>
      </c>
      <c r="D6314" s="4" t="s">
        <v>10</v>
      </c>
      <c r="E6314" s="4" t="s">
        <v>6</v>
      </c>
    </row>
    <row r="6315" spans="1:9">
      <c r="A6315" t="n">
        <v>54377</v>
      </c>
      <c r="B6315" s="26" t="n">
        <v>51</v>
      </c>
      <c r="C6315" s="7" t="n">
        <v>4</v>
      </c>
      <c r="D6315" s="7" t="n">
        <v>0</v>
      </c>
      <c r="E6315" s="7" t="s">
        <v>515</v>
      </c>
    </row>
    <row r="6316" spans="1:9">
      <c r="A6316" t="s">
        <v>4</v>
      </c>
      <c r="B6316" s="4" t="s">
        <v>5</v>
      </c>
      <c r="C6316" s="4" t="s">
        <v>10</v>
      </c>
    </row>
    <row r="6317" spans="1:9">
      <c r="A6317" t="n">
        <v>54391</v>
      </c>
      <c r="B6317" s="27" t="n">
        <v>16</v>
      </c>
      <c r="C6317" s="7" t="n">
        <v>0</v>
      </c>
    </row>
    <row r="6318" spans="1:9">
      <c r="A6318" t="s">
        <v>4</v>
      </c>
      <c r="B6318" s="4" t="s">
        <v>5</v>
      </c>
      <c r="C6318" s="4" t="s">
        <v>10</v>
      </c>
      <c r="D6318" s="4" t="s">
        <v>14</v>
      </c>
      <c r="E6318" s="4" t="s">
        <v>9</v>
      </c>
      <c r="F6318" s="4" t="s">
        <v>45</v>
      </c>
      <c r="G6318" s="4" t="s">
        <v>14</v>
      </c>
      <c r="H6318" s="4" t="s">
        <v>14</v>
      </c>
      <c r="I6318" s="4" t="s">
        <v>14</v>
      </c>
    </row>
    <row r="6319" spans="1:9">
      <c r="A6319" t="n">
        <v>54394</v>
      </c>
      <c r="B6319" s="28" t="n">
        <v>26</v>
      </c>
      <c r="C6319" s="7" t="n">
        <v>0</v>
      </c>
      <c r="D6319" s="7" t="n">
        <v>17</v>
      </c>
      <c r="E6319" s="7" t="n">
        <v>52582</v>
      </c>
      <c r="F6319" s="7" t="s">
        <v>516</v>
      </c>
      <c r="G6319" s="7" t="n">
        <v>8</v>
      </c>
      <c r="H6319" s="7" t="n">
        <v>2</v>
      </c>
      <c r="I6319" s="7" t="n">
        <v>0</v>
      </c>
    </row>
    <row r="6320" spans="1:9">
      <c r="A6320" t="s">
        <v>4</v>
      </c>
      <c r="B6320" s="4" t="s">
        <v>5</v>
      </c>
      <c r="C6320" s="4" t="s">
        <v>14</v>
      </c>
      <c r="D6320" s="4" t="s">
        <v>24</v>
      </c>
      <c r="E6320" s="4" t="s">
        <v>24</v>
      </c>
      <c r="F6320" s="4" t="s">
        <v>24</v>
      </c>
    </row>
    <row r="6321" spans="1:9">
      <c r="A6321" t="n">
        <v>54434</v>
      </c>
      <c r="B6321" s="33" t="n">
        <v>45</v>
      </c>
      <c r="C6321" s="7" t="n">
        <v>9</v>
      </c>
      <c r="D6321" s="7" t="n">
        <v>0.00999999977648258</v>
      </c>
      <c r="E6321" s="7" t="n">
        <v>0.00999999977648258</v>
      </c>
      <c r="F6321" s="7" t="n">
        <v>8</v>
      </c>
    </row>
    <row r="6322" spans="1:9">
      <c r="A6322" t="s">
        <v>4</v>
      </c>
      <c r="B6322" s="4" t="s">
        <v>5</v>
      </c>
      <c r="C6322" s="4" t="s">
        <v>10</v>
      </c>
    </row>
    <row r="6323" spans="1:9">
      <c r="A6323" t="n">
        <v>54448</v>
      </c>
      <c r="B6323" s="27" t="n">
        <v>16</v>
      </c>
      <c r="C6323" s="7" t="n">
        <v>2000</v>
      </c>
    </row>
    <row r="6324" spans="1:9">
      <c r="A6324" t="s">
        <v>4</v>
      </c>
      <c r="B6324" s="4" t="s">
        <v>5</v>
      </c>
      <c r="C6324" s="4" t="s">
        <v>10</v>
      </c>
      <c r="D6324" s="4" t="s">
        <v>14</v>
      </c>
    </row>
    <row r="6325" spans="1:9">
      <c r="A6325" t="n">
        <v>54451</v>
      </c>
      <c r="B6325" s="31" t="n">
        <v>89</v>
      </c>
      <c r="C6325" s="7" t="n">
        <v>65533</v>
      </c>
      <c r="D6325" s="7" t="n">
        <v>0</v>
      </c>
    </row>
    <row r="6326" spans="1:9">
      <c r="A6326" t="s">
        <v>4</v>
      </c>
      <c r="B6326" s="4" t="s">
        <v>5</v>
      </c>
      <c r="C6326" s="4" t="s">
        <v>10</v>
      </c>
      <c r="D6326" s="4" t="s">
        <v>14</v>
      </c>
    </row>
    <row r="6327" spans="1:9">
      <c r="A6327" t="n">
        <v>54455</v>
      </c>
      <c r="B6327" s="31" t="n">
        <v>89</v>
      </c>
      <c r="C6327" s="7" t="n">
        <v>65533</v>
      </c>
      <c r="D6327" s="7" t="n">
        <v>1</v>
      </c>
    </row>
    <row r="6328" spans="1:9">
      <c r="A6328" t="s">
        <v>4</v>
      </c>
      <c r="B6328" s="4" t="s">
        <v>5</v>
      </c>
      <c r="C6328" s="4" t="s">
        <v>14</v>
      </c>
      <c r="D6328" s="4" t="s">
        <v>10</v>
      </c>
    </row>
    <row r="6329" spans="1:9">
      <c r="A6329" t="n">
        <v>54459</v>
      </c>
      <c r="B6329" s="33" t="n">
        <v>45</v>
      </c>
      <c r="C6329" s="7" t="n">
        <v>7</v>
      </c>
      <c r="D6329" s="7" t="n">
        <v>255</v>
      </c>
    </row>
    <row r="6330" spans="1:9">
      <c r="A6330" t="s">
        <v>4</v>
      </c>
      <c r="B6330" s="4" t="s">
        <v>5</v>
      </c>
      <c r="C6330" s="4" t="s">
        <v>14</v>
      </c>
      <c r="D6330" s="4" t="s">
        <v>14</v>
      </c>
      <c r="E6330" s="4" t="s">
        <v>24</v>
      </c>
      <c r="F6330" s="4" t="s">
        <v>24</v>
      </c>
      <c r="G6330" s="4" t="s">
        <v>24</v>
      </c>
      <c r="H6330" s="4" t="s">
        <v>10</v>
      </c>
    </row>
    <row r="6331" spans="1:9">
      <c r="A6331" t="n">
        <v>54463</v>
      </c>
      <c r="B6331" s="33" t="n">
        <v>45</v>
      </c>
      <c r="C6331" s="7" t="n">
        <v>2</v>
      </c>
      <c r="D6331" s="7" t="n">
        <v>3</v>
      </c>
      <c r="E6331" s="7" t="n">
        <v>-90.9300003051758</v>
      </c>
      <c r="F6331" s="7" t="n">
        <v>174.539993286133</v>
      </c>
      <c r="G6331" s="7" t="n">
        <v>30.3700008392334</v>
      </c>
      <c r="H6331" s="7" t="n">
        <v>1500</v>
      </c>
    </row>
    <row r="6332" spans="1:9">
      <c r="A6332" t="s">
        <v>4</v>
      </c>
      <c r="B6332" s="4" t="s">
        <v>5</v>
      </c>
      <c r="C6332" s="4" t="s">
        <v>14</v>
      </c>
      <c r="D6332" s="4" t="s">
        <v>14</v>
      </c>
      <c r="E6332" s="4" t="s">
        <v>24</v>
      </c>
      <c r="F6332" s="4" t="s">
        <v>24</v>
      </c>
      <c r="G6332" s="4" t="s">
        <v>24</v>
      </c>
      <c r="H6332" s="4" t="s">
        <v>10</v>
      </c>
      <c r="I6332" s="4" t="s">
        <v>14</v>
      </c>
    </row>
    <row r="6333" spans="1:9">
      <c r="A6333" t="n">
        <v>54480</v>
      </c>
      <c r="B6333" s="33" t="n">
        <v>45</v>
      </c>
      <c r="C6333" s="7" t="n">
        <v>4</v>
      </c>
      <c r="D6333" s="7" t="n">
        <v>3</v>
      </c>
      <c r="E6333" s="7" t="n">
        <v>351.929992675781</v>
      </c>
      <c r="F6333" s="7" t="n">
        <v>94.8300018310547</v>
      </c>
      <c r="G6333" s="7" t="n">
        <v>0</v>
      </c>
      <c r="H6333" s="7" t="n">
        <v>1500</v>
      </c>
      <c r="I6333" s="7" t="n">
        <v>1</v>
      </c>
    </row>
    <row r="6334" spans="1:9">
      <c r="A6334" t="s">
        <v>4</v>
      </c>
      <c r="B6334" s="4" t="s">
        <v>5</v>
      </c>
      <c r="C6334" s="4" t="s">
        <v>14</v>
      </c>
      <c r="D6334" s="4" t="s">
        <v>14</v>
      </c>
      <c r="E6334" s="4" t="s">
        <v>24</v>
      </c>
      <c r="F6334" s="4" t="s">
        <v>10</v>
      </c>
    </row>
    <row r="6335" spans="1:9">
      <c r="A6335" t="n">
        <v>54498</v>
      </c>
      <c r="B6335" s="33" t="n">
        <v>45</v>
      </c>
      <c r="C6335" s="7" t="n">
        <v>5</v>
      </c>
      <c r="D6335" s="7" t="n">
        <v>3</v>
      </c>
      <c r="E6335" s="7" t="n">
        <v>2.20000004768372</v>
      </c>
      <c r="F6335" s="7" t="n">
        <v>1500</v>
      </c>
    </row>
    <row r="6336" spans="1:9">
      <c r="A6336" t="s">
        <v>4</v>
      </c>
      <c r="B6336" s="4" t="s">
        <v>5</v>
      </c>
      <c r="C6336" s="4" t="s">
        <v>14</v>
      </c>
      <c r="D6336" s="4" t="s">
        <v>14</v>
      </c>
      <c r="E6336" s="4" t="s">
        <v>24</v>
      </c>
      <c r="F6336" s="4" t="s">
        <v>10</v>
      </c>
    </row>
    <row r="6337" spans="1:9">
      <c r="A6337" t="n">
        <v>54507</v>
      </c>
      <c r="B6337" s="33" t="n">
        <v>45</v>
      </c>
      <c r="C6337" s="7" t="n">
        <v>11</v>
      </c>
      <c r="D6337" s="7" t="n">
        <v>3</v>
      </c>
      <c r="E6337" s="7" t="n">
        <v>34.5</v>
      </c>
      <c r="F6337" s="7" t="n">
        <v>1500</v>
      </c>
    </row>
    <row r="6338" spans="1:9">
      <c r="A6338" t="s">
        <v>4</v>
      </c>
      <c r="B6338" s="4" t="s">
        <v>5</v>
      </c>
      <c r="C6338" s="4" t="s">
        <v>14</v>
      </c>
      <c r="D6338" s="4" t="s">
        <v>10</v>
      </c>
      <c r="E6338" s="4" t="s">
        <v>10</v>
      </c>
      <c r="F6338" s="4" t="s">
        <v>9</v>
      </c>
    </row>
    <row r="6339" spans="1:9">
      <c r="A6339" t="n">
        <v>54516</v>
      </c>
      <c r="B6339" s="59" t="n">
        <v>84</v>
      </c>
      <c r="C6339" s="7" t="n">
        <v>0</v>
      </c>
      <c r="D6339" s="7" t="n">
        <v>2</v>
      </c>
      <c r="E6339" s="7" t="n">
        <v>100</v>
      </c>
      <c r="F6339" s="7" t="n">
        <v>1056964608</v>
      </c>
    </row>
    <row r="6340" spans="1:9">
      <c r="A6340" t="s">
        <v>4</v>
      </c>
      <c r="B6340" s="4" t="s">
        <v>5</v>
      </c>
      <c r="C6340" s="4" t="s">
        <v>14</v>
      </c>
      <c r="D6340" s="4" t="s">
        <v>10</v>
      </c>
      <c r="E6340" s="4" t="s">
        <v>24</v>
      </c>
      <c r="F6340" s="4" t="s">
        <v>10</v>
      </c>
      <c r="G6340" s="4" t="s">
        <v>9</v>
      </c>
      <c r="H6340" s="4" t="s">
        <v>9</v>
      </c>
      <c r="I6340" s="4" t="s">
        <v>10</v>
      </c>
      <c r="J6340" s="4" t="s">
        <v>10</v>
      </c>
      <c r="K6340" s="4" t="s">
        <v>9</v>
      </c>
      <c r="L6340" s="4" t="s">
        <v>9</v>
      </c>
      <c r="M6340" s="4" t="s">
        <v>9</v>
      </c>
      <c r="N6340" s="4" t="s">
        <v>9</v>
      </c>
      <c r="O6340" s="4" t="s">
        <v>6</v>
      </c>
    </row>
    <row r="6341" spans="1:9">
      <c r="A6341" t="n">
        <v>54526</v>
      </c>
      <c r="B6341" s="11" t="n">
        <v>50</v>
      </c>
      <c r="C6341" s="7" t="n">
        <v>0</v>
      </c>
      <c r="D6341" s="7" t="n">
        <v>4400</v>
      </c>
      <c r="E6341" s="7" t="n">
        <v>1</v>
      </c>
      <c r="F6341" s="7" t="n">
        <v>0</v>
      </c>
      <c r="G6341" s="7" t="n">
        <v>0</v>
      </c>
      <c r="H6341" s="7" t="n">
        <v>0</v>
      </c>
      <c r="I6341" s="7" t="n">
        <v>0</v>
      </c>
      <c r="J6341" s="7" t="n">
        <v>65533</v>
      </c>
      <c r="K6341" s="7" t="n">
        <v>0</v>
      </c>
      <c r="L6341" s="7" t="n">
        <v>0</v>
      </c>
      <c r="M6341" s="7" t="n">
        <v>0</v>
      </c>
      <c r="N6341" s="7" t="n">
        <v>0</v>
      </c>
      <c r="O6341" s="7" t="s">
        <v>13</v>
      </c>
    </row>
    <row r="6342" spans="1:9">
      <c r="A6342" t="s">
        <v>4</v>
      </c>
      <c r="B6342" s="4" t="s">
        <v>5</v>
      </c>
      <c r="C6342" s="4" t="s">
        <v>14</v>
      </c>
      <c r="D6342" s="4" t="s">
        <v>10</v>
      </c>
      <c r="E6342" s="4" t="s">
        <v>10</v>
      </c>
      <c r="F6342" s="4" t="s">
        <v>10</v>
      </c>
      <c r="G6342" s="4" t="s">
        <v>10</v>
      </c>
      <c r="H6342" s="4" t="s">
        <v>10</v>
      </c>
      <c r="I6342" s="4" t="s">
        <v>6</v>
      </c>
      <c r="J6342" s="4" t="s">
        <v>24</v>
      </c>
      <c r="K6342" s="4" t="s">
        <v>24</v>
      </c>
      <c r="L6342" s="4" t="s">
        <v>24</v>
      </c>
      <c r="M6342" s="4" t="s">
        <v>9</v>
      </c>
      <c r="N6342" s="4" t="s">
        <v>9</v>
      </c>
      <c r="O6342" s="4" t="s">
        <v>24</v>
      </c>
      <c r="P6342" s="4" t="s">
        <v>24</v>
      </c>
      <c r="Q6342" s="4" t="s">
        <v>24</v>
      </c>
      <c r="R6342" s="4" t="s">
        <v>24</v>
      </c>
      <c r="S6342" s="4" t="s">
        <v>14</v>
      </c>
    </row>
    <row r="6343" spans="1:9">
      <c r="A6343" t="n">
        <v>54565</v>
      </c>
      <c r="B6343" s="57" t="n">
        <v>39</v>
      </c>
      <c r="C6343" s="7" t="n">
        <v>12</v>
      </c>
      <c r="D6343" s="7" t="n">
        <v>0</v>
      </c>
      <c r="E6343" s="7" t="n">
        <v>205</v>
      </c>
      <c r="F6343" s="7" t="n">
        <v>0</v>
      </c>
      <c r="G6343" s="7" t="n">
        <v>0</v>
      </c>
      <c r="H6343" s="7" t="n">
        <v>3</v>
      </c>
      <c r="I6343" s="7" t="s">
        <v>13</v>
      </c>
      <c r="J6343" s="7" t="n">
        <v>0</v>
      </c>
      <c r="K6343" s="7" t="n">
        <v>0.00999999977648258</v>
      </c>
      <c r="L6343" s="7" t="n">
        <v>0</v>
      </c>
      <c r="M6343" s="7" t="n">
        <v>0</v>
      </c>
      <c r="N6343" s="7" t="n">
        <v>0</v>
      </c>
      <c r="O6343" s="7" t="n">
        <v>0</v>
      </c>
      <c r="P6343" s="7" t="n">
        <v>1</v>
      </c>
      <c r="Q6343" s="7" t="n">
        <v>1</v>
      </c>
      <c r="R6343" s="7" t="n">
        <v>1</v>
      </c>
      <c r="S6343" s="7" t="n">
        <v>117</v>
      </c>
    </row>
    <row r="6344" spans="1:9">
      <c r="A6344" t="s">
        <v>4</v>
      </c>
      <c r="B6344" s="4" t="s">
        <v>5</v>
      </c>
      <c r="C6344" s="4" t="s">
        <v>14</v>
      </c>
      <c r="D6344" s="4" t="s">
        <v>10</v>
      </c>
      <c r="E6344" s="4" t="s">
        <v>24</v>
      </c>
      <c r="F6344" s="4" t="s">
        <v>10</v>
      </c>
      <c r="G6344" s="4" t="s">
        <v>9</v>
      </c>
      <c r="H6344" s="4" t="s">
        <v>9</v>
      </c>
      <c r="I6344" s="4" t="s">
        <v>10</v>
      </c>
      <c r="J6344" s="4" t="s">
        <v>10</v>
      </c>
      <c r="K6344" s="4" t="s">
        <v>9</v>
      </c>
      <c r="L6344" s="4" t="s">
        <v>9</v>
      </c>
      <c r="M6344" s="4" t="s">
        <v>9</v>
      </c>
      <c r="N6344" s="4" t="s">
        <v>9</v>
      </c>
      <c r="O6344" s="4" t="s">
        <v>6</v>
      </c>
    </row>
    <row r="6345" spans="1:9">
      <c r="A6345" t="n">
        <v>54615</v>
      </c>
      <c r="B6345" s="11" t="n">
        <v>50</v>
      </c>
      <c r="C6345" s="7" t="n">
        <v>0</v>
      </c>
      <c r="D6345" s="7" t="n">
        <v>4515</v>
      </c>
      <c r="E6345" s="7" t="n">
        <v>0.5</v>
      </c>
      <c r="F6345" s="7" t="n">
        <v>400</v>
      </c>
      <c r="G6345" s="7" t="n">
        <v>0</v>
      </c>
      <c r="H6345" s="7" t="n">
        <v>-1061158912</v>
      </c>
      <c r="I6345" s="7" t="n">
        <v>1</v>
      </c>
      <c r="J6345" s="7" t="n">
        <v>0</v>
      </c>
      <c r="K6345" s="7" t="n">
        <v>0</v>
      </c>
      <c r="L6345" s="7" t="n">
        <v>0</v>
      </c>
      <c r="M6345" s="7" t="n">
        <v>0</v>
      </c>
      <c r="N6345" s="7" t="n">
        <v>0</v>
      </c>
      <c r="O6345" s="7" t="s">
        <v>13</v>
      </c>
    </row>
    <row r="6346" spans="1:9">
      <c r="A6346" t="s">
        <v>4</v>
      </c>
      <c r="B6346" s="4" t="s">
        <v>5</v>
      </c>
      <c r="C6346" s="4" t="s">
        <v>14</v>
      </c>
      <c r="D6346" s="4" t="s">
        <v>10</v>
      </c>
    </row>
    <row r="6347" spans="1:9">
      <c r="A6347" t="n">
        <v>54654</v>
      </c>
      <c r="B6347" s="33" t="n">
        <v>45</v>
      </c>
      <c r="C6347" s="7" t="n">
        <v>7</v>
      </c>
      <c r="D6347" s="7" t="n">
        <v>255</v>
      </c>
    </row>
    <row r="6348" spans="1:9">
      <c r="A6348" t="s">
        <v>4</v>
      </c>
      <c r="B6348" s="4" t="s">
        <v>5</v>
      </c>
      <c r="C6348" s="4" t="s">
        <v>14</v>
      </c>
      <c r="D6348" s="4" t="s">
        <v>24</v>
      </c>
      <c r="E6348" s="4" t="s">
        <v>24</v>
      </c>
      <c r="F6348" s="4" t="s">
        <v>24</v>
      </c>
    </row>
    <row r="6349" spans="1:9">
      <c r="A6349" t="n">
        <v>54658</v>
      </c>
      <c r="B6349" s="33" t="n">
        <v>45</v>
      </c>
      <c r="C6349" s="7" t="n">
        <v>9</v>
      </c>
      <c r="D6349" s="7" t="n">
        <v>0</v>
      </c>
      <c r="E6349" s="7" t="n">
        <v>0</v>
      </c>
      <c r="F6349" s="7" t="n">
        <v>0</v>
      </c>
    </row>
    <row r="6350" spans="1:9">
      <c r="A6350" t="s">
        <v>4</v>
      </c>
      <c r="B6350" s="4" t="s">
        <v>5</v>
      </c>
      <c r="C6350" s="4" t="s">
        <v>14</v>
      </c>
      <c r="D6350" s="4" t="s">
        <v>14</v>
      </c>
      <c r="E6350" s="4" t="s">
        <v>24</v>
      </c>
      <c r="F6350" s="4" t="s">
        <v>10</v>
      </c>
    </row>
    <row r="6351" spans="1:9">
      <c r="A6351" t="n">
        <v>54672</v>
      </c>
      <c r="B6351" s="33" t="n">
        <v>45</v>
      </c>
      <c r="C6351" s="7" t="n">
        <v>5</v>
      </c>
      <c r="D6351" s="7" t="n">
        <v>3</v>
      </c>
      <c r="E6351" s="7" t="n">
        <v>2.70000004768372</v>
      </c>
      <c r="F6351" s="7" t="n">
        <v>8000</v>
      </c>
    </row>
    <row r="6352" spans="1:9">
      <c r="A6352" t="s">
        <v>4</v>
      </c>
      <c r="B6352" s="4" t="s">
        <v>5</v>
      </c>
      <c r="C6352" s="4" t="s">
        <v>10</v>
      </c>
      <c r="D6352" s="4" t="s">
        <v>10</v>
      </c>
      <c r="E6352" s="4" t="s">
        <v>10</v>
      </c>
    </row>
    <row r="6353" spans="1:19">
      <c r="A6353" t="n">
        <v>54681</v>
      </c>
      <c r="B6353" s="64" t="n">
        <v>61</v>
      </c>
      <c r="C6353" s="7" t="n">
        <v>28</v>
      </c>
      <c r="D6353" s="7" t="n">
        <v>0</v>
      </c>
      <c r="E6353" s="7" t="n">
        <v>1000</v>
      </c>
    </row>
    <row r="6354" spans="1:19">
      <c r="A6354" t="s">
        <v>4</v>
      </c>
      <c r="B6354" s="4" t="s">
        <v>5</v>
      </c>
      <c r="C6354" s="4" t="s">
        <v>10</v>
      </c>
      <c r="D6354" s="4" t="s">
        <v>10</v>
      </c>
      <c r="E6354" s="4" t="s">
        <v>10</v>
      </c>
    </row>
    <row r="6355" spans="1:19">
      <c r="A6355" t="n">
        <v>54688</v>
      </c>
      <c r="B6355" s="64" t="n">
        <v>61</v>
      </c>
      <c r="C6355" s="7" t="n">
        <v>22</v>
      </c>
      <c r="D6355" s="7" t="n">
        <v>0</v>
      </c>
      <c r="E6355" s="7" t="n">
        <v>1000</v>
      </c>
    </row>
    <row r="6356" spans="1:19">
      <c r="A6356" t="s">
        <v>4</v>
      </c>
      <c r="B6356" s="4" t="s">
        <v>5</v>
      </c>
      <c r="C6356" s="4" t="s">
        <v>14</v>
      </c>
      <c r="D6356" s="4" t="s">
        <v>10</v>
      </c>
      <c r="E6356" s="4" t="s">
        <v>10</v>
      </c>
      <c r="F6356" s="4" t="s">
        <v>9</v>
      </c>
    </row>
    <row r="6357" spans="1:19">
      <c r="A6357" t="n">
        <v>54695</v>
      </c>
      <c r="B6357" s="59" t="n">
        <v>84</v>
      </c>
      <c r="C6357" s="7" t="n">
        <v>0</v>
      </c>
      <c r="D6357" s="7" t="n">
        <v>2</v>
      </c>
      <c r="E6357" s="7" t="n">
        <v>500</v>
      </c>
      <c r="F6357" s="7" t="n">
        <v>1045220557</v>
      </c>
    </row>
    <row r="6358" spans="1:19">
      <c r="A6358" t="s">
        <v>4</v>
      </c>
      <c r="B6358" s="4" t="s">
        <v>5</v>
      </c>
      <c r="C6358" s="4" t="s">
        <v>10</v>
      </c>
    </row>
    <row r="6359" spans="1:19">
      <c r="A6359" t="n">
        <v>54705</v>
      </c>
      <c r="B6359" s="27" t="n">
        <v>16</v>
      </c>
      <c r="C6359" s="7" t="n">
        <v>500</v>
      </c>
    </row>
    <row r="6360" spans="1:19">
      <c r="A6360" t="s">
        <v>4</v>
      </c>
      <c r="B6360" s="4" t="s">
        <v>5</v>
      </c>
      <c r="C6360" s="4" t="s">
        <v>10</v>
      </c>
      <c r="D6360" s="4" t="s">
        <v>14</v>
      </c>
      <c r="E6360" s="4" t="s">
        <v>24</v>
      </c>
      <c r="F6360" s="4" t="s">
        <v>10</v>
      </c>
    </row>
    <row r="6361" spans="1:19">
      <c r="A6361" t="n">
        <v>54708</v>
      </c>
      <c r="B6361" s="72" t="n">
        <v>59</v>
      </c>
      <c r="C6361" s="7" t="n">
        <v>9</v>
      </c>
      <c r="D6361" s="7" t="n">
        <v>1</v>
      </c>
      <c r="E6361" s="7" t="n">
        <v>0.150000005960464</v>
      </c>
      <c r="F6361" s="7" t="n">
        <v>0</v>
      </c>
    </row>
    <row r="6362" spans="1:19">
      <c r="A6362" t="s">
        <v>4</v>
      </c>
      <c r="B6362" s="4" t="s">
        <v>5</v>
      </c>
      <c r="C6362" s="4" t="s">
        <v>10</v>
      </c>
      <c r="D6362" s="4" t="s">
        <v>14</v>
      </c>
      <c r="E6362" s="4" t="s">
        <v>24</v>
      </c>
      <c r="F6362" s="4" t="s">
        <v>10</v>
      </c>
    </row>
    <row r="6363" spans="1:19">
      <c r="A6363" t="n">
        <v>54718</v>
      </c>
      <c r="B6363" s="72" t="n">
        <v>59</v>
      </c>
      <c r="C6363" s="7" t="n">
        <v>1</v>
      </c>
      <c r="D6363" s="7" t="n">
        <v>1</v>
      </c>
      <c r="E6363" s="7" t="n">
        <v>0.150000005960464</v>
      </c>
      <c r="F6363" s="7" t="n">
        <v>0</v>
      </c>
    </row>
    <row r="6364" spans="1:19">
      <c r="A6364" t="s">
        <v>4</v>
      </c>
      <c r="B6364" s="4" t="s">
        <v>5</v>
      </c>
      <c r="C6364" s="4" t="s">
        <v>10</v>
      </c>
      <c r="D6364" s="4" t="s">
        <v>14</v>
      </c>
      <c r="E6364" s="4" t="s">
        <v>24</v>
      </c>
      <c r="F6364" s="4" t="s">
        <v>10</v>
      </c>
    </row>
    <row r="6365" spans="1:19">
      <c r="A6365" t="n">
        <v>54728</v>
      </c>
      <c r="B6365" s="72" t="n">
        <v>59</v>
      </c>
      <c r="C6365" s="7" t="n">
        <v>8</v>
      </c>
      <c r="D6365" s="7" t="n">
        <v>1</v>
      </c>
      <c r="E6365" s="7" t="n">
        <v>0.150000005960464</v>
      </c>
      <c r="F6365" s="7" t="n">
        <v>0</v>
      </c>
    </row>
    <row r="6366" spans="1:19">
      <c r="A6366" t="s">
        <v>4</v>
      </c>
      <c r="B6366" s="4" t="s">
        <v>5</v>
      </c>
      <c r="C6366" s="4" t="s">
        <v>10</v>
      </c>
    </row>
    <row r="6367" spans="1:19">
      <c r="A6367" t="n">
        <v>54738</v>
      </c>
      <c r="B6367" s="27" t="n">
        <v>16</v>
      </c>
      <c r="C6367" s="7" t="n">
        <v>50</v>
      </c>
    </row>
    <row r="6368" spans="1:19">
      <c r="A6368" t="s">
        <v>4</v>
      </c>
      <c r="B6368" s="4" t="s">
        <v>5</v>
      </c>
      <c r="C6368" s="4" t="s">
        <v>10</v>
      </c>
      <c r="D6368" s="4" t="s">
        <v>14</v>
      </c>
      <c r="E6368" s="4" t="s">
        <v>24</v>
      </c>
      <c r="F6368" s="4" t="s">
        <v>10</v>
      </c>
    </row>
    <row r="6369" spans="1:6">
      <c r="A6369" t="n">
        <v>54741</v>
      </c>
      <c r="B6369" s="72" t="n">
        <v>59</v>
      </c>
      <c r="C6369" s="7" t="n">
        <v>61489</v>
      </c>
      <c r="D6369" s="7" t="n">
        <v>1</v>
      </c>
      <c r="E6369" s="7" t="n">
        <v>0.150000005960464</v>
      </c>
      <c r="F6369" s="7" t="n">
        <v>0</v>
      </c>
    </row>
    <row r="6370" spans="1:6">
      <c r="A6370" t="s">
        <v>4</v>
      </c>
      <c r="B6370" s="4" t="s">
        <v>5</v>
      </c>
      <c r="C6370" s="4" t="s">
        <v>10</v>
      </c>
    </row>
    <row r="6371" spans="1:6">
      <c r="A6371" t="n">
        <v>54751</v>
      </c>
      <c r="B6371" s="27" t="n">
        <v>16</v>
      </c>
      <c r="C6371" s="7" t="n">
        <v>50</v>
      </c>
    </row>
    <row r="6372" spans="1:6">
      <c r="A6372" t="s">
        <v>4</v>
      </c>
      <c r="B6372" s="4" t="s">
        <v>5</v>
      </c>
      <c r="C6372" s="4" t="s">
        <v>10</v>
      </c>
      <c r="D6372" s="4" t="s">
        <v>14</v>
      </c>
      <c r="E6372" s="4" t="s">
        <v>24</v>
      </c>
      <c r="F6372" s="4" t="s">
        <v>10</v>
      </c>
    </row>
    <row r="6373" spans="1:6">
      <c r="A6373" t="n">
        <v>54754</v>
      </c>
      <c r="B6373" s="72" t="n">
        <v>59</v>
      </c>
      <c r="C6373" s="7" t="n">
        <v>61490</v>
      </c>
      <c r="D6373" s="7" t="n">
        <v>1</v>
      </c>
      <c r="E6373" s="7" t="n">
        <v>0.150000005960464</v>
      </c>
      <c r="F6373" s="7" t="n">
        <v>0</v>
      </c>
    </row>
    <row r="6374" spans="1:6">
      <c r="A6374" t="s">
        <v>4</v>
      </c>
      <c r="B6374" s="4" t="s">
        <v>5</v>
      </c>
      <c r="C6374" s="4" t="s">
        <v>10</v>
      </c>
    </row>
    <row r="6375" spans="1:6">
      <c r="A6375" t="n">
        <v>54764</v>
      </c>
      <c r="B6375" s="27" t="n">
        <v>16</v>
      </c>
      <c r="C6375" s="7" t="n">
        <v>50</v>
      </c>
    </row>
    <row r="6376" spans="1:6">
      <c r="A6376" t="s">
        <v>4</v>
      </c>
      <c r="B6376" s="4" t="s">
        <v>5</v>
      </c>
      <c r="C6376" s="4" t="s">
        <v>10</v>
      </c>
      <c r="D6376" s="4" t="s">
        <v>14</v>
      </c>
      <c r="E6376" s="4" t="s">
        <v>24</v>
      </c>
      <c r="F6376" s="4" t="s">
        <v>10</v>
      </c>
    </row>
    <row r="6377" spans="1:6">
      <c r="A6377" t="n">
        <v>54767</v>
      </c>
      <c r="B6377" s="72" t="n">
        <v>59</v>
      </c>
      <c r="C6377" s="7" t="n">
        <v>61488</v>
      </c>
      <c r="D6377" s="7" t="n">
        <v>1</v>
      </c>
      <c r="E6377" s="7" t="n">
        <v>0.150000005960464</v>
      </c>
      <c r="F6377" s="7" t="n">
        <v>0</v>
      </c>
    </row>
    <row r="6378" spans="1:6">
      <c r="A6378" t="s">
        <v>4</v>
      </c>
      <c r="B6378" s="4" t="s">
        <v>5</v>
      </c>
      <c r="C6378" s="4" t="s">
        <v>10</v>
      </c>
    </row>
    <row r="6379" spans="1:6">
      <c r="A6379" t="n">
        <v>54777</v>
      </c>
      <c r="B6379" s="27" t="n">
        <v>16</v>
      </c>
      <c r="C6379" s="7" t="n">
        <v>50</v>
      </c>
    </row>
    <row r="6380" spans="1:6">
      <c r="A6380" t="s">
        <v>4</v>
      </c>
      <c r="B6380" s="4" t="s">
        <v>5</v>
      </c>
      <c r="C6380" s="4" t="s">
        <v>10</v>
      </c>
      <c r="D6380" s="4" t="s">
        <v>14</v>
      </c>
      <c r="E6380" s="4" t="s">
        <v>24</v>
      </c>
      <c r="F6380" s="4" t="s">
        <v>10</v>
      </c>
    </row>
    <row r="6381" spans="1:6">
      <c r="A6381" t="n">
        <v>54780</v>
      </c>
      <c r="B6381" s="72" t="n">
        <v>59</v>
      </c>
      <c r="C6381" s="7" t="n">
        <v>7032</v>
      </c>
      <c r="D6381" s="7" t="n">
        <v>1</v>
      </c>
      <c r="E6381" s="7" t="n">
        <v>0.150000005960464</v>
      </c>
      <c r="F6381" s="7" t="n">
        <v>0</v>
      </c>
    </row>
    <row r="6382" spans="1:6">
      <c r="A6382" t="s">
        <v>4</v>
      </c>
      <c r="B6382" s="4" t="s">
        <v>5</v>
      </c>
      <c r="C6382" s="4" t="s">
        <v>10</v>
      </c>
    </row>
    <row r="6383" spans="1:6">
      <c r="A6383" t="n">
        <v>54790</v>
      </c>
      <c r="B6383" s="27" t="n">
        <v>16</v>
      </c>
      <c r="C6383" s="7" t="n">
        <v>50</v>
      </c>
    </row>
    <row r="6384" spans="1:6">
      <c r="A6384" t="s">
        <v>4</v>
      </c>
      <c r="B6384" s="4" t="s">
        <v>5</v>
      </c>
      <c r="C6384" s="4" t="s">
        <v>10</v>
      </c>
    </row>
    <row r="6385" spans="1:6">
      <c r="A6385" t="n">
        <v>54793</v>
      </c>
      <c r="B6385" s="27" t="n">
        <v>16</v>
      </c>
      <c r="C6385" s="7" t="n">
        <v>1300</v>
      </c>
    </row>
    <row r="6386" spans="1:6">
      <c r="A6386" t="s">
        <v>4</v>
      </c>
      <c r="B6386" s="4" t="s">
        <v>5</v>
      </c>
      <c r="C6386" s="4" t="s">
        <v>14</v>
      </c>
      <c r="D6386" s="4" t="s">
        <v>10</v>
      </c>
      <c r="E6386" s="4" t="s">
        <v>24</v>
      </c>
    </row>
    <row r="6387" spans="1:6">
      <c r="A6387" t="n">
        <v>54796</v>
      </c>
      <c r="B6387" s="23" t="n">
        <v>58</v>
      </c>
      <c r="C6387" s="7" t="n">
        <v>101</v>
      </c>
      <c r="D6387" s="7" t="n">
        <v>500</v>
      </c>
      <c r="E6387" s="7" t="n">
        <v>1</v>
      </c>
    </row>
    <row r="6388" spans="1:6">
      <c r="A6388" t="s">
        <v>4</v>
      </c>
      <c r="B6388" s="4" t="s">
        <v>5</v>
      </c>
      <c r="C6388" s="4" t="s">
        <v>14</v>
      </c>
      <c r="D6388" s="4" t="s">
        <v>10</v>
      </c>
    </row>
    <row r="6389" spans="1:6">
      <c r="A6389" t="n">
        <v>54804</v>
      </c>
      <c r="B6389" s="23" t="n">
        <v>58</v>
      </c>
      <c r="C6389" s="7" t="n">
        <v>254</v>
      </c>
      <c r="D6389" s="7" t="n">
        <v>0</v>
      </c>
    </row>
    <row r="6390" spans="1:6">
      <c r="A6390" t="s">
        <v>4</v>
      </c>
      <c r="B6390" s="4" t="s">
        <v>5</v>
      </c>
      <c r="C6390" s="4" t="s">
        <v>14</v>
      </c>
    </row>
    <row r="6391" spans="1:6">
      <c r="A6391" t="n">
        <v>54808</v>
      </c>
      <c r="B6391" s="33" t="n">
        <v>45</v>
      </c>
      <c r="C6391" s="7" t="n">
        <v>0</v>
      </c>
    </row>
    <row r="6392" spans="1:6">
      <c r="A6392" t="s">
        <v>4</v>
      </c>
      <c r="B6392" s="4" t="s">
        <v>5</v>
      </c>
      <c r="C6392" s="4" t="s">
        <v>14</v>
      </c>
      <c r="D6392" s="4" t="s">
        <v>14</v>
      </c>
      <c r="E6392" s="4" t="s">
        <v>24</v>
      </c>
      <c r="F6392" s="4" t="s">
        <v>24</v>
      </c>
      <c r="G6392" s="4" t="s">
        <v>24</v>
      </c>
      <c r="H6392" s="4" t="s">
        <v>10</v>
      </c>
    </row>
    <row r="6393" spans="1:6">
      <c r="A6393" t="n">
        <v>54810</v>
      </c>
      <c r="B6393" s="33" t="n">
        <v>45</v>
      </c>
      <c r="C6393" s="7" t="n">
        <v>2</v>
      </c>
      <c r="D6393" s="7" t="n">
        <v>3</v>
      </c>
      <c r="E6393" s="7" t="n">
        <v>-91.75</v>
      </c>
      <c r="F6393" s="7" t="n">
        <v>174.580001831055</v>
      </c>
      <c r="G6393" s="7" t="n">
        <v>30.0799999237061</v>
      </c>
      <c r="H6393" s="7" t="n">
        <v>0</v>
      </c>
    </row>
    <row r="6394" spans="1:6">
      <c r="A6394" t="s">
        <v>4</v>
      </c>
      <c r="B6394" s="4" t="s">
        <v>5</v>
      </c>
      <c r="C6394" s="4" t="s">
        <v>14</v>
      </c>
      <c r="D6394" s="4" t="s">
        <v>14</v>
      </c>
      <c r="E6394" s="4" t="s">
        <v>24</v>
      </c>
      <c r="F6394" s="4" t="s">
        <v>24</v>
      </c>
      <c r="G6394" s="4" t="s">
        <v>24</v>
      </c>
      <c r="H6394" s="4" t="s">
        <v>10</v>
      </c>
      <c r="I6394" s="4" t="s">
        <v>14</v>
      </c>
    </row>
    <row r="6395" spans="1:6">
      <c r="A6395" t="n">
        <v>54827</v>
      </c>
      <c r="B6395" s="33" t="n">
        <v>45</v>
      </c>
      <c r="C6395" s="7" t="n">
        <v>4</v>
      </c>
      <c r="D6395" s="7" t="n">
        <v>3</v>
      </c>
      <c r="E6395" s="7" t="n">
        <v>7.57999992370605</v>
      </c>
      <c r="F6395" s="7" t="n">
        <v>247.589996337891</v>
      </c>
      <c r="G6395" s="7" t="n">
        <v>0</v>
      </c>
      <c r="H6395" s="7" t="n">
        <v>0</v>
      </c>
      <c r="I6395" s="7" t="n">
        <v>0</v>
      </c>
    </row>
    <row r="6396" spans="1:6">
      <c r="A6396" t="s">
        <v>4</v>
      </c>
      <c r="B6396" s="4" t="s">
        <v>5</v>
      </c>
      <c r="C6396" s="4" t="s">
        <v>14</v>
      </c>
      <c r="D6396" s="4" t="s">
        <v>14</v>
      </c>
      <c r="E6396" s="4" t="s">
        <v>24</v>
      </c>
      <c r="F6396" s="4" t="s">
        <v>10</v>
      </c>
    </row>
    <row r="6397" spans="1:6">
      <c r="A6397" t="n">
        <v>54845</v>
      </c>
      <c r="B6397" s="33" t="n">
        <v>45</v>
      </c>
      <c r="C6397" s="7" t="n">
        <v>5</v>
      </c>
      <c r="D6397" s="7" t="n">
        <v>3</v>
      </c>
      <c r="E6397" s="7" t="n">
        <v>3.59999990463257</v>
      </c>
      <c r="F6397" s="7" t="n">
        <v>0</v>
      </c>
    </row>
    <row r="6398" spans="1:6">
      <c r="A6398" t="s">
        <v>4</v>
      </c>
      <c r="B6398" s="4" t="s">
        <v>5</v>
      </c>
      <c r="C6398" s="4" t="s">
        <v>14</v>
      </c>
      <c r="D6398" s="4" t="s">
        <v>14</v>
      </c>
      <c r="E6398" s="4" t="s">
        <v>24</v>
      </c>
      <c r="F6398" s="4" t="s">
        <v>10</v>
      </c>
    </row>
    <row r="6399" spans="1:6">
      <c r="A6399" t="n">
        <v>54854</v>
      </c>
      <c r="B6399" s="33" t="n">
        <v>45</v>
      </c>
      <c r="C6399" s="7" t="n">
        <v>11</v>
      </c>
      <c r="D6399" s="7" t="n">
        <v>3</v>
      </c>
      <c r="E6399" s="7" t="n">
        <v>34.5</v>
      </c>
      <c r="F6399" s="7" t="n">
        <v>0</v>
      </c>
    </row>
    <row r="6400" spans="1:6">
      <c r="A6400" t="s">
        <v>4</v>
      </c>
      <c r="B6400" s="4" t="s">
        <v>5</v>
      </c>
      <c r="C6400" s="4" t="s">
        <v>14</v>
      </c>
      <c r="D6400" s="4" t="s">
        <v>14</v>
      </c>
      <c r="E6400" s="4" t="s">
        <v>24</v>
      </c>
      <c r="F6400" s="4" t="s">
        <v>10</v>
      </c>
    </row>
    <row r="6401" spans="1:9">
      <c r="A6401" t="n">
        <v>54863</v>
      </c>
      <c r="B6401" s="33" t="n">
        <v>45</v>
      </c>
      <c r="C6401" s="7" t="n">
        <v>5</v>
      </c>
      <c r="D6401" s="7" t="n">
        <v>3</v>
      </c>
      <c r="E6401" s="7" t="n">
        <v>4.19999980926514</v>
      </c>
      <c r="F6401" s="7" t="n">
        <v>8000</v>
      </c>
    </row>
    <row r="6402" spans="1:9">
      <c r="A6402" t="s">
        <v>4</v>
      </c>
      <c r="B6402" s="4" t="s">
        <v>5</v>
      </c>
      <c r="C6402" s="4" t="s">
        <v>14</v>
      </c>
      <c r="D6402" s="4" t="s">
        <v>10</v>
      </c>
    </row>
    <row r="6403" spans="1:9">
      <c r="A6403" t="n">
        <v>54872</v>
      </c>
      <c r="B6403" s="23" t="n">
        <v>58</v>
      </c>
      <c r="C6403" s="7" t="n">
        <v>255</v>
      </c>
      <c r="D6403" s="7" t="n">
        <v>0</v>
      </c>
    </row>
    <row r="6404" spans="1:9">
      <c r="A6404" t="s">
        <v>4</v>
      </c>
      <c r="B6404" s="4" t="s">
        <v>5</v>
      </c>
      <c r="C6404" s="4" t="s">
        <v>14</v>
      </c>
      <c r="D6404" s="4" t="s">
        <v>14</v>
      </c>
      <c r="E6404" s="4" t="s">
        <v>14</v>
      </c>
      <c r="F6404" s="4" t="s">
        <v>14</v>
      </c>
    </row>
    <row r="6405" spans="1:9">
      <c r="A6405" t="n">
        <v>54876</v>
      </c>
      <c r="B6405" s="8" t="n">
        <v>14</v>
      </c>
      <c r="C6405" s="7" t="n">
        <v>0</v>
      </c>
      <c r="D6405" s="7" t="n">
        <v>1</v>
      </c>
      <c r="E6405" s="7" t="n">
        <v>0</v>
      </c>
      <c r="F6405" s="7" t="n">
        <v>0</v>
      </c>
    </row>
    <row r="6406" spans="1:9">
      <c r="A6406" t="s">
        <v>4</v>
      </c>
      <c r="B6406" s="4" t="s">
        <v>5</v>
      </c>
      <c r="C6406" s="4" t="s">
        <v>14</v>
      </c>
      <c r="D6406" s="4" t="s">
        <v>10</v>
      </c>
      <c r="E6406" s="4" t="s">
        <v>6</v>
      </c>
    </row>
    <row r="6407" spans="1:9">
      <c r="A6407" t="n">
        <v>54881</v>
      </c>
      <c r="B6407" s="26" t="n">
        <v>51</v>
      </c>
      <c r="C6407" s="7" t="n">
        <v>4</v>
      </c>
      <c r="D6407" s="7" t="n">
        <v>22</v>
      </c>
      <c r="E6407" s="7" t="s">
        <v>268</v>
      </c>
    </row>
    <row r="6408" spans="1:9">
      <c r="A6408" t="s">
        <v>4</v>
      </c>
      <c r="B6408" s="4" t="s">
        <v>5</v>
      </c>
      <c r="C6408" s="4" t="s">
        <v>10</v>
      </c>
    </row>
    <row r="6409" spans="1:9">
      <c r="A6409" t="n">
        <v>54895</v>
      </c>
      <c r="B6409" s="27" t="n">
        <v>16</v>
      </c>
      <c r="C6409" s="7" t="n">
        <v>0</v>
      </c>
    </row>
    <row r="6410" spans="1:9">
      <c r="A6410" t="s">
        <v>4</v>
      </c>
      <c r="B6410" s="4" t="s">
        <v>5</v>
      </c>
      <c r="C6410" s="4" t="s">
        <v>10</v>
      </c>
      <c r="D6410" s="4" t="s">
        <v>14</v>
      </c>
      <c r="E6410" s="4" t="s">
        <v>9</v>
      </c>
      <c r="F6410" s="4" t="s">
        <v>45</v>
      </c>
      <c r="G6410" s="4" t="s">
        <v>14</v>
      </c>
      <c r="H6410" s="4" t="s">
        <v>14</v>
      </c>
    </row>
    <row r="6411" spans="1:9">
      <c r="A6411" t="n">
        <v>54898</v>
      </c>
      <c r="B6411" s="28" t="n">
        <v>26</v>
      </c>
      <c r="C6411" s="7" t="n">
        <v>22</v>
      </c>
      <c r="D6411" s="7" t="n">
        <v>17</v>
      </c>
      <c r="E6411" s="7" t="n">
        <v>30323</v>
      </c>
      <c r="F6411" s="7" t="s">
        <v>517</v>
      </c>
      <c r="G6411" s="7" t="n">
        <v>2</v>
      </c>
      <c r="H6411" s="7" t="n">
        <v>0</v>
      </c>
    </row>
    <row r="6412" spans="1:9">
      <c r="A6412" t="s">
        <v>4</v>
      </c>
      <c r="B6412" s="4" t="s">
        <v>5</v>
      </c>
    </row>
    <row r="6413" spans="1:9">
      <c r="A6413" t="n">
        <v>54920</v>
      </c>
      <c r="B6413" s="29" t="n">
        <v>28</v>
      </c>
    </row>
    <row r="6414" spans="1:9">
      <c r="A6414" t="s">
        <v>4</v>
      </c>
      <c r="B6414" s="4" t="s">
        <v>5</v>
      </c>
      <c r="C6414" s="4" t="s">
        <v>14</v>
      </c>
      <c r="D6414" s="53" t="s">
        <v>129</v>
      </c>
      <c r="E6414" s="4" t="s">
        <v>5</v>
      </c>
      <c r="F6414" s="4" t="s">
        <v>14</v>
      </c>
      <c r="G6414" s="4" t="s">
        <v>10</v>
      </c>
      <c r="H6414" s="53" t="s">
        <v>130</v>
      </c>
      <c r="I6414" s="4" t="s">
        <v>14</v>
      </c>
      <c r="J6414" s="4" t="s">
        <v>26</v>
      </c>
    </row>
    <row r="6415" spans="1:9">
      <c r="A6415" t="n">
        <v>54921</v>
      </c>
      <c r="B6415" s="12" t="n">
        <v>5</v>
      </c>
      <c r="C6415" s="7" t="n">
        <v>28</v>
      </c>
      <c r="D6415" s="53" t="s">
        <v>3</v>
      </c>
      <c r="E6415" s="54" t="n">
        <v>64</v>
      </c>
      <c r="F6415" s="7" t="n">
        <v>5</v>
      </c>
      <c r="G6415" s="7" t="n">
        <v>2</v>
      </c>
      <c r="H6415" s="53" t="s">
        <v>3</v>
      </c>
      <c r="I6415" s="7" t="n">
        <v>1</v>
      </c>
      <c r="J6415" s="13" t="n">
        <f t="normal" ca="1">A6425</f>
        <v>0</v>
      </c>
    </row>
    <row r="6416" spans="1:9">
      <c r="A6416" t="s">
        <v>4</v>
      </c>
      <c r="B6416" s="4" t="s">
        <v>5</v>
      </c>
      <c r="C6416" s="4" t="s">
        <v>14</v>
      </c>
      <c r="D6416" s="4" t="s">
        <v>10</v>
      </c>
      <c r="E6416" s="4" t="s">
        <v>6</v>
      </c>
    </row>
    <row r="6417" spans="1:10">
      <c r="A6417" t="n">
        <v>54932</v>
      </c>
      <c r="B6417" s="26" t="n">
        <v>51</v>
      </c>
      <c r="C6417" s="7" t="n">
        <v>4</v>
      </c>
      <c r="D6417" s="7" t="n">
        <v>2</v>
      </c>
      <c r="E6417" s="7" t="s">
        <v>268</v>
      </c>
    </row>
    <row r="6418" spans="1:10">
      <c r="A6418" t="s">
        <v>4</v>
      </c>
      <c r="B6418" s="4" t="s">
        <v>5</v>
      </c>
      <c r="C6418" s="4" t="s">
        <v>10</v>
      </c>
    </row>
    <row r="6419" spans="1:10">
      <c r="A6419" t="n">
        <v>54946</v>
      </c>
      <c r="B6419" s="27" t="n">
        <v>16</v>
      </c>
      <c r="C6419" s="7" t="n">
        <v>0</v>
      </c>
    </row>
    <row r="6420" spans="1:10">
      <c r="A6420" t="s">
        <v>4</v>
      </c>
      <c r="B6420" s="4" t="s">
        <v>5</v>
      </c>
      <c r="C6420" s="4" t="s">
        <v>10</v>
      </c>
      <c r="D6420" s="4" t="s">
        <v>14</v>
      </c>
      <c r="E6420" s="4" t="s">
        <v>9</v>
      </c>
      <c r="F6420" s="4" t="s">
        <v>45</v>
      </c>
      <c r="G6420" s="4" t="s">
        <v>14</v>
      </c>
      <c r="H6420" s="4" t="s">
        <v>14</v>
      </c>
    </row>
    <row r="6421" spans="1:10">
      <c r="A6421" t="n">
        <v>54949</v>
      </c>
      <c r="B6421" s="28" t="n">
        <v>26</v>
      </c>
      <c r="C6421" s="7" t="n">
        <v>2</v>
      </c>
      <c r="D6421" s="7" t="n">
        <v>17</v>
      </c>
      <c r="E6421" s="7" t="n">
        <v>6368</v>
      </c>
      <c r="F6421" s="7" t="s">
        <v>518</v>
      </c>
      <c r="G6421" s="7" t="n">
        <v>2</v>
      </c>
      <c r="H6421" s="7" t="n">
        <v>0</v>
      </c>
    </row>
    <row r="6422" spans="1:10">
      <c r="A6422" t="s">
        <v>4</v>
      </c>
      <c r="B6422" s="4" t="s">
        <v>5</v>
      </c>
    </row>
    <row r="6423" spans="1:10">
      <c r="A6423" t="n">
        <v>54974</v>
      </c>
      <c r="B6423" s="29" t="n">
        <v>28</v>
      </c>
    </row>
    <row r="6424" spans="1:10">
      <c r="A6424" t="s">
        <v>4</v>
      </c>
      <c r="B6424" s="4" t="s">
        <v>5</v>
      </c>
      <c r="C6424" s="4" t="s">
        <v>14</v>
      </c>
      <c r="D6424" s="53" t="s">
        <v>129</v>
      </c>
      <c r="E6424" s="4" t="s">
        <v>5</v>
      </c>
      <c r="F6424" s="4" t="s">
        <v>14</v>
      </c>
      <c r="G6424" s="4" t="s">
        <v>10</v>
      </c>
      <c r="H6424" s="53" t="s">
        <v>130</v>
      </c>
      <c r="I6424" s="4" t="s">
        <v>14</v>
      </c>
      <c r="J6424" s="4" t="s">
        <v>26</v>
      </c>
    </row>
    <row r="6425" spans="1:10">
      <c r="A6425" t="n">
        <v>54975</v>
      </c>
      <c r="B6425" s="12" t="n">
        <v>5</v>
      </c>
      <c r="C6425" s="7" t="n">
        <v>28</v>
      </c>
      <c r="D6425" s="53" t="s">
        <v>3</v>
      </c>
      <c r="E6425" s="54" t="n">
        <v>64</v>
      </c>
      <c r="F6425" s="7" t="n">
        <v>5</v>
      </c>
      <c r="G6425" s="7" t="n">
        <v>7</v>
      </c>
      <c r="H6425" s="53" t="s">
        <v>3</v>
      </c>
      <c r="I6425" s="7" t="n">
        <v>1</v>
      </c>
      <c r="J6425" s="13" t="n">
        <f t="normal" ca="1">A6435</f>
        <v>0</v>
      </c>
    </row>
    <row r="6426" spans="1:10">
      <c r="A6426" t="s">
        <v>4</v>
      </c>
      <c r="B6426" s="4" t="s">
        <v>5</v>
      </c>
      <c r="C6426" s="4" t="s">
        <v>14</v>
      </c>
      <c r="D6426" s="4" t="s">
        <v>10</v>
      </c>
      <c r="E6426" s="4" t="s">
        <v>6</v>
      </c>
    </row>
    <row r="6427" spans="1:10">
      <c r="A6427" t="n">
        <v>54986</v>
      </c>
      <c r="B6427" s="26" t="n">
        <v>51</v>
      </c>
      <c r="C6427" s="7" t="n">
        <v>4</v>
      </c>
      <c r="D6427" s="7" t="n">
        <v>7</v>
      </c>
      <c r="E6427" s="7" t="s">
        <v>268</v>
      </c>
    </row>
    <row r="6428" spans="1:10">
      <c r="A6428" t="s">
        <v>4</v>
      </c>
      <c r="B6428" s="4" t="s">
        <v>5</v>
      </c>
      <c r="C6428" s="4" t="s">
        <v>10</v>
      </c>
    </row>
    <row r="6429" spans="1:10">
      <c r="A6429" t="n">
        <v>55000</v>
      </c>
      <c r="B6429" s="27" t="n">
        <v>16</v>
      </c>
      <c r="C6429" s="7" t="n">
        <v>0</v>
      </c>
    </row>
    <row r="6430" spans="1:10">
      <c r="A6430" t="s">
        <v>4</v>
      </c>
      <c r="B6430" s="4" t="s">
        <v>5</v>
      </c>
      <c r="C6430" s="4" t="s">
        <v>10</v>
      </c>
      <c r="D6430" s="4" t="s">
        <v>14</v>
      </c>
      <c r="E6430" s="4" t="s">
        <v>9</v>
      </c>
      <c r="F6430" s="4" t="s">
        <v>45</v>
      </c>
      <c r="G6430" s="4" t="s">
        <v>14</v>
      </c>
      <c r="H6430" s="4" t="s">
        <v>14</v>
      </c>
    </row>
    <row r="6431" spans="1:10">
      <c r="A6431" t="n">
        <v>55003</v>
      </c>
      <c r="B6431" s="28" t="n">
        <v>26</v>
      </c>
      <c r="C6431" s="7" t="n">
        <v>7</v>
      </c>
      <c r="D6431" s="7" t="n">
        <v>17</v>
      </c>
      <c r="E6431" s="7" t="n">
        <v>4362</v>
      </c>
      <c r="F6431" s="7" t="s">
        <v>519</v>
      </c>
      <c r="G6431" s="7" t="n">
        <v>2</v>
      </c>
      <c r="H6431" s="7" t="n">
        <v>0</v>
      </c>
    </row>
    <row r="6432" spans="1:10">
      <c r="A6432" t="s">
        <v>4</v>
      </c>
      <c r="B6432" s="4" t="s">
        <v>5</v>
      </c>
    </row>
    <row r="6433" spans="1:10">
      <c r="A6433" t="n">
        <v>55067</v>
      </c>
      <c r="B6433" s="29" t="n">
        <v>28</v>
      </c>
    </row>
    <row r="6434" spans="1:10">
      <c r="A6434" t="s">
        <v>4</v>
      </c>
      <c r="B6434" s="4" t="s">
        <v>5</v>
      </c>
      <c r="C6434" s="4" t="s">
        <v>14</v>
      </c>
      <c r="D6434" s="53" t="s">
        <v>129</v>
      </c>
      <c r="E6434" s="4" t="s">
        <v>5</v>
      </c>
      <c r="F6434" s="4" t="s">
        <v>14</v>
      </c>
      <c r="G6434" s="4" t="s">
        <v>10</v>
      </c>
      <c r="H6434" s="53" t="s">
        <v>130</v>
      </c>
      <c r="I6434" s="4" t="s">
        <v>14</v>
      </c>
      <c r="J6434" s="4" t="s">
        <v>26</v>
      </c>
    </row>
    <row r="6435" spans="1:10">
      <c r="A6435" t="n">
        <v>55068</v>
      </c>
      <c r="B6435" s="12" t="n">
        <v>5</v>
      </c>
      <c r="C6435" s="7" t="n">
        <v>28</v>
      </c>
      <c r="D6435" s="53" t="s">
        <v>3</v>
      </c>
      <c r="E6435" s="54" t="n">
        <v>64</v>
      </c>
      <c r="F6435" s="7" t="n">
        <v>5</v>
      </c>
      <c r="G6435" s="7" t="n">
        <v>4</v>
      </c>
      <c r="H6435" s="53" t="s">
        <v>3</v>
      </c>
      <c r="I6435" s="7" t="n">
        <v>1</v>
      </c>
      <c r="J6435" s="13" t="n">
        <f t="normal" ca="1">A6449</f>
        <v>0</v>
      </c>
    </row>
    <row r="6436" spans="1:10">
      <c r="A6436" t="s">
        <v>4</v>
      </c>
      <c r="B6436" s="4" t="s">
        <v>5</v>
      </c>
      <c r="C6436" s="4" t="s">
        <v>14</v>
      </c>
      <c r="D6436" s="4" t="s">
        <v>10</v>
      </c>
      <c r="E6436" s="4" t="s">
        <v>6</v>
      </c>
    </row>
    <row r="6437" spans="1:10">
      <c r="A6437" t="n">
        <v>55079</v>
      </c>
      <c r="B6437" s="26" t="n">
        <v>51</v>
      </c>
      <c r="C6437" s="7" t="n">
        <v>4</v>
      </c>
      <c r="D6437" s="7" t="n">
        <v>4</v>
      </c>
      <c r="E6437" s="7" t="s">
        <v>162</v>
      </c>
    </row>
    <row r="6438" spans="1:10">
      <c r="A6438" t="s">
        <v>4</v>
      </c>
      <c r="B6438" s="4" t="s">
        <v>5</v>
      </c>
      <c r="C6438" s="4" t="s">
        <v>10</v>
      </c>
    </row>
    <row r="6439" spans="1:10">
      <c r="A6439" t="n">
        <v>55092</v>
      </c>
      <c r="B6439" s="27" t="n">
        <v>16</v>
      </c>
      <c r="C6439" s="7" t="n">
        <v>0</v>
      </c>
    </row>
    <row r="6440" spans="1:10">
      <c r="A6440" t="s">
        <v>4</v>
      </c>
      <c r="B6440" s="4" t="s">
        <v>5</v>
      </c>
      <c r="C6440" s="4" t="s">
        <v>10</v>
      </c>
      <c r="D6440" s="4" t="s">
        <v>14</v>
      </c>
      <c r="E6440" s="4" t="s">
        <v>9</v>
      </c>
      <c r="F6440" s="4" t="s">
        <v>45</v>
      </c>
      <c r="G6440" s="4" t="s">
        <v>14</v>
      </c>
      <c r="H6440" s="4" t="s">
        <v>14</v>
      </c>
    </row>
    <row r="6441" spans="1:10">
      <c r="A6441" t="n">
        <v>55095</v>
      </c>
      <c r="B6441" s="28" t="n">
        <v>26</v>
      </c>
      <c r="C6441" s="7" t="n">
        <v>4</v>
      </c>
      <c r="D6441" s="7" t="n">
        <v>17</v>
      </c>
      <c r="E6441" s="7" t="n">
        <v>7362</v>
      </c>
      <c r="F6441" s="7" t="s">
        <v>520</v>
      </c>
      <c r="G6441" s="7" t="n">
        <v>2</v>
      </c>
      <c r="H6441" s="7" t="n">
        <v>0</v>
      </c>
    </row>
    <row r="6442" spans="1:10">
      <c r="A6442" t="s">
        <v>4</v>
      </c>
      <c r="B6442" s="4" t="s">
        <v>5</v>
      </c>
    </row>
    <row r="6443" spans="1:10">
      <c r="A6443" t="n">
        <v>55139</v>
      </c>
      <c r="B6443" s="29" t="n">
        <v>28</v>
      </c>
    </row>
    <row r="6444" spans="1:10">
      <c r="A6444" t="s">
        <v>4</v>
      </c>
      <c r="B6444" s="4" t="s">
        <v>5</v>
      </c>
      <c r="C6444" s="4" t="s">
        <v>10</v>
      </c>
      <c r="D6444" s="4" t="s">
        <v>14</v>
      </c>
    </row>
    <row r="6445" spans="1:10">
      <c r="A6445" t="n">
        <v>55140</v>
      </c>
      <c r="B6445" s="31" t="n">
        <v>89</v>
      </c>
      <c r="C6445" s="7" t="n">
        <v>65533</v>
      </c>
      <c r="D6445" s="7" t="n">
        <v>1</v>
      </c>
    </row>
    <row r="6446" spans="1:10">
      <c r="A6446" t="s">
        <v>4</v>
      </c>
      <c r="B6446" s="4" t="s">
        <v>5</v>
      </c>
      <c r="C6446" s="4" t="s">
        <v>26</v>
      </c>
    </row>
    <row r="6447" spans="1:10">
      <c r="A6447" t="n">
        <v>55144</v>
      </c>
      <c r="B6447" s="16" t="n">
        <v>3</v>
      </c>
      <c r="C6447" s="13" t="n">
        <f t="normal" ca="1">A6459</f>
        <v>0</v>
      </c>
    </row>
    <row r="6448" spans="1:10">
      <c r="A6448" t="s">
        <v>4</v>
      </c>
      <c r="B6448" s="4" t="s">
        <v>5</v>
      </c>
      <c r="C6448" s="4" t="s">
        <v>14</v>
      </c>
      <c r="D6448" s="4" t="s">
        <v>10</v>
      </c>
      <c r="E6448" s="4" t="s">
        <v>6</v>
      </c>
    </row>
    <row r="6449" spans="1:10">
      <c r="A6449" t="n">
        <v>55149</v>
      </c>
      <c r="B6449" s="26" t="n">
        <v>51</v>
      </c>
      <c r="C6449" s="7" t="n">
        <v>4</v>
      </c>
      <c r="D6449" s="7" t="n">
        <v>1</v>
      </c>
      <c r="E6449" s="7" t="s">
        <v>162</v>
      </c>
    </row>
    <row r="6450" spans="1:10">
      <c r="A6450" t="s">
        <v>4</v>
      </c>
      <c r="B6450" s="4" t="s">
        <v>5</v>
      </c>
      <c r="C6450" s="4" t="s">
        <v>10</v>
      </c>
    </row>
    <row r="6451" spans="1:10">
      <c r="A6451" t="n">
        <v>55162</v>
      </c>
      <c r="B6451" s="27" t="n">
        <v>16</v>
      </c>
      <c r="C6451" s="7" t="n">
        <v>0</v>
      </c>
    </row>
    <row r="6452" spans="1:10">
      <c r="A6452" t="s">
        <v>4</v>
      </c>
      <c r="B6452" s="4" t="s">
        <v>5</v>
      </c>
      <c r="C6452" s="4" t="s">
        <v>10</v>
      </c>
      <c r="D6452" s="4" t="s">
        <v>14</v>
      </c>
      <c r="E6452" s="4" t="s">
        <v>9</v>
      </c>
      <c r="F6452" s="4" t="s">
        <v>45</v>
      </c>
      <c r="G6452" s="4" t="s">
        <v>14</v>
      </c>
      <c r="H6452" s="4" t="s">
        <v>14</v>
      </c>
    </row>
    <row r="6453" spans="1:10">
      <c r="A6453" t="n">
        <v>55165</v>
      </c>
      <c r="B6453" s="28" t="n">
        <v>26</v>
      </c>
      <c r="C6453" s="7" t="n">
        <v>1</v>
      </c>
      <c r="D6453" s="7" t="n">
        <v>17</v>
      </c>
      <c r="E6453" s="7" t="n">
        <v>1343</v>
      </c>
      <c r="F6453" s="7" t="s">
        <v>521</v>
      </c>
      <c r="G6453" s="7" t="n">
        <v>2</v>
      </c>
      <c r="H6453" s="7" t="n">
        <v>0</v>
      </c>
    </row>
    <row r="6454" spans="1:10">
      <c r="A6454" t="s">
        <v>4</v>
      </c>
      <c r="B6454" s="4" t="s">
        <v>5</v>
      </c>
    </row>
    <row r="6455" spans="1:10">
      <c r="A6455" t="n">
        <v>55212</v>
      </c>
      <c r="B6455" s="29" t="n">
        <v>28</v>
      </c>
    </row>
    <row r="6456" spans="1:10">
      <c r="A6456" t="s">
        <v>4</v>
      </c>
      <c r="B6456" s="4" t="s">
        <v>5</v>
      </c>
      <c r="C6456" s="4" t="s">
        <v>10</v>
      </c>
      <c r="D6456" s="4" t="s">
        <v>14</v>
      </c>
    </row>
    <row r="6457" spans="1:10">
      <c r="A6457" t="n">
        <v>55213</v>
      </c>
      <c r="B6457" s="31" t="n">
        <v>89</v>
      </c>
      <c r="C6457" s="7" t="n">
        <v>65533</v>
      </c>
      <c r="D6457" s="7" t="n">
        <v>1</v>
      </c>
    </row>
    <row r="6458" spans="1:10">
      <c r="A6458" t="s">
        <v>4</v>
      </c>
      <c r="B6458" s="4" t="s">
        <v>5</v>
      </c>
      <c r="C6458" s="4" t="s">
        <v>9</v>
      </c>
    </row>
    <row r="6459" spans="1:10">
      <c r="A6459" t="n">
        <v>55217</v>
      </c>
      <c r="B6459" s="30" t="n">
        <v>15</v>
      </c>
      <c r="C6459" s="7" t="n">
        <v>256</v>
      </c>
    </row>
    <row r="6460" spans="1:10">
      <c r="A6460" t="s">
        <v>4</v>
      </c>
      <c r="B6460" s="4" t="s">
        <v>5</v>
      </c>
      <c r="C6460" s="4" t="s">
        <v>14</v>
      </c>
      <c r="D6460" s="4" t="s">
        <v>10</v>
      </c>
      <c r="E6460" s="4" t="s">
        <v>24</v>
      </c>
    </row>
    <row r="6461" spans="1:10">
      <c r="A6461" t="n">
        <v>55222</v>
      </c>
      <c r="B6461" s="23" t="n">
        <v>58</v>
      </c>
      <c r="C6461" s="7" t="n">
        <v>101</v>
      </c>
      <c r="D6461" s="7" t="n">
        <v>500</v>
      </c>
      <c r="E6461" s="7" t="n">
        <v>1</v>
      </c>
    </row>
    <row r="6462" spans="1:10">
      <c r="A6462" t="s">
        <v>4</v>
      </c>
      <c r="B6462" s="4" t="s">
        <v>5</v>
      </c>
      <c r="C6462" s="4" t="s">
        <v>14</v>
      </c>
      <c r="D6462" s="4" t="s">
        <v>10</v>
      </c>
    </row>
    <row r="6463" spans="1:10">
      <c r="A6463" t="n">
        <v>55230</v>
      </c>
      <c r="B6463" s="23" t="n">
        <v>58</v>
      </c>
      <c r="C6463" s="7" t="n">
        <v>254</v>
      </c>
      <c r="D6463" s="7" t="n">
        <v>0</v>
      </c>
    </row>
    <row r="6464" spans="1:10">
      <c r="A6464" t="s">
        <v>4</v>
      </c>
      <c r="B6464" s="4" t="s">
        <v>5</v>
      </c>
      <c r="C6464" s="4" t="s">
        <v>14</v>
      </c>
    </row>
    <row r="6465" spans="1:8">
      <c r="A6465" t="n">
        <v>55234</v>
      </c>
      <c r="B6465" s="33" t="n">
        <v>45</v>
      </c>
      <c r="C6465" s="7" t="n">
        <v>0</v>
      </c>
    </row>
    <row r="6466" spans="1:8">
      <c r="A6466" t="s">
        <v>4</v>
      </c>
      <c r="B6466" s="4" t="s">
        <v>5</v>
      </c>
      <c r="C6466" s="4" t="s">
        <v>14</v>
      </c>
      <c r="D6466" s="4" t="s">
        <v>10</v>
      </c>
      <c r="E6466" s="4" t="s">
        <v>10</v>
      </c>
      <c r="F6466" s="4" t="s">
        <v>9</v>
      </c>
    </row>
    <row r="6467" spans="1:8">
      <c r="A6467" t="n">
        <v>55236</v>
      </c>
      <c r="B6467" s="59" t="n">
        <v>84</v>
      </c>
      <c r="C6467" s="7" t="n">
        <v>1</v>
      </c>
      <c r="D6467" s="7" t="n">
        <v>0</v>
      </c>
      <c r="E6467" s="7" t="n">
        <v>0</v>
      </c>
      <c r="F6467" s="7" t="n">
        <v>0</v>
      </c>
    </row>
    <row r="6468" spans="1:8">
      <c r="A6468" t="s">
        <v>4</v>
      </c>
      <c r="B6468" s="4" t="s">
        <v>5</v>
      </c>
      <c r="C6468" s="4" t="s">
        <v>14</v>
      </c>
      <c r="D6468" s="4" t="s">
        <v>10</v>
      </c>
      <c r="E6468" s="4" t="s">
        <v>10</v>
      </c>
      <c r="F6468" s="4" t="s">
        <v>9</v>
      </c>
    </row>
    <row r="6469" spans="1:8">
      <c r="A6469" t="n">
        <v>55246</v>
      </c>
      <c r="B6469" s="59" t="n">
        <v>84</v>
      </c>
      <c r="C6469" s="7" t="n">
        <v>0</v>
      </c>
      <c r="D6469" s="7" t="n">
        <v>0</v>
      </c>
      <c r="E6469" s="7" t="n">
        <v>0</v>
      </c>
      <c r="F6469" s="7" t="n">
        <v>1045220557</v>
      </c>
    </row>
    <row r="6470" spans="1:8">
      <c r="A6470" t="s">
        <v>4</v>
      </c>
      <c r="B6470" s="4" t="s">
        <v>5</v>
      </c>
      <c r="C6470" s="4" t="s">
        <v>14</v>
      </c>
      <c r="D6470" s="4" t="s">
        <v>14</v>
      </c>
      <c r="E6470" s="4" t="s">
        <v>24</v>
      </c>
      <c r="F6470" s="4" t="s">
        <v>24</v>
      </c>
      <c r="G6470" s="4" t="s">
        <v>24</v>
      </c>
      <c r="H6470" s="4" t="s">
        <v>10</v>
      </c>
    </row>
    <row r="6471" spans="1:8">
      <c r="A6471" t="n">
        <v>55256</v>
      </c>
      <c r="B6471" s="33" t="n">
        <v>45</v>
      </c>
      <c r="C6471" s="7" t="n">
        <v>2</v>
      </c>
      <c r="D6471" s="7" t="n">
        <v>3</v>
      </c>
      <c r="E6471" s="7" t="n">
        <v>-86.1900024414063</v>
      </c>
      <c r="F6471" s="7" t="n">
        <v>174.820007324219</v>
      </c>
      <c r="G6471" s="7" t="n">
        <v>28.7000007629395</v>
      </c>
      <c r="H6471" s="7" t="n">
        <v>0</v>
      </c>
    </row>
    <row r="6472" spans="1:8">
      <c r="A6472" t="s">
        <v>4</v>
      </c>
      <c r="B6472" s="4" t="s">
        <v>5</v>
      </c>
      <c r="C6472" s="4" t="s">
        <v>14</v>
      </c>
      <c r="D6472" s="4" t="s">
        <v>14</v>
      </c>
      <c r="E6472" s="4" t="s">
        <v>24</v>
      </c>
      <c r="F6472" s="4" t="s">
        <v>24</v>
      </c>
      <c r="G6472" s="4" t="s">
        <v>24</v>
      </c>
      <c r="H6472" s="4" t="s">
        <v>10</v>
      </c>
      <c r="I6472" s="4" t="s">
        <v>14</v>
      </c>
    </row>
    <row r="6473" spans="1:8">
      <c r="A6473" t="n">
        <v>55273</v>
      </c>
      <c r="B6473" s="33" t="n">
        <v>45</v>
      </c>
      <c r="C6473" s="7" t="n">
        <v>4</v>
      </c>
      <c r="D6473" s="7" t="n">
        <v>3</v>
      </c>
      <c r="E6473" s="7" t="n">
        <v>9.5600004196167</v>
      </c>
      <c r="F6473" s="7" t="n">
        <v>121.800003051758</v>
      </c>
      <c r="G6473" s="7" t="n">
        <v>360</v>
      </c>
      <c r="H6473" s="7" t="n">
        <v>0</v>
      </c>
      <c r="I6473" s="7" t="n">
        <v>0</v>
      </c>
    </row>
    <row r="6474" spans="1:8">
      <c r="A6474" t="s">
        <v>4</v>
      </c>
      <c r="B6474" s="4" t="s">
        <v>5</v>
      </c>
      <c r="C6474" s="4" t="s">
        <v>14</v>
      </c>
      <c r="D6474" s="4" t="s">
        <v>14</v>
      </c>
      <c r="E6474" s="4" t="s">
        <v>24</v>
      </c>
      <c r="F6474" s="4" t="s">
        <v>10</v>
      </c>
    </row>
    <row r="6475" spans="1:8">
      <c r="A6475" t="n">
        <v>55291</v>
      </c>
      <c r="B6475" s="33" t="n">
        <v>45</v>
      </c>
      <c r="C6475" s="7" t="n">
        <v>5</v>
      </c>
      <c r="D6475" s="7" t="n">
        <v>3</v>
      </c>
      <c r="E6475" s="7" t="n">
        <v>1.89999997615814</v>
      </c>
      <c r="F6475" s="7" t="n">
        <v>0</v>
      </c>
    </row>
    <row r="6476" spans="1:8">
      <c r="A6476" t="s">
        <v>4</v>
      </c>
      <c r="B6476" s="4" t="s">
        <v>5</v>
      </c>
      <c r="C6476" s="4" t="s">
        <v>14</v>
      </c>
      <c r="D6476" s="4" t="s">
        <v>14</v>
      </c>
      <c r="E6476" s="4" t="s">
        <v>24</v>
      </c>
      <c r="F6476" s="4" t="s">
        <v>10</v>
      </c>
    </row>
    <row r="6477" spans="1:8">
      <c r="A6477" t="n">
        <v>55300</v>
      </c>
      <c r="B6477" s="33" t="n">
        <v>45</v>
      </c>
      <c r="C6477" s="7" t="n">
        <v>11</v>
      </c>
      <c r="D6477" s="7" t="n">
        <v>3</v>
      </c>
      <c r="E6477" s="7" t="n">
        <v>39.0999984741211</v>
      </c>
      <c r="F6477" s="7" t="n">
        <v>0</v>
      </c>
    </row>
    <row r="6478" spans="1:8">
      <c r="A6478" t="s">
        <v>4</v>
      </c>
      <c r="B6478" s="4" t="s">
        <v>5</v>
      </c>
      <c r="C6478" s="4" t="s">
        <v>14</v>
      </c>
      <c r="D6478" s="4" t="s">
        <v>14</v>
      </c>
      <c r="E6478" s="4" t="s">
        <v>24</v>
      </c>
      <c r="F6478" s="4" t="s">
        <v>24</v>
      </c>
      <c r="G6478" s="4" t="s">
        <v>24</v>
      </c>
      <c r="H6478" s="4" t="s">
        <v>10</v>
      </c>
    </row>
    <row r="6479" spans="1:8">
      <c r="A6479" t="n">
        <v>55309</v>
      </c>
      <c r="B6479" s="33" t="n">
        <v>45</v>
      </c>
      <c r="C6479" s="7" t="n">
        <v>2</v>
      </c>
      <c r="D6479" s="7" t="n">
        <v>3</v>
      </c>
      <c r="E6479" s="7" t="n">
        <v>-86.1900024414063</v>
      </c>
      <c r="F6479" s="7" t="n">
        <v>174.929992675781</v>
      </c>
      <c r="G6479" s="7" t="n">
        <v>28.7000007629395</v>
      </c>
      <c r="H6479" s="7" t="n">
        <v>20000</v>
      </c>
    </row>
    <row r="6480" spans="1:8">
      <c r="A6480" t="s">
        <v>4</v>
      </c>
      <c r="B6480" s="4" t="s">
        <v>5</v>
      </c>
      <c r="C6480" s="4" t="s">
        <v>14</v>
      </c>
      <c r="D6480" s="4" t="s">
        <v>14</v>
      </c>
      <c r="E6480" s="4" t="s">
        <v>24</v>
      </c>
      <c r="F6480" s="4" t="s">
        <v>24</v>
      </c>
      <c r="G6480" s="4" t="s">
        <v>24</v>
      </c>
      <c r="H6480" s="4" t="s">
        <v>10</v>
      </c>
      <c r="I6480" s="4" t="s">
        <v>14</v>
      </c>
    </row>
    <row r="6481" spans="1:9">
      <c r="A6481" t="n">
        <v>55326</v>
      </c>
      <c r="B6481" s="33" t="n">
        <v>45</v>
      </c>
      <c r="C6481" s="7" t="n">
        <v>4</v>
      </c>
      <c r="D6481" s="7" t="n">
        <v>3</v>
      </c>
      <c r="E6481" s="7" t="n">
        <v>5.40999984741211</v>
      </c>
      <c r="F6481" s="7" t="n">
        <v>121.800003051758</v>
      </c>
      <c r="G6481" s="7" t="n">
        <v>360</v>
      </c>
      <c r="H6481" s="7" t="n">
        <v>20000</v>
      </c>
      <c r="I6481" s="7" t="n">
        <v>1</v>
      </c>
    </row>
    <row r="6482" spans="1:9">
      <c r="A6482" t="s">
        <v>4</v>
      </c>
      <c r="B6482" s="4" t="s">
        <v>5</v>
      </c>
      <c r="C6482" s="4" t="s">
        <v>14</v>
      </c>
      <c r="D6482" s="4" t="s">
        <v>14</v>
      </c>
      <c r="E6482" s="4" t="s">
        <v>24</v>
      </c>
      <c r="F6482" s="4" t="s">
        <v>10</v>
      </c>
    </row>
    <row r="6483" spans="1:9">
      <c r="A6483" t="n">
        <v>55344</v>
      </c>
      <c r="B6483" s="33" t="n">
        <v>45</v>
      </c>
      <c r="C6483" s="7" t="n">
        <v>5</v>
      </c>
      <c r="D6483" s="7" t="n">
        <v>3</v>
      </c>
      <c r="E6483" s="7" t="n">
        <v>1.60000002384186</v>
      </c>
      <c r="F6483" s="7" t="n">
        <v>20000</v>
      </c>
    </row>
    <row r="6484" spans="1:9">
      <c r="A6484" t="s">
        <v>4</v>
      </c>
      <c r="B6484" s="4" t="s">
        <v>5</v>
      </c>
      <c r="C6484" s="4" t="s">
        <v>14</v>
      </c>
      <c r="D6484" s="4" t="s">
        <v>14</v>
      </c>
      <c r="E6484" s="4" t="s">
        <v>24</v>
      </c>
      <c r="F6484" s="4" t="s">
        <v>10</v>
      </c>
    </row>
    <row r="6485" spans="1:9">
      <c r="A6485" t="n">
        <v>55353</v>
      </c>
      <c r="B6485" s="33" t="n">
        <v>45</v>
      </c>
      <c r="C6485" s="7" t="n">
        <v>11</v>
      </c>
      <c r="D6485" s="7" t="n">
        <v>3</v>
      </c>
      <c r="E6485" s="7" t="n">
        <v>39.0999984741211</v>
      </c>
      <c r="F6485" s="7" t="n">
        <v>20000</v>
      </c>
    </row>
    <row r="6486" spans="1:9">
      <c r="A6486" t="s">
        <v>4</v>
      </c>
      <c r="B6486" s="4" t="s">
        <v>5</v>
      </c>
      <c r="C6486" s="4" t="s">
        <v>14</v>
      </c>
      <c r="D6486" s="4" t="s">
        <v>10</v>
      </c>
    </row>
    <row r="6487" spans="1:9">
      <c r="A6487" t="n">
        <v>55362</v>
      </c>
      <c r="B6487" s="23" t="n">
        <v>58</v>
      </c>
      <c r="C6487" s="7" t="n">
        <v>255</v>
      </c>
      <c r="D6487" s="7" t="n">
        <v>0</v>
      </c>
    </row>
    <row r="6488" spans="1:9">
      <c r="A6488" t="s">
        <v>4</v>
      </c>
      <c r="B6488" s="4" t="s">
        <v>5</v>
      </c>
      <c r="C6488" s="4" t="s">
        <v>14</v>
      </c>
      <c r="D6488" s="4" t="s">
        <v>10</v>
      </c>
      <c r="E6488" s="4" t="s">
        <v>6</v>
      </c>
    </row>
    <row r="6489" spans="1:9">
      <c r="A6489" t="n">
        <v>55366</v>
      </c>
      <c r="B6489" s="26" t="n">
        <v>51</v>
      </c>
      <c r="C6489" s="7" t="n">
        <v>4</v>
      </c>
      <c r="D6489" s="7" t="n">
        <v>28</v>
      </c>
      <c r="E6489" s="7" t="s">
        <v>44</v>
      </c>
    </row>
    <row r="6490" spans="1:9">
      <c r="A6490" t="s">
        <v>4</v>
      </c>
      <c r="B6490" s="4" t="s">
        <v>5</v>
      </c>
      <c r="C6490" s="4" t="s">
        <v>10</v>
      </c>
    </row>
    <row r="6491" spans="1:9">
      <c r="A6491" t="n">
        <v>55379</v>
      </c>
      <c r="B6491" s="27" t="n">
        <v>16</v>
      </c>
      <c r="C6491" s="7" t="n">
        <v>0</v>
      </c>
    </row>
    <row r="6492" spans="1:9">
      <c r="A6492" t="s">
        <v>4</v>
      </c>
      <c r="B6492" s="4" t="s">
        <v>5</v>
      </c>
      <c r="C6492" s="4" t="s">
        <v>10</v>
      </c>
      <c r="D6492" s="4" t="s">
        <v>14</v>
      </c>
      <c r="E6492" s="4" t="s">
        <v>9</v>
      </c>
      <c r="F6492" s="4" t="s">
        <v>45</v>
      </c>
      <c r="G6492" s="4" t="s">
        <v>14</v>
      </c>
      <c r="H6492" s="4" t="s">
        <v>14</v>
      </c>
      <c r="I6492" s="4" t="s">
        <v>14</v>
      </c>
      <c r="J6492" s="4" t="s">
        <v>9</v>
      </c>
      <c r="K6492" s="4" t="s">
        <v>45</v>
      </c>
      <c r="L6492" s="4" t="s">
        <v>14</v>
      </c>
      <c r="M6492" s="4" t="s">
        <v>14</v>
      </c>
      <c r="N6492" s="4" t="s">
        <v>14</v>
      </c>
      <c r="O6492" s="4" t="s">
        <v>9</v>
      </c>
      <c r="P6492" s="4" t="s">
        <v>45</v>
      </c>
      <c r="Q6492" s="4" t="s">
        <v>14</v>
      </c>
      <c r="R6492" s="4" t="s">
        <v>14</v>
      </c>
    </row>
    <row r="6493" spans="1:9">
      <c r="A6493" t="n">
        <v>55382</v>
      </c>
      <c r="B6493" s="28" t="n">
        <v>26</v>
      </c>
      <c r="C6493" s="7" t="n">
        <v>28</v>
      </c>
      <c r="D6493" s="7" t="n">
        <v>17</v>
      </c>
      <c r="E6493" s="7" t="n">
        <v>33342</v>
      </c>
      <c r="F6493" s="7" t="s">
        <v>522</v>
      </c>
      <c r="G6493" s="7" t="n">
        <v>2</v>
      </c>
      <c r="H6493" s="7" t="n">
        <v>3</v>
      </c>
      <c r="I6493" s="7" t="n">
        <v>17</v>
      </c>
      <c r="J6493" s="7" t="n">
        <v>33343</v>
      </c>
      <c r="K6493" s="7" t="s">
        <v>523</v>
      </c>
      <c r="L6493" s="7" t="n">
        <v>2</v>
      </c>
      <c r="M6493" s="7" t="n">
        <v>3</v>
      </c>
      <c r="N6493" s="7" t="n">
        <v>17</v>
      </c>
      <c r="O6493" s="7" t="n">
        <v>33344</v>
      </c>
      <c r="P6493" s="7" t="s">
        <v>524</v>
      </c>
      <c r="Q6493" s="7" t="n">
        <v>2</v>
      </c>
      <c r="R6493" s="7" t="n">
        <v>0</v>
      </c>
    </row>
    <row r="6494" spans="1:9">
      <c r="A6494" t="s">
        <v>4</v>
      </c>
      <c r="B6494" s="4" t="s">
        <v>5</v>
      </c>
    </row>
    <row r="6495" spans="1:9">
      <c r="A6495" t="n">
        <v>55589</v>
      </c>
      <c r="B6495" s="29" t="n">
        <v>28</v>
      </c>
    </row>
    <row r="6496" spans="1:9">
      <c r="A6496" t="s">
        <v>4</v>
      </c>
      <c r="B6496" s="4" t="s">
        <v>5</v>
      </c>
      <c r="C6496" s="4" t="s">
        <v>10</v>
      </c>
      <c r="D6496" s="4" t="s">
        <v>14</v>
      </c>
    </row>
    <row r="6497" spans="1:18">
      <c r="A6497" t="n">
        <v>55590</v>
      </c>
      <c r="B6497" s="31" t="n">
        <v>89</v>
      </c>
      <c r="C6497" s="7" t="n">
        <v>65533</v>
      </c>
      <c r="D6497" s="7" t="n">
        <v>1</v>
      </c>
    </row>
    <row r="6498" spans="1:18">
      <c r="A6498" t="s">
        <v>4</v>
      </c>
      <c r="B6498" s="4" t="s">
        <v>5</v>
      </c>
      <c r="C6498" s="4" t="s">
        <v>14</v>
      </c>
      <c r="D6498" s="4" t="s">
        <v>10</v>
      </c>
      <c r="E6498" s="4" t="s">
        <v>14</v>
      </c>
    </row>
    <row r="6499" spans="1:18">
      <c r="A6499" t="n">
        <v>55594</v>
      </c>
      <c r="B6499" s="15" t="n">
        <v>49</v>
      </c>
      <c r="C6499" s="7" t="n">
        <v>1</v>
      </c>
      <c r="D6499" s="7" t="n">
        <v>2000</v>
      </c>
      <c r="E6499" s="7" t="n">
        <v>0</v>
      </c>
    </row>
    <row r="6500" spans="1:18">
      <c r="A6500" t="s">
        <v>4</v>
      </c>
      <c r="B6500" s="4" t="s">
        <v>5</v>
      </c>
      <c r="C6500" s="4" t="s">
        <v>14</v>
      </c>
      <c r="D6500" s="4" t="s">
        <v>10</v>
      </c>
      <c r="E6500" s="4" t="s">
        <v>10</v>
      </c>
      <c r="F6500" s="4" t="s">
        <v>14</v>
      </c>
    </row>
    <row r="6501" spans="1:18">
      <c r="A6501" t="n">
        <v>55599</v>
      </c>
      <c r="B6501" s="25" t="n">
        <v>25</v>
      </c>
      <c r="C6501" s="7" t="n">
        <v>1</v>
      </c>
      <c r="D6501" s="7" t="n">
        <v>65535</v>
      </c>
      <c r="E6501" s="7" t="n">
        <v>50</v>
      </c>
      <c r="F6501" s="7" t="n">
        <v>5</v>
      </c>
    </row>
    <row r="6502" spans="1:18">
      <c r="A6502" t="s">
        <v>4</v>
      </c>
      <c r="B6502" s="4" t="s">
        <v>5</v>
      </c>
      <c r="C6502" s="4" t="s">
        <v>6</v>
      </c>
      <c r="D6502" s="4" t="s">
        <v>10</v>
      </c>
    </row>
    <row r="6503" spans="1:18">
      <c r="A6503" t="n">
        <v>55606</v>
      </c>
      <c r="B6503" s="65" t="n">
        <v>29</v>
      </c>
      <c r="C6503" s="7" t="s">
        <v>525</v>
      </c>
      <c r="D6503" s="7" t="n">
        <v>65533</v>
      </c>
    </row>
    <row r="6504" spans="1:18">
      <c r="A6504" t="s">
        <v>4</v>
      </c>
      <c r="B6504" s="4" t="s">
        <v>5</v>
      </c>
      <c r="C6504" s="4" t="s">
        <v>14</v>
      </c>
      <c r="D6504" s="4" t="s">
        <v>10</v>
      </c>
      <c r="E6504" s="4" t="s">
        <v>6</v>
      </c>
    </row>
    <row r="6505" spans="1:18">
      <c r="A6505" t="n">
        <v>55624</v>
      </c>
      <c r="B6505" s="26" t="n">
        <v>51</v>
      </c>
      <c r="C6505" s="7" t="n">
        <v>4</v>
      </c>
      <c r="D6505" s="7" t="n">
        <v>14</v>
      </c>
      <c r="E6505" s="7" t="s">
        <v>286</v>
      </c>
    </row>
    <row r="6506" spans="1:18">
      <c r="A6506" t="s">
        <v>4</v>
      </c>
      <c r="B6506" s="4" t="s">
        <v>5</v>
      </c>
      <c r="C6506" s="4" t="s">
        <v>10</v>
      </c>
    </row>
    <row r="6507" spans="1:18">
      <c r="A6507" t="n">
        <v>55638</v>
      </c>
      <c r="B6507" s="27" t="n">
        <v>16</v>
      </c>
      <c r="C6507" s="7" t="n">
        <v>0</v>
      </c>
    </row>
    <row r="6508" spans="1:18">
      <c r="A6508" t="s">
        <v>4</v>
      </c>
      <c r="B6508" s="4" t="s">
        <v>5</v>
      </c>
      <c r="C6508" s="4" t="s">
        <v>10</v>
      </c>
      <c r="D6508" s="4" t="s">
        <v>14</v>
      </c>
      <c r="E6508" s="4" t="s">
        <v>9</v>
      </c>
      <c r="F6508" s="4" t="s">
        <v>45</v>
      </c>
      <c r="G6508" s="4" t="s">
        <v>14</v>
      </c>
      <c r="H6508" s="4" t="s">
        <v>14</v>
      </c>
    </row>
    <row r="6509" spans="1:18">
      <c r="A6509" t="n">
        <v>55641</v>
      </c>
      <c r="B6509" s="28" t="n">
        <v>26</v>
      </c>
      <c r="C6509" s="7" t="n">
        <v>14</v>
      </c>
      <c r="D6509" s="7" t="n">
        <v>17</v>
      </c>
      <c r="E6509" s="7" t="n">
        <v>13300</v>
      </c>
      <c r="F6509" s="7" t="s">
        <v>526</v>
      </c>
      <c r="G6509" s="7" t="n">
        <v>2</v>
      </c>
      <c r="H6509" s="7" t="n">
        <v>0</v>
      </c>
    </row>
    <row r="6510" spans="1:18">
      <c r="A6510" t="s">
        <v>4</v>
      </c>
      <c r="B6510" s="4" t="s">
        <v>5</v>
      </c>
    </row>
    <row r="6511" spans="1:18">
      <c r="A6511" t="n">
        <v>55678</v>
      </c>
      <c r="B6511" s="29" t="n">
        <v>28</v>
      </c>
    </row>
    <row r="6512" spans="1:18">
      <c r="A6512" t="s">
        <v>4</v>
      </c>
      <c r="B6512" s="4" t="s">
        <v>5</v>
      </c>
      <c r="C6512" s="4" t="s">
        <v>10</v>
      </c>
      <c r="D6512" s="4" t="s">
        <v>14</v>
      </c>
    </row>
    <row r="6513" spans="1:8">
      <c r="A6513" t="n">
        <v>55679</v>
      </c>
      <c r="B6513" s="31" t="n">
        <v>89</v>
      </c>
      <c r="C6513" s="7" t="n">
        <v>65533</v>
      </c>
      <c r="D6513" s="7" t="n">
        <v>1</v>
      </c>
    </row>
    <row r="6514" spans="1:8">
      <c r="A6514" t="s">
        <v>4</v>
      </c>
      <c r="B6514" s="4" t="s">
        <v>5</v>
      </c>
      <c r="C6514" s="4" t="s">
        <v>14</v>
      </c>
      <c r="D6514" s="4" t="s">
        <v>10</v>
      </c>
      <c r="E6514" s="4" t="s">
        <v>10</v>
      </c>
      <c r="F6514" s="4" t="s">
        <v>14</v>
      </c>
    </row>
    <row r="6515" spans="1:8">
      <c r="A6515" t="n">
        <v>55683</v>
      </c>
      <c r="B6515" s="25" t="n">
        <v>25</v>
      </c>
      <c r="C6515" s="7" t="n">
        <v>1</v>
      </c>
      <c r="D6515" s="7" t="n">
        <v>65535</v>
      </c>
      <c r="E6515" s="7" t="n">
        <v>65535</v>
      </c>
      <c r="F6515" s="7" t="n">
        <v>0</v>
      </c>
    </row>
    <row r="6516" spans="1:8">
      <c r="A6516" t="s">
        <v>4</v>
      </c>
      <c r="B6516" s="4" t="s">
        <v>5</v>
      </c>
      <c r="C6516" s="4" t="s">
        <v>6</v>
      </c>
      <c r="D6516" s="4" t="s">
        <v>10</v>
      </c>
    </row>
    <row r="6517" spans="1:8">
      <c r="A6517" t="n">
        <v>55690</v>
      </c>
      <c r="B6517" s="65" t="n">
        <v>29</v>
      </c>
      <c r="C6517" s="7" t="s">
        <v>13</v>
      </c>
      <c r="D6517" s="7" t="n">
        <v>65533</v>
      </c>
    </row>
    <row r="6518" spans="1:8">
      <c r="A6518" t="s">
        <v>4</v>
      </c>
      <c r="B6518" s="4" t="s">
        <v>5</v>
      </c>
      <c r="C6518" s="4" t="s">
        <v>10</v>
      </c>
      <c r="D6518" s="4" t="s">
        <v>14</v>
      </c>
      <c r="E6518" s="4" t="s">
        <v>24</v>
      </c>
      <c r="F6518" s="4" t="s">
        <v>10</v>
      </c>
    </row>
    <row r="6519" spans="1:8">
      <c r="A6519" t="n">
        <v>55694</v>
      </c>
      <c r="B6519" s="72" t="n">
        <v>59</v>
      </c>
      <c r="C6519" s="7" t="n">
        <v>28</v>
      </c>
      <c r="D6519" s="7" t="n">
        <v>16</v>
      </c>
      <c r="E6519" s="7" t="n">
        <v>0.150000005960464</v>
      </c>
      <c r="F6519" s="7" t="n">
        <v>0</v>
      </c>
    </row>
    <row r="6520" spans="1:8">
      <c r="A6520" t="s">
        <v>4</v>
      </c>
      <c r="B6520" s="4" t="s">
        <v>5</v>
      </c>
      <c r="C6520" s="4" t="s">
        <v>10</v>
      </c>
    </row>
    <row r="6521" spans="1:8">
      <c r="A6521" t="n">
        <v>55704</v>
      </c>
      <c r="B6521" s="27" t="n">
        <v>16</v>
      </c>
      <c r="C6521" s="7" t="n">
        <v>50</v>
      </c>
    </row>
    <row r="6522" spans="1:8">
      <c r="A6522" t="s">
        <v>4</v>
      </c>
      <c r="B6522" s="4" t="s">
        <v>5</v>
      </c>
      <c r="C6522" s="4" t="s">
        <v>10</v>
      </c>
      <c r="D6522" s="4" t="s">
        <v>14</v>
      </c>
      <c r="E6522" s="4" t="s">
        <v>24</v>
      </c>
      <c r="F6522" s="4" t="s">
        <v>10</v>
      </c>
    </row>
    <row r="6523" spans="1:8">
      <c r="A6523" t="n">
        <v>55707</v>
      </c>
      <c r="B6523" s="72" t="n">
        <v>59</v>
      </c>
      <c r="C6523" s="7" t="n">
        <v>22</v>
      </c>
      <c r="D6523" s="7" t="n">
        <v>16</v>
      </c>
      <c r="E6523" s="7" t="n">
        <v>0.150000005960464</v>
      </c>
      <c r="F6523" s="7" t="n">
        <v>0</v>
      </c>
    </row>
    <row r="6524" spans="1:8">
      <c r="A6524" t="s">
        <v>4</v>
      </c>
      <c r="B6524" s="4" t="s">
        <v>5</v>
      </c>
      <c r="C6524" s="4" t="s">
        <v>10</v>
      </c>
    </row>
    <row r="6525" spans="1:8">
      <c r="A6525" t="n">
        <v>55717</v>
      </c>
      <c r="B6525" s="27" t="n">
        <v>16</v>
      </c>
      <c r="C6525" s="7" t="n">
        <v>50</v>
      </c>
    </row>
    <row r="6526" spans="1:8">
      <c r="A6526" t="s">
        <v>4</v>
      </c>
      <c r="B6526" s="4" t="s">
        <v>5</v>
      </c>
      <c r="C6526" s="4" t="s">
        <v>10</v>
      </c>
      <c r="D6526" s="4" t="s">
        <v>14</v>
      </c>
      <c r="E6526" s="4" t="s">
        <v>24</v>
      </c>
      <c r="F6526" s="4" t="s">
        <v>10</v>
      </c>
    </row>
    <row r="6527" spans="1:8">
      <c r="A6527" t="n">
        <v>55720</v>
      </c>
      <c r="B6527" s="72" t="n">
        <v>59</v>
      </c>
      <c r="C6527" s="7" t="n">
        <v>0</v>
      </c>
      <c r="D6527" s="7" t="n">
        <v>16</v>
      </c>
      <c r="E6527" s="7" t="n">
        <v>0.150000005960464</v>
      </c>
      <c r="F6527" s="7" t="n">
        <v>0</v>
      </c>
    </row>
    <row r="6528" spans="1:8">
      <c r="A6528" t="s">
        <v>4</v>
      </c>
      <c r="B6528" s="4" t="s">
        <v>5</v>
      </c>
      <c r="C6528" s="4" t="s">
        <v>10</v>
      </c>
      <c r="D6528" s="4" t="s">
        <v>14</v>
      </c>
      <c r="E6528" s="4" t="s">
        <v>24</v>
      </c>
      <c r="F6528" s="4" t="s">
        <v>10</v>
      </c>
    </row>
    <row r="6529" spans="1:6">
      <c r="A6529" t="n">
        <v>55730</v>
      </c>
      <c r="B6529" s="72" t="n">
        <v>59</v>
      </c>
      <c r="C6529" s="7" t="n">
        <v>9</v>
      </c>
      <c r="D6529" s="7" t="n">
        <v>16</v>
      </c>
      <c r="E6529" s="7" t="n">
        <v>0.150000005960464</v>
      </c>
      <c r="F6529" s="7" t="n">
        <v>0</v>
      </c>
    </row>
    <row r="6530" spans="1:6">
      <c r="A6530" t="s">
        <v>4</v>
      </c>
      <c r="B6530" s="4" t="s">
        <v>5</v>
      </c>
      <c r="C6530" s="4" t="s">
        <v>10</v>
      </c>
    </row>
    <row r="6531" spans="1:6">
      <c r="A6531" t="n">
        <v>55740</v>
      </c>
      <c r="B6531" s="27" t="n">
        <v>16</v>
      </c>
      <c r="C6531" s="7" t="n">
        <v>50</v>
      </c>
    </row>
    <row r="6532" spans="1:6">
      <c r="A6532" t="s">
        <v>4</v>
      </c>
      <c r="B6532" s="4" t="s">
        <v>5</v>
      </c>
      <c r="C6532" s="4" t="s">
        <v>10</v>
      </c>
      <c r="D6532" s="4" t="s">
        <v>14</v>
      </c>
      <c r="E6532" s="4" t="s">
        <v>24</v>
      </c>
      <c r="F6532" s="4" t="s">
        <v>10</v>
      </c>
    </row>
    <row r="6533" spans="1:6">
      <c r="A6533" t="n">
        <v>55743</v>
      </c>
      <c r="B6533" s="72" t="n">
        <v>59</v>
      </c>
      <c r="C6533" s="7" t="n">
        <v>1</v>
      </c>
      <c r="D6533" s="7" t="n">
        <v>16</v>
      </c>
      <c r="E6533" s="7" t="n">
        <v>0.150000005960464</v>
      </c>
      <c r="F6533" s="7" t="n">
        <v>0</v>
      </c>
    </row>
    <row r="6534" spans="1:6">
      <c r="A6534" t="s">
        <v>4</v>
      </c>
      <c r="B6534" s="4" t="s">
        <v>5</v>
      </c>
      <c r="C6534" s="4" t="s">
        <v>10</v>
      </c>
      <c r="D6534" s="4" t="s">
        <v>14</v>
      </c>
      <c r="E6534" s="4" t="s">
        <v>24</v>
      </c>
      <c r="F6534" s="4" t="s">
        <v>10</v>
      </c>
    </row>
    <row r="6535" spans="1:6">
      <c r="A6535" t="n">
        <v>55753</v>
      </c>
      <c r="B6535" s="72" t="n">
        <v>59</v>
      </c>
      <c r="C6535" s="7" t="n">
        <v>8</v>
      </c>
      <c r="D6535" s="7" t="n">
        <v>16</v>
      </c>
      <c r="E6535" s="7" t="n">
        <v>0.150000005960464</v>
      </c>
      <c r="F6535" s="7" t="n">
        <v>0</v>
      </c>
    </row>
    <row r="6536" spans="1:6">
      <c r="A6536" t="s">
        <v>4</v>
      </c>
      <c r="B6536" s="4" t="s">
        <v>5</v>
      </c>
      <c r="C6536" s="4" t="s">
        <v>10</v>
      </c>
      <c r="D6536" s="4" t="s">
        <v>14</v>
      </c>
      <c r="E6536" s="4" t="s">
        <v>24</v>
      </c>
      <c r="F6536" s="4" t="s">
        <v>10</v>
      </c>
    </row>
    <row r="6537" spans="1:6">
      <c r="A6537" t="n">
        <v>55763</v>
      </c>
      <c r="B6537" s="72" t="n">
        <v>59</v>
      </c>
      <c r="C6537" s="7" t="n">
        <v>61489</v>
      </c>
      <c r="D6537" s="7" t="n">
        <v>16</v>
      </c>
      <c r="E6537" s="7" t="n">
        <v>0.150000005960464</v>
      </c>
      <c r="F6537" s="7" t="n">
        <v>0</v>
      </c>
    </row>
    <row r="6538" spans="1:6">
      <c r="A6538" t="s">
        <v>4</v>
      </c>
      <c r="B6538" s="4" t="s">
        <v>5</v>
      </c>
      <c r="C6538" s="4" t="s">
        <v>10</v>
      </c>
    </row>
    <row r="6539" spans="1:6">
      <c r="A6539" t="n">
        <v>55773</v>
      </c>
      <c r="B6539" s="27" t="n">
        <v>16</v>
      </c>
      <c r="C6539" s="7" t="n">
        <v>50</v>
      </c>
    </row>
    <row r="6540" spans="1:6">
      <c r="A6540" t="s">
        <v>4</v>
      </c>
      <c r="B6540" s="4" t="s">
        <v>5</v>
      </c>
      <c r="C6540" s="4" t="s">
        <v>10</v>
      </c>
      <c r="D6540" s="4" t="s">
        <v>14</v>
      </c>
      <c r="E6540" s="4" t="s">
        <v>24</v>
      </c>
      <c r="F6540" s="4" t="s">
        <v>10</v>
      </c>
    </row>
    <row r="6541" spans="1:6">
      <c r="A6541" t="n">
        <v>55776</v>
      </c>
      <c r="B6541" s="72" t="n">
        <v>59</v>
      </c>
      <c r="C6541" s="7" t="n">
        <v>61490</v>
      </c>
      <c r="D6541" s="7" t="n">
        <v>16</v>
      </c>
      <c r="E6541" s="7" t="n">
        <v>0.150000005960464</v>
      </c>
      <c r="F6541" s="7" t="n">
        <v>0</v>
      </c>
    </row>
    <row r="6542" spans="1:6">
      <c r="A6542" t="s">
        <v>4</v>
      </c>
      <c r="B6542" s="4" t="s">
        <v>5</v>
      </c>
      <c r="C6542" s="4" t="s">
        <v>10</v>
      </c>
      <c r="D6542" s="4" t="s">
        <v>14</v>
      </c>
      <c r="E6542" s="4" t="s">
        <v>24</v>
      </c>
      <c r="F6542" s="4" t="s">
        <v>10</v>
      </c>
    </row>
    <row r="6543" spans="1:6">
      <c r="A6543" t="n">
        <v>55786</v>
      </c>
      <c r="B6543" s="72" t="n">
        <v>59</v>
      </c>
      <c r="C6543" s="7" t="n">
        <v>61488</v>
      </c>
      <c r="D6543" s="7" t="n">
        <v>16</v>
      </c>
      <c r="E6543" s="7" t="n">
        <v>0.150000005960464</v>
      </c>
      <c r="F6543" s="7" t="n">
        <v>0</v>
      </c>
    </row>
    <row r="6544" spans="1:6">
      <c r="A6544" t="s">
        <v>4</v>
      </c>
      <c r="B6544" s="4" t="s">
        <v>5</v>
      </c>
      <c r="C6544" s="4" t="s">
        <v>10</v>
      </c>
      <c r="D6544" s="4" t="s">
        <v>14</v>
      </c>
      <c r="E6544" s="4" t="s">
        <v>24</v>
      </c>
      <c r="F6544" s="4" t="s">
        <v>10</v>
      </c>
    </row>
    <row r="6545" spans="1:6">
      <c r="A6545" t="n">
        <v>55796</v>
      </c>
      <c r="B6545" s="72" t="n">
        <v>59</v>
      </c>
      <c r="C6545" s="7" t="n">
        <v>7032</v>
      </c>
      <c r="D6545" s="7" t="n">
        <v>16</v>
      </c>
      <c r="E6545" s="7" t="n">
        <v>0.150000005960464</v>
      </c>
      <c r="F6545" s="7" t="n">
        <v>0</v>
      </c>
    </row>
    <row r="6546" spans="1:6">
      <c r="A6546" t="s">
        <v>4</v>
      </c>
      <c r="B6546" s="4" t="s">
        <v>5</v>
      </c>
      <c r="C6546" s="4" t="s">
        <v>10</v>
      </c>
    </row>
    <row r="6547" spans="1:6">
      <c r="A6547" t="n">
        <v>55806</v>
      </c>
      <c r="B6547" s="27" t="n">
        <v>16</v>
      </c>
      <c r="C6547" s="7" t="n">
        <v>1000</v>
      </c>
    </row>
    <row r="6548" spans="1:6">
      <c r="A6548" t="s">
        <v>4</v>
      </c>
      <c r="B6548" s="4" t="s">
        <v>5</v>
      </c>
      <c r="C6548" s="4" t="s">
        <v>14</v>
      </c>
      <c r="D6548" s="4" t="s">
        <v>10</v>
      </c>
      <c r="E6548" s="4" t="s">
        <v>6</v>
      </c>
    </row>
    <row r="6549" spans="1:6">
      <c r="A6549" t="n">
        <v>55809</v>
      </c>
      <c r="B6549" s="26" t="n">
        <v>51</v>
      </c>
      <c r="C6549" s="7" t="n">
        <v>4</v>
      </c>
      <c r="D6549" s="7" t="n">
        <v>0</v>
      </c>
      <c r="E6549" s="7" t="s">
        <v>283</v>
      </c>
    </row>
    <row r="6550" spans="1:6">
      <c r="A6550" t="s">
        <v>4</v>
      </c>
      <c r="B6550" s="4" t="s">
        <v>5</v>
      </c>
      <c r="C6550" s="4" t="s">
        <v>10</v>
      </c>
    </row>
    <row r="6551" spans="1:6">
      <c r="A6551" t="n">
        <v>55823</v>
      </c>
      <c r="B6551" s="27" t="n">
        <v>16</v>
      </c>
      <c r="C6551" s="7" t="n">
        <v>0</v>
      </c>
    </row>
    <row r="6552" spans="1:6">
      <c r="A6552" t="s">
        <v>4</v>
      </c>
      <c r="B6552" s="4" t="s">
        <v>5</v>
      </c>
      <c r="C6552" s="4" t="s">
        <v>10</v>
      </c>
      <c r="D6552" s="4" t="s">
        <v>14</v>
      </c>
      <c r="E6552" s="4" t="s">
        <v>9</v>
      </c>
      <c r="F6552" s="4" t="s">
        <v>45</v>
      </c>
      <c r="G6552" s="4" t="s">
        <v>14</v>
      </c>
      <c r="H6552" s="4" t="s">
        <v>14</v>
      </c>
    </row>
    <row r="6553" spans="1:6">
      <c r="A6553" t="n">
        <v>55826</v>
      </c>
      <c r="B6553" s="28" t="n">
        <v>26</v>
      </c>
      <c r="C6553" s="7" t="n">
        <v>0</v>
      </c>
      <c r="D6553" s="7" t="n">
        <v>17</v>
      </c>
      <c r="E6553" s="7" t="n">
        <v>52583</v>
      </c>
      <c r="F6553" s="7" t="s">
        <v>527</v>
      </c>
      <c r="G6553" s="7" t="n">
        <v>2</v>
      </c>
      <c r="H6553" s="7" t="n">
        <v>0</v>
      </c>
    </row>
    <row r="6554" spans="1:6">
      <c r="A6554" t="s">
        <v>4</v>
      </c>
      <c r="B6554" s="4" t="s">
        <v>5</v>
      </c>
    </row>
    <row r="6555" spans="1:6">
      <c r="A6555" t="n">
        <v>55848</v>
      </c>
      <c r="B6555" s="29" t="n">
        <v>28</v>
      </c>
    </row>
    <row r="6556" spans="1:6">
      <c r="A6556" t="s">
        <v>4</v>
      </c>
      <c r="B6556" s="4" t="s">
        <v>5</v>
      </c>
      <c r="C6556" s="4" t="s">
        <v>10</v>
      </c>
      <c r="D6556" s="4" t="s">
        <v>14</v>
      </c>
    </row>
    <row r="6557" spans="1:6">
      <c r="A6557" t="n">
        <v>55849</v>
      </c>
      <c r="B6557" s="31" t="n">
        <v>89</v>
      </c>
      <c r="C6557" s="7" t="n">
        <v>65533</v>
      </c>
      <c r="D6557" s="7" t="n">
        <v>1</v>
      </c>
    </row>
    <row r="6558" spans="1:6">
      <c r="A6558" t="s">
        <v>4</v>
      </c>
      <c r="B6558" s="4" t="s">
        <v>5</v>
      </c>
      <c r="C6558" s="4" t="s">
        <v>14</v>
      </c>
      <c r="D6558" s="4" t="s">
        <v>14</v>
      </c>
    </row>
    <row r="6559" spans="1:6">
      <c r="A6559" t="n">
        <v>55853</v>
      </c>
      <c r="B6559" s="15" t="n">
        <v>49</v>
      </c>
      <c r="C6559" s="7" t="n">
        <v>2</v>
      </c>
      <c r="D6559" s="7" t="n">
        <v>0</v>
      </c>
    </row>
    <row r="6560" spans="1:6">
      <c r="A6560" t="s">
        <v>4</v>
      </c>
      <c r="B6560" s="4" t="s">
        <v>5</v>
      </c>
      <c r="C6560" s="4" t="s">
        <v>14</v>
      </c>
      <c r="D6560" s="4" t="s">
        <v>10</v>
      </c>
      <c r="E6560" s="4" t="s">
        <v>9</v>
      </c>
      <c r="F6560" s="4" t="s">
        <v>10</v>
      </c>
      <c r="G6560" s="4" t="s">
        <v>9</v>
      </c>
      <c r="H6560" s="4" t="s">
        <v>14</v>
      </c>
    </row>
    <row r="6561" spans="1:8">
      <c r="A6561" t="n">
        <v>55856</v>
      </c>
      <c r="B6561" s="15" t="n">
        <v>49</v>
      </c>
      <c r="C6561" s="7" t="n">
        <v>0</v>
      </c>
      <c r="D6561" s="7" t="n">
        <v>308</v>
      </c>
      <c r="E6561" s="7" t="n">
        <v>1065353216</v>
      </c>
      <c r="F6561" s="7" t="n">
        <v>0</v>
      </c>
      <c r="G6561" s="7" t="n">
        <v>0</v>
      </c>
      <c r="H6561" s="7" t="n">
        <v>0</v>
      </c>
    </row>
    <row r="6562" spans="1:8">
      <c r="A6562" t="s">
        <v>4</v>
      </c>
      <c r="B6562" s="4" t="s">
        <v>5</v>
      </c>
      <c r="C6562" s="4" t="s">
        <v>14</v>
      </c>
      <c r="D6562" s="4" t="s">
        <v>10</v>
      </c>
      <c r="E6562" s="4" t="s">
        <v>24</v>
      </c>
    </row>
    <row r="6563" spans="1:8">
      <c r="A6563" t="n">
        <v>55871</v>
      </c>
      <c r="B6563" s="23" t="n">
        <v>58</v>
      </c>
      <c r="C6563" s="7" t="n">
        <v>101</v>
      </c>
      <c r="D6563" s="7" t="n">
        <v>300</v>
      </c>
      <c r="E6563" s="7" t="n">
        <v>1</v>
      </c>
    </row>
    <row r="6564" spans="1:8">
      <c r="A6564" t="s">
        <v>4</v>
      </c>
      <c r="B6564" s="4" t="s">
        <v>5</v>
      </c>
      <c r="C6564" s="4" t="s">
        <v>14</v>
      </c>
      <c r="D6564" s="4" t="s">
        <v>10</v>
      </c>
    </row>
    <row r="6565" spans="1:8">
      <c r="A6565" t="n">
        <v>55879</v>
      </c>
      <c r="B6565" s="23" t="n">
        <v>58</v>
      </c>
      <c r="C6565" s="7" t="n">
        <v>254</v>
      </c>
      <c r="D6565" s="7" t="n">
        <v>0</v>
      </c>
    </row>
    <row r="6566" spans="1:8">
      <c r="A6566" t="s">
        <v>4</v>
      </c>
      <c r="B6566" s="4" t="s">
        <v>5</v>
      </c>
      <c r="C6566" s="4" t="s">
        <v>14</v>
      </c>
    </row>
    <row r="6567" spans="1:8">
      <c r="A6567" t="n">
        <v>55883</v>
      </c>
      <c r="B6567" s="33" t="n">
        <v>45</v>
      </c>
      <c r="C6567" s="7" t="n">
        <v>0</v>
      </c>
    </row>
    <row r="6568" spans="1:8">
      <c r="A6568" t="s">
        <v>4</v>
      </c>
      <c r="B6568" s="4" t="s">
        <v>5</v>
      </c>
      <c r="C6568" s="4" t="s">
        <v>14</v>
      </c>
      <c r="D6568" s="4" t="s">
        <v>14</v>
      </c>
      <c r="E6568" s="4" t="s">
        <v>24</v>
      </c>
      <c r="F6568" s="4" t="s">
        <v>24</v>
      </c>
      <c r="G6568" s="4" t="s">
        <v>24</v>
      </c>
      <c r="H6568" s="4" t="s">
        <v>10</v>
      </c>
    </row>
    <row r="6569" spans="1:8">
      <c r="A6569" t="n">
        <v>55885</v>
      </c>
      <c r="B6569" s="33" t="n">
        <v>45</v>
      </c>
      <c r="C6569" s="7" t="n">
        <v>2</v>
      </c>
      <c r="D6569" s="7" t="n">
        <v>3</v>
      </c>
      <c r="E6569" s="7" t="n">
        <v>-93.25</v>
      </c>
      <c r="F6569" s="7" t="n">
        <v>174.330001831055</v>
      </c>
      <c r="G6569" s="7" t="n">
        <v>28.6900005340576</v>
      </c>
      <c r="H6569" s="7" t="n">
        <v>0</v>
      </c>
    </row>
    <row r="6570" spans="1:8">
      <c r="A6570" t="s">
        <v>4</v>
      </c>
      <c r="B6570" s="4" t="s">
        <v>5</v>
      </c>
      <c r="C6570" s="4" t="s">
        <v>14</v>
      </c>
      <c r="D6570" s="4" t="s">
        <v>14</v>
      </c>
      <c r="E6570" s="4" t="s">
        <v>24</v>
      </c>
      <c r="F6570" s="4" t="s">
        <v>24</v>
      </c>
      <c r="G6570" s="4" t="s">
        <v>24</v>
      </c>
      <c r="H6570" s="4" t="s">
        <v>10</v>
      </c>
      <c r="I6570" s="4" t="s">
        <v>14</v>
      </c>
    </row>
    <row r="6571" spans="1:8">
      <c r="A6571" t="n">
        <v>55902</v>
      </c>
      <c r="B6571" s="33" t="n">
        <v>45</v>
      </c>
      <c r="C6571" s="7" t="n">
        <v>4</v>
      </c>
      <c r="D6571" s="7" t="n">
        <v>3</v>
      </c>
      <c r="E6571" s="7" t="n">
        <v>349.660003662109</v>
      </c>
      <c r="F6571" s="7" t="n">
        <v>249.830001831055</v>
      </c>
      <c r="G6571" s="7" t="n">
        <v>10</v>
      </c>
      <c r="H6571" s="7" t="n">
        <v>0</v>
      </c>
      <c r="I6571" s="7" t="n">
        <v>1</v>
      </c>
    </row>
    <row r="6572" spans="1:8">
      <c r="A6572" t="s">
        <v>4</v>
      </c>
      <c r="B6572" s="4" t="s">
        <v>5</v>
      </c>
      <c r="C6572" s="4" t="s">
        <v>14</v>
      </c>
      <c r="D6572" s="4" t="s">
        <v>14</v>
      </c>
      <c r="E6572" s="4" t="s">
        <v>24</v>
      </c>
      <c r="F6572" s="4" t="s">
        <v>10</v>
      </c>
    </row>
    <row r="6573" spans="1:8">
      <c r="A6573" t="n">
        <v>55920</v>
      </c>
      <c r="B6573" s="33" t="n">
        <v>45</v>
      </c>
      <c r="C6573" s="7" t="n">
        <v>5</v>
      </c>
      <c r="D6573" s="7" t="n">
        <v>3</v>
      </c>
      <c r="E6573" s="7" t="n">
        <v>3.59999990463257</v>
      </c>
      <c r="F6573" s="7" t="n">
        <v>0</v>
      </c>
    </row>
    <row r="6574" spans="1:8">
      <c r="A6574" t="s">
        <v>4</v>
      </c>
      <c r="B6574" s="4" t="s">
        <v>5</v>
      </c>
      <c r="C6574" s="4" t="s">
        <v>14</v>
      </c>
      <c r="D6574" s="4" t="s">
        <v>14</v>
      </c>
      <c r="E6574" s="4" t="s">
        <v>24</v>
      </c>
      <c r="F6574" s="4" t="s">
        <v>10</v>
      </c>
    </row>
    <row r="6575" spans="1:8">
      <c r="A6575" t="n">
        <v>55929</v>
      </c>
      <c r="B6575" s="33" t="n">
        <v>45</v>
      </c>
      <c r="C6575" s="7" t="n">
        <v>11</v>
      </c>
      <c r="D6575" s="7" t="n">
        <v>3</v>
      </c>
      <c r="E6575" s="7" t="n">
        <v>39.7000007629395</v>
      </c>
      <c r="F6575" s="7" t="n">
        <v>0</v>
      </c>
    </row>
    <row r="6576" spans="1:8">
      <c r="A6576" t="s">
        <v>4</v>
      </c>
      <c r="B6576" s="4" t="s">
        <v>5</v>
      </c>
      <c r="C6576" s="4" t="s">
        <v>14</v>
      </c>
      <c r="D6576" s="4" t="s">
        <v>14</v>
      </c>
      <c r="E6576" s="4" t="s">
        <v>24</v>
      </c>
      <c r="F6576" s="4" t="s">
        <v>24</v>
      </c>
      <c r="G6576" s="4" t="s">
        <v>24</v>
      </c>
      <c r="H6576" s="4" t="s">
        <v>10</v>
      </c>
    </row>
    <row r="6577" spans="1:9">
      <c r="A6577" t="n">
        <v>55938</v>
      </c>
      <c r="B6577" s="33" t="n">
        <v>45</v>
      </c>
      <c r="C6577" s="7" t="n">
        <v>2</v>
      </c>
      <c r="D6577" s="7" t="n">
        <v>3</v>
      </c>
      <c r="E6577" s="7" t="n">
        <v>-92.3899993896484</v>
      </c>
      <c r="F6577" s="7" t="n">
        <v>174.309997558594</v>
      </c>
      <c r="G6577" s="7" t="n">
        <v>30.75</v>
      </c>
      <c r="H6577" s="7" t="n">
        <v>6000</v>
      </c>
    </row>
    <row r="6578" spans="1:9">
      <c r="A6578" t="s">
        <v>4</v>
      </c>
      <c r="B6578" s="4" t="s">
        <v>5</v>
      </c>
      <c r="C6578" s="4" t="s">
        <v>14</v>
      </c>
      <c r="D6578" s="4" t="s">
        <v>14</v>
      </c>
      <c r="E6578" s="4" t="s">
        <v>24</v>
      </c>
      <c r="F6578" s="4" t="s">
        <v>24</v>
      </c>
      <c r="G6578" s="4" t="s">
        <v>24</v>
      </c>
      <c r="H6578" s="4" t="s">
        <v>10</v>
      </c>
      <c r="I6578" s="4" t="s">
        <v>14</v>
      </c>
    </row>
    <row r="6579" spans="1:9">
      <c r="A6579" t="n">
        <v>55955</v>
      </c>
      <c r="B6579" s="33" t="n">
        <v>45</v>
      </c>
      <c r="C6579" s="7" t="n">
        <v>4</v>
      </c>
      <c r="D6579" s="7" t="n">
        <v>3</v>
      </c>
      <c r="E6579" s="7" t="n">
        <v>10.960000038147</v>
      </c>
      <c r="F6579" s="7" t="n">
        <v>289.070007324219</v>
      </c>
      <c r="G6579" s="7" t="n">
        <v>14</v>
      </c>
      <c r="H6579" s="7" t="n">
        <v>6000</v>
      </c>
      <c r="I6579" s="7" t="n">
        <v>1</v>
      </c>
    </row>
    <row r="6580" spans="1:9">
      <c r="A6580" t="s">
        <v>4</v>
      </c>
      <c r="B6580" s="4" t="s">
        <v>5</v>
      </c>
      <c r="C6580" s="4" t="s">
        <v>14</v>
      </c>
      <c r="D6580" s="4" t="s">
        <v>14</v>
      </c>
      <c r="E6580" s="4" t="s">
        <v>24</v>
      </c>
      <c r="F6580" s="4" t="s">
        <v>10</v>
      </c>
    </row>
    <row r="6581" spans="1:9">
      <c r="A6581" t="n">
        <v>55973</v>
      </c>
      <c r="B6581" s="33" t="n">
        <v>45</v>
      </c>
      <c r="C6581" s="7" t="n">
        <v>5</v>
      </c>
      <c r="D6581" s="7" t="n">
        <v>3</v>
      </c>
      <c r="E6581" s="7" t="n">
        <v>4.90000009536743</v>
      </c>
      <c r="F6581" s="7" t="n">
        <v>6000</v>
      </c>
    </row>
    <row r="6582" spans="1:9">
      <c r="A6582" t="s">
        <v>4</v>
      </c>
      <c r="B6582" s="4" t="s">
        <v>5</v>
      </c>
      <c r="C6582" s="4" t="s">
        <v>14</v>
      </c>
      <c r="D6582" s="4" t="s">
        <v>14</v>
      </c>
      <c r="E6582" s="4" t="s">
        <v>24</v>
      </c>
      <c r="F6582" s="4" t="s">
        <v>10</v>
      </c>
    </row>
    <row r="6583" spans="1:9">
      <c r="A6583" t="n">
        <v>55982</v>
      </c>
      <c r="B6583" s="33" t="n">
        <v>45</v>
      </c>
      <c r="C6583" s="7" t="n">
        <v>11</v>
      </c>
      <c r="D6583" s="7" t="n">
        <v>3</v>
      </c>
      <c r="E6583" s="7" t="n">
        <v>39.0999984741211</v>
      </c>
      <c r="F6583" s="7" t="n">
        <v>6000</v>
      </c>
    </row>
    <row r="6584" spans="1:9">
      <c r="A6584" t="s">
        <v>4</v>
      </c>
      <c r="B6584" s="4" t="s">
        <v>5</v>
      </c>
      <c r="C6584" s="4" t="s">
        <v>14</v>
      </c>
      <c r="D6584" s="4" t="s">
        <v>10</v>
      </c>
      <c r="E6584" s="4" t="s">
        <v>10</v>
      </c>
      <c r="F6584" s="4" t="s">
        <v>9</v>
      </c>
    </row>
    <row r="6585" spans="1:9">
      <c r="A6585" t="n">
        <v>55991</v>
      </c>
      <c r="B6585" s="59" t="n">
        <v>84</v>
      </c>
      <c r="C6585" s="7" t="n">
        <v>0</v>
      </c>
      <c r="D6585" s="7" t="n">
        <v>0</v>
      </c>
      <c r="E6585" s="7" t="n">
        <v>0</v>
      </c>
      <c r="F6585" s="7" t="n">
        <v>1045220557</v>
      </c>
    </row>
    <row r="6586" spans="1:9">
      <c r="A6586" t="s">
        <v>4</v>
      </c>
      <c r="B6586" s="4" t="s">
        <v>5</v>
      </c>
      <c r="C6586" s="4" t="s">
        <v>14</v>
      </c>
      <c r="D6586" s="4" t="s">
        <v>10</v>
      </c>
      <c r="E6586" s="4" t="s">
        <v>24</v>
      </c>
      <c r="F6586" s="4" t="s">
        <v>10</v>
      </c>
      <c r="G6586" s="4" t="s">
        <v>9</v>
      </c>
      <c r="H6586" s="4" t="s">
        <v>9</v>
      </c>
      <c r="I6586" s="4" t="s">
        <v>10</v>
      </c>
      <c r="J6586" s="4" t="s">
        <v>10</v>
      </c>
      <c r="K6586" s="4" t="s">
        <v>9</v>
      </c>
      <c r="L6586" s="4" t="s">
        <v>9</v>
      </c>
      <c r="M6586" s="4" t="s">
        <v>9</v>
      </c>
      <c r="N6586" s="4" t="s">
        <v>9</v>
      </c>
      <c r="O6586" s="4" t="s">
        <v>6</v>
      </c>
    </row>
    <row r="6587" spans="1:9">
      <c r="A6587" t="n">
        <v>56001</v>
      </c>
      <c r="B6587" s="11" t="n">
        <v>50</v>
      </c>
      <c r="C6587" s="7" t="n">
        <v>0</v>
      </c>
      <c r="D6587" s="7" t="n">
        <v>4186</v>
      </c>
      <c r="E6587" s="7" t="n">
        <v>1</v>
      </c>
      <c r="F6587" s="7" t="n">
        <v>300</v>
      </c>
      <c r="G6587" s="7" t="n">
        <v>0</v>
      </c>
      <c r="H6587" s="7" t="n">
        <v>-1069547520</v>
      </c>
      <c r="I6587" s="7" t="n">
        <v>0</v>
      </c>
      <c r="J6587" s="7" t="n">
        <v>65533</v>
      </c>
      <c r="K6587" s="7" t="n">
        <v>0</v>
      </c>
      <c r="L6587" s="7" t="n">
        <v>0</v>
      </c>
      <c r="M6587" s="7" t="n">
        <v>0</v>
      </c>
      <c r="N6587" s="7" t="n">
        <v>0</v>
      </c>
      <c r="O6587" s="7" t="s">
        <v>13</v>
      </c>
    </row>
    <row r="6588" spans="1:9">
      <c r="A6588" t="s">
        <v>4</v>
      </c>
      <c r="B6588" s="4" t="s">
        <v>5</v>
      </c>
      <c r="C6588" s="4" t="s">
        <v>14</v>
      </c>
      <c r="D6588" s="4" t="s">
        <v>10</v>
      </c>
      <c r="E6588" s="4" t="s">
        <v>10</v>
      </c>
      <c r="F6588" s="4" t="s">
        <v>10</v>
      </c>
      <c r="G6588" s="4" t="s">
        <v>10</v>
      </c>
      <c r="H6588" s="4" t="s">
        <v>10</v>
      </c>
      <c r="I6588" s="4" t="s">
        <v>6</v>
      </c>
      <c r="J6588" s="4" t="s">
        <v>24</v>
      </c>
      <c r="K6588" s="4" t="s">
        <v>24</v>
      </c>
      <c r="L6588" s="4" t="s">
        <v>24</v>
      </c>
      <c r="M6588" s="4" t="s">
        <v>9</v>
      </c>
      <c r="N6588" s="4" t="s">
        <v>9</v>
      </c>
      <c r="O6588" s="4" t="s">
        <v>24</v>
      </c>
      <c r="P6588" s="4" t="s">
        <v>24</v>
      </c>
      <c r="Q6588" s="4" t="s">
        <v>24</v>
      </c>
      <c r="R6588" s="4" t="s">
        <v>24</v>
      </c>
      <c r="S6588" s="4" t="s">
        <v>14</v>
      </c>
    </row>
    <row r="6589" spans="1:9">
      <c r="A6589" t="n">
        <v>56040</v>
      </c>
      <c r="B6589" s="57" t="n">
        <v>39</v>
      </c>
      <c r="C6589" s="7" t="n">
        <v>12</v>
      </c>
      <c r="D6589" s="7" t="n">
        <v>65533</v>
      </c>
      <c r="E6589" s="7" t="n">
        <v>206</v>
      </c>
      <c r="F6589" s="7" t="n">
        <v>0</v>
      </c>
      <c r="G6589" s="7" t="n">
        <v>65533</v>
      </c>
      <c r="H6589" s="7" t="n">
        <v>0</v>
      </c>
      <c r="I6589" s="7" t="s">
        <v>13</v>
      </c>
      <c r="J6589" s="7" t="n">
        <v>-92.1399993896484</v>
      </c>
      <c r="K6589" s="7" t="n">
        <v>173.550003051758</v>
      </c>
      <c r="L6589" s="7" t="n">
        <v>30.7999992370605</v>
      </c>
      <c r="M6589" s="7" t="n">
        <v>1097859072</v>
      </c>
      <c r="N6589" s="7" t="n">
        <v>1127809024</v>
      </c>
      <c r="O6589" s="7" t="n">
        <v>0</v>
      </c>
      <c r="P6589" s="7" t="n">
        <v>1</v>
      </c>
      <c r="Q6589" s="7" t="n">
        <v>1</v>
      </c>
      <c r="R6589" s="7" t="n">
        <v>1</v>
      </c>
      <c r="S6589" s="7" t="n">
        <v>108</v>
      </c>
    </row>
    <row r="6590" spans="1:9">
      <c r="A6590" t="s">
        <v>4</v>
      </c>
      <c r="B6590" s="4" t="s">
        <v>5</v>
      </c>
      <c r="C6590" s="4" t="s">
        <v>10</v>
      </c>
    </row>
    <row r="6591" spans="1:9">
      <c r="A6591" t="n">
        <v>56090</v>
      </c>
      <c r="B6591" s="27" t="n">
        <v>16</v>
      </c>
      <c r="C6591" s="7" t="n">
        <v>200</v>
      </c>
    </row>
    <row r="6592" spans="1:9">
      <c r="A6592" t="s">
        <v>4</v>
      </c>
      <c r="B6592" s="4" t="s">
        <v>5</v>
      </c>
      <c r="C6592" s="4" t="s">
        <v>14</v>
      </c>
      <c r="D6592" s="4" t="s">
        <v>10</v>
      </c>
      <c r="E6592" s="4" t="s">
        <v>10</v>
      </c>
      <c r="F6592" s="4" t="s">
        <v>10</v>
      </c>
      <c r="G6592" s="4" t="s">
        <v>10</v>
      </c>
      <c r="H6592" s="4" t="s">
        <v>10</v>
      </c>
      <c r="I6592" s="4" t="s">
        <v>6</v>
      </c>
      <c r="J6592" s="4" t="s">
        <v>24</v>
      </c>
      <c r="K6592" s="4" t="s">
        <v>24</v>
      </c>
      <c r="L6592" s="4" t="s">
        <v>24</v>
      </c>
      <c r="M6592" s="4" t="s">
        <v>9</v>
      </c>
      <c r="N6592" s="4" t="s">
        <v>9</v>
      </c>
      <c r="O6592" s="4" t="s">
        <v>24</v>
      </c>
      <c r="P6592" s="4" t="s">
        <v>24</v>
      </c>
      <c r="Q6592" s="4" t="s">
        <v>24</v>
      </c>
      <c r="R6592" s="4" t="s">
        <v>24</v>
      </c>
      <c r="S6592" s="4" t="s">
        <v>14</v>
      </c>
    </row>
    <row r="6593" spans="1:19">
      <c r="A6593" t="n">
        <v>56093</v>
      </c>
      <c r="B6593" s="57" t="n">
        <v>39</v>
      </c>
      <c r="C6593" s="7" t="n">
        <v>12</v>
      </c>
      <c r="D6593" s="7" t="n">
        <v>65533</v>
      </c>
      <c r="E6593" s="7" t="n">
        <v>206</v>
      </c>
      <c r="F6593" s="7" t="n">
        <v>0</v>
      </c>
      <c r="G6593" s="7" t="n">
        <v>65533</v>
      </c>
      <c r="H6593" s="7" t="n">
        <v>0</v>
      </c>
      <c r="I6593" s="7" t="s">
        <v>13</v>
      </c>
      <c r="J6593" s="7" t="n">
        <v>-94.1999969482422</v>
      </c>
      <c r="K6593" s="7" t="n">
        <v>173.550003051758</v>
      </c>
      <c r="L6593" s="7" t="n">
        <v>30.2800006866455</v>
      </c>
      <c r="M6593" s="7" t="n">
        <v>1097859072</v>
      </c>
      <c r="N6593" s="7" t="n">
        <v>1128660992</v>
      </c>
      <c r="O6593" s="7" t="n">
        <v>0</v>
      </c>
      <c r="P6593" s="7" t="n">
        <v>1</v>
      </c>
      <c r="Q6593" s="7" t="n">
        <v>1</v>
      </c>
      <c r="R6593" s="7" t="n">
        <v>1</v>
      </c>
      <c r="S6593" s="7" t="n">
        <v>109</v>
      </c>
    </row>
    <row r="6594" spans="1:19">
      <c r="A6594" t="s">
        <v>4</v>
      </c>
      <c r="B6594" s="4" t="s">
        <v>5</v>
      </c>
      <c r="C6594" s="4" t="s">
        <v>10</v>
      </c>
    </row>
    <row r="6595" spans="1:19">
      <c r="A6595" t="n">
        <v>56143</v>
      </c>
      <c r="B6595" s="27" t="n">
        <v>16</v>
      </c>
      <c r="C6595" s="7" t="n">
        <v>200</v>
      </c>
    </row>
    <row r="6596" spans="1:19">
      <c r="A6596" t="s">
        <v>4</v>
      </c>
      <c r="B6596" s="4" t="s">
        <v>5</v>
      </c>
      <c r="C6596" s="4" t="s">
        <v>14</v>
      </c>
      <c r="D6596" s="4" t="s">
        <v>10</v>
      </c>
      <c r="E6596" s="4" t="s">
        <v>10</v>
      </c>
      <c r="F6596" s="4" t="s">
        <v>10</v>
      </c>
      <c r="G6596" s="4" t="s">
        <v>10</v>
      </c>
      <c r="H6596" s="4" t="s">
        <v>10</v>
      </c>
      <c r="I6596" s="4" t="s">
        <v>6</v>
      </c>
      <c r="J6596" s="4" t="s">
        <v>24</v>
      </c>
      <c r="K6596" s="4" t="s">
        <v>24</v>
      </c>
      <c r="L6596" s="4" t="s">
        <v>24</v>
      </c>
      <c r="M6596" s="4" t="s">
        <v>9</v>
      </c>
      <c r="N6596" s="4" t="s">
        <v>9</v>
      </c>
      <c r="O6596" s="4" t="s">
        <v>24</v>
      </c>
      <c r="P6596" s="4" t="s">
        <v>24</v>
      </c>
      <c r="Q6596" s="4" t="s">
        <v>24</v>
      </c>
      <c r="R6596" s="4" t="s">
        <v>24</v>
      </c>
      <c r="S6596" s="4" t="s">
        <v>14</v>
      </c>
    </row>
    <row r="6597" spans="1:19">
      <c r="A6597" t="n">
        <v>56146</v>
      </c>
      <c r="B6597" s="57" t="n">
        <v>39</v>
      </c>
      <c r="C6597" s="7" t="n">
        <v>12</v>
      </c>
      <c r="D6597" s="7" t="n">
        <v>65533</v>
      </c>
      <c r="E6597" s="7" t="n">
        <v>206</v>
      </c>
      <c r="F6597" s="7" t="n">
        <v>0</v>
      </c>
      <c r="G6597" s="7" t="n">
        <v>65533</v>
      </c>
      <c r="H6597" s="7" t="n">
        <v>0</v>
      </c>
      <c r="I6597" s="7" t="s">
        <v>13</v>
      </c>
      <c r="J6597" s="7" t="n">
        <v>-92.5800018310547</v>
      </c>
      <c r="K6597" s="7" t="n">
        <v>173.550003051758</v>
      </c>
      <c r="L6597" s="7" t="n">
        <v>27.9599990844727</v>
      </c>
      <c r="M6597" s="7" t="n">
        <v>1097859072</v>
      </c>
      <c r="N6597" s="7" t="n">
        <v>1128005632</v>
      </c>
      <c r="O6597" s="7" t="n">
        <v>0</v>
      </c>
      <c r="P6597" s="7" t="n">
        <v>1</v>
      </c>
      <c r="Q6597" s="7" t="n">
        <v>1</v>
      </c>
      <c r="R6597" s="7" t="n">
        <v>1</v>
      </c>
      <c r="S6597" s="7" t="n">
        <v>110</v>
      </c>
    </row>
    <row r="6598" spans="1:19">
      <c r="A6598" t="s">
        <v>4</v>
      </c>
      <c r="B6598" s="4" t="s">
        <v>5</v>
      </c>
      <c r="C6598" s="4" t="s">
        <v>10</v>
      </c>
    </row>
    <row r="6599" spans="1:19">
      <c r="A6599" t="n">
        <v>56196</v>
      </c>
      <c r="B6599" s="27" t="n">
        <v>16</v>
      </c>
      <c r="C6599" s="7" t="n">
        <v>200</v>
      </c>
    </row>
    <row r="6600" spans="1:19">
      <c r="A6600" t="s">
        <v>4</v>
      </c>
      <c r="B6600" s="4" t="s">
        <v>5</v>
      </c>
      <c r="C6600" s="4" t="s">
        <v>14</v>
      </c>
      <c r="D6600" s="4" t="s">
        <v>10</v>
      </c>
      <c r="E6600" s="4" t="s">
        <v>10</v>
      </c>
      <c r="F6600" s="4" t="s">
        <v>10</v>
      </c>
      <c r="G6600" s="4" t="s">
        <v>10</v>
      </c>
      <c r="H6600" s="4" t="s">
        <v>10</v>
      </c>
      <c r="I6600" s="4" t="s">
        <v>6</v>
      </c>
      <c r="J6600" s="4" t="s">
        <v>24</v>
      </c>
      <c r="K6600" s="4" t="s">
        <v>24</v>
      </c>
      <c r="L6600" s="4" t="s">
        <v>24</v>
      </c>
      <c r="M6600" s="4" t="s">
        <v>9</v>
      </c>
      <c r="N6600" s="4" t="s">
        <v>9</v>
      </c>
      <c r="O6600" s="4" t="s">
        <v>24</v>
      </c>
      <c r="P6600" s="4" t="s">
        <v>24</v>
      </c>
      <c r="Q6600" s="4" t="s">
        <v>24</v>
      </c>
      <c r="R6600" s="4" t="s">
        <v>24</v>
      </c>
      <c r="S6600" s="4" t="s">
        <v>14</v>
      </c>
    </row>
    <row r="6601" spans="1:19">
      <c r="A6601" t="n">
        <v>56199</v>
      </c>
      <c r="B6601" s="57" t="n">
        <v>39</v>
      </c>
      <c r="C6601" s="7" t="n">
        <v>12</v>
      </c>
      <c r="D6601" s="7" t="n">
        <v>65533</v>
      </c>
      <c r="E6601" s="7" t="n">
        <v>206</v>
      </c>
      <c r="F6601" s="7" t="n">
        <v>0</v>
      </c>
      <c r="G6601" s="7" t="n">
        <v>65533</v>
      </c>
      <c r="H6601" s="7" t="n">
        <v>0</v>
      </c>
      <c r="I6601" s="7" t="s">
        <v>13</v>
      </c>
      <c r="J6601" s="7" t="n">
        <v>-93.9000015258789</v>
      </c>
      <c r="K6601" s="7" t="n">
        <v>173.550003051758</v>
      </c>
      <c r="L6601" s="7" t="n">
        <v>28.9300003051758</v>
      </c>
      <c r="M6601" s="7" t="n">
        <v>1097859072</v>
      </c>
      <c r="N6601" s="7" t="n">
        <v>1128792064</v>
      </c>
      <c r="O6601" s="7" t="n">
        <v>0</v>
      </c>
      <c r="P6601" s="7" t="n">
        <v>1</v>
      </c>
      <c r="Q6601" s="7" t="n">
        <v>1</v>
      </c>
      <c r="R6601" s="7" t="n">
        <v>1</v>
      </c>
      <c r="S6601" s="7" t="n">
        <v>111</v>
      </c>
    </row>
    <row r="6602" spans="1:19">
      <c r="A6602" t="s">
        <v>4</v>
      </c>
      <c r="B6602" s="4" t="s">
        <v>5</v>
      </c>
      <c r="C6602" s="4" t="s">
        <v>10</v>
      </c>
    </row>
    <row r="6603" spans="1:19">
      <c r="A6603" t="n">
        <v>56249</v>
      </c>
      <c r="B6603" s="27" t="n">
        <v>16</v>
      </c>
      <c r="C6603" s="7" t="n">
        <v>200</v>
      </c>
    </row>
    <row r="6604" spans="1:19">
      <c r="A6604" t="s">
        <v>4</v>
      </c>
      <c r="B6604" s="4" t="s">
        <v>5</v>
      </c>
      <c r="C6604" s="4" t="s">
        <v>14</v>
      </c>
      <c r="D6604" s="4" t="s">
        <v>10</v>
      </c>
      <c r="E6604" s="4" t="s">
        <v>10</v>
      </c>
      <c r="F6604" s="4" t="s">
        <v>10</v>
      </c>
      <c r="G6604" s="4" t="s">
        <v>10</v>
      </c>
      <c r="H6604" s="4" t="s">
        <v>10</v>
      </c>
      <c r="I6604" s="4" t="s">
        <v>6</v>
      </c>
      <c r="J6604" s="4" t="s">
        <v>24</v>
      </c>
      <c r="K6604" s="4" t="s">
        <v>24</v>
      </c>
      <c r="L6604" s="4" t="s">
        <v>24</v>
      </c>
      <c r="M6604" s="4" t="s">
        <v>9</v>
      </c>
      <c r="N6604" s="4" t="s">
        <v>9</v>
      </c>
      <c r="O6604" s="4" t="s">
        <v>24</v>
      </c>
      <c r="P6604" s="4" t="s">
        <v>24</v>
      </c>
      <c r="Q6604" s="4" t="s">
        <v>24</v>
      </c>
      <c r="R6604" s="4" t="s">
        <v>24</v>
      </c>
      <c r="S6604" s="4" t="s">
        <v>14</v>
      </c>
    </row>
    <row r="6605" spans="1:19">
      <c r="A6605" t="n">
        <v>56252</v>
      </c>
      <c r="B6605" s="57" t="n">
        <v>39</v>
      </c>
      <c r="C6605" s="7" t="n">
        <v>12</v>
      </c>
      <c r="D6605" s="7" t="n">
        <v>65533</v>
      </c>
      <c r="E6605" s="7" t="n">
        <v>206</v>
      </c>
      <c r="F6605" s="7" t="n">
        <v>0</v>
      </c>
      <c r="G6605" s="7" t="n">
        <v>65533</v>
      </c>
      <c r="H6605" s="7" t="n">
        <v>0</v>
      </c>
      <c r="I6605" s="7" t="s">
        <v>13</v>
      </c>
      <c r="J6605" s="7" t="n">
        <v>-92.5500030517578</v>
      </c>
      <c r="K6605" s="7" t="n">
        <v>173.550003051758</v>
      </c>
      <c r="L6605" s="7" t="n">
        <v>31.9599990844727</v>
      </c>
      <c r="M6605" s="7" t="n">
        <v>1097859072</v>
      </c>
      <c r="N6605" s="7" t="n">
        <v>1127612416</v>
      </c>
      <c r="O6605" s="7" t="n">
        <v>0</v>
      </c>
      <c r="P6605" s="7" t="n">
        <v>1</v>
      </c>
      <c r="Q6605" s="7" t="n">
        <v>1</v>
      </c>
      <c r="R6605" s="7" t="n">
        <v>1</v>
      </c>
      <c r="S6605" s="7" t="n">
        <v>112</v>
      </c>
    </row>
    <row r="6606" spans="1:19">
      <c r="A6606" t="s">
        <v>4</v>
      </c>
      <c r="B6606" s="4" t="s">
        <v>5</v>
      </c>
      <c r="C6606" s="4" t="s">
        <v>10</v>
      </c>
    </row>
    <row r="6607" spans="1:19">
      <c r="A6607" t="n">
        <v>56302</v>
      </c>
      <c r="B6607" s="27" t="n">
        <v>16</v>
      </c>
      <c r="C6607" s="7" t="n">
        <v>200</v>
      </c>
    </row>
    <row r="6608" spans="1:19">
      <c r="A6608" t="s">
        <v>4</v>
      </c>
      <c r="B6608" s="4" t="s">
        <v>5</v>
      </c>
      <c r="C6608" s="4" t="s">
        <v>14</v>
      </c>
      <c r="D6608" s="4" t="s">
        <v>10</v>
      </c>
      <c r="E6608" s="4" t="s">
        <v>10</v>
      </c>
      <c r="F6608" s="4" t="s">
        <v>10</v>
      </c>
      <c r="G6608" s="4" t="s">
        <v>10</v>
      </c>
      <c r="H6608" s="4" t="s">
        <v>10</v>
      </c>
      <c r="I6608" s="4" t="s">
        <v>6</v>
      </c>
      <c r="J6608" s="4" t="s">
        <v>24</v>
      </c>
      <c r="K6608" s="4" t="s">
        <v>24</v>
      </c>
      <c r="L6608" s="4" t="s">
        <v>24</v>
      </c>
      <c r="M6608" s="4" t="s">
        <v>9</v>
      </c>
      <c r="N6608" s="4" t="s">
        <v>9</v>
      </c>
      <c r="O6608" s="4" t="s">
        <v>24</v>
      </c>
      <c r="P6608" s="4" t="s">
        <v>24</v>
      </c>
      <c r="Q6608" s="4" t="s">
        <v>24</v>
      </c>
      <c r="R6608" s="4" t="s">
        <v>24</v>
      </c>
      <c r="S6608" s="4" t="s">
        <v>14</v>
      </c>
    </row>
    <row r="6609" spans="1:19">
      <c r="A6609" t="n">
        <v>56305</v>
      </c>
      <c r="B6609" s="57" t="n">
        <v>39</v>
      </c>
      <c r="C6609" s="7" t="n">
        <v>12</v>
      </c>
      <c r="D6609" s="7" t="n">
        <v>65533</v>
      </c>
      <c r="E6609" s="7" t="n">
        <v>206</v>
      </c>
      <c r="F6609" s="7" t="n">
        <v>0</v>
      </c>
      <c r="G6609" s="7" t="n">
        <v>65533</v>
      </c>
      <c r="H6609" s="7" t="n">
        <v>0</v>
      </c>
      <c r="I6609" s="7" t="s">
        <v>13</v>
      </c>
      <c r="J6609" s="7" t="n">
        <v>-93.879997253418</v>
      </c>
      <c r="K6609" s="7" t="n">
        <v>173.550003051758</v>
      </c>
      <c r="L6609" s="7" t="n">
        <v>32.4000015258789</v>
      </c>
      <c r="M6609" s="7" t="n">
        <v>1097859072</v>
      </c>
      <c r="N6609" s="7" t="n">
        <v>1128333312</v>
      </c>
      <c r="O6609" s="7" t="n">
        <v>0</v>
      </c>
      <c r="P6609" s="7" t="n">
        <v>1</v>
      </c>
      <c r="Q6609" s="7" t="n">
        <v>1</v>
      </c>
      <c r="R6609" s="7" t="n">
        <v>1</v>
      </c>
      <c r="S6609" s="7" t="n">
        <v>113</v>
      </c>
    </row>
    <row r="6610" spans="1:19">
      <c r="A6610" t="s">
        <v>4</v>
      </c>
      <c r="B6610" s="4" t="s">
        <v>5</v>
      </c>
      <c r="C6610" s="4" t="s">
        <v>10</v>
      </c>
    </row>
    <row r="6611" spans="1:19">
      <c r="A6611" t="n">
        <v>56355</v>
      </c>
      <c r="B6611" s="27" t="n">
        <v>16</v>
      </c>
      <c r="C6611" s="7" t="n">
        <v>200</v>
      </c>
    </row>
    <row r="6612" spans="1:19">
      <c r="A6612" t="s">
        <v>4</v>
      </c>
      <c r="B6612" s="4" t="s">
        <v>5</v>
      </c>
      <c r="C6612" s="4" t="s">
        <v>14</v>
      </c>
      <c r="D6612" s="4" t="s">
        <v>10</v>
      </c>
      <c r="E6612" s="4" t="s">
        <v>10</v>
      </c>
      <c r="F6612" s="4" t="s">
        <v>10</v>
      </c>
      <c r="G6612" s="4" t="s">
        <v>10</v>
      </c>
      <c r="H6612" s="4" t="s">
        <v>10</v>
      </c>
      <c r="I6612" s="4" t="s">
        <v>6</v>
      </c>
      <c r="J6612" s="4" t="s">
        <v>24</v>
      </c>
      <c r="K6612" s="4" t="s">
        <v>24</v>
      </c>
      <c r="L6612" s="4" t="s">
        <v>24</v>
      </c>
      <c r="M6612" s="4" t="s">
        <v>9</v>
      </c>
      <c r="N6612" s="4" t="s">
        <v>9</v>
      </c>
      <c r="O6612" s="4" t="s">
        <v>24</v>
      </c>
      <c r="P6612" s="4" t="s">
        <v>24</v>
      </c>
      <c r="Q6612" s="4" t="s">
        <v>24</v>
      </c>
      <c r="R6612" s="4" t="s">
        <v>24</v>
      </c>
      <c r="S6612" s="4" t="s">
        <v>14</v>
      </c>
    </row>
    <row r="6613" spans="1:19">
      <c r="A6613" t="n">
        <v>56358</v>
      </c>
      <c r="B6613" s="57" t="n">
        <v>39</v>
      </c>
      <c r="C6613" s="7" t="n">
        <v>12</v>
      </c>
      <c r="D6613" s="7" t="n">
        <v>65533</v>
      </c>
      <c r="E6613" s="7" t="n">
        <v>206</v>
      </c>
      <c r="F6613" s="7" t="n">
        <v>0</v>
      </c>
      <c r="G6613" s="7" t="n">
        <v>65533</v>
      </c>
      <c r="H6613" s="7" t="n">
        <v>0</v>
      </c>
      <c r="I6613" s="7" t="s">
        <v>13</v>
      </c>
      <c r="J6613" s="7" t="n">
        <v>-91.8300018310547</v>
      </c>
      <c r="K6613" s="7" t="n">
        <v>173.550003051758</v>
      </c>
      <c r="L6613" s="7" t="n">
        <v>33.439998626709</v>
      </c>
      <c r="M6613" s="7" t="n">
        <v>1097859072</v>
      </c>
      <c r="N6613" s="7" t="n">
        <v>1127284736</v>
      </c>
      <c r="O6613" s="7" t="n">
        <v>0</v>
      </c>
      <c r="P6613" s="7" t="n">
        <v>1</v>
      </c>
      <c r="Q6613" s="7" t="n">
        <v>1</v>
      </c>
      <c r="R6613" s="7" t="n">
        <v>1</v>
      </c>
      <c r="S6613" s="7" t="n">
        <v>114</v>
      </c>
    </row>
    <row r="6614" spans="1:19">
      <c r="A6614" t="s">
        <v>4</v>
      </c>
      <c r="B6614" s="4" t="s">
        <v>5</v>
      </c>
      <c r="C6614" s="4" t="s">
        <v>10</v>
      </c>
    </row>
    <row r="6615" spans="1:19">
      <c r="A6615" t="n">
        <v>56408</v>
      </c>
      <c r="B6615" s="27" t="n">
        <v>16</v>
      </c>
      <c r="C6615" s="7" t="n">
        <v>200</v>
      </c>
    </row>
    <row r="6616" spans="1:19">
      <c r="A6616" t="s">
        <v>4</v>
      </c>
      <c r="B6616" s="4" t="s">
        <v>5</v>
      </c>
      <c r="C6616" s="4" t="s">
        <v>14</v>
      </c>
      <c r="D6616" s="4" t="s">
        <v>10</v>
      </c>
      <c r="E6616" s="4" t="s">
        <v>10</v>
      </c>
      <c r="F6616" s="4" t="s">
        <v>10</v>
      </c>
      <c r="G6616" s="4" t="s">
        <v>10</v>
      </c>
      <c r="H6616" s="4" t="s">
        <v>10</v>
      </c>
      <c r="I6616" s="4" t="s">
        <v>6</v>
      </c>
      <c r="J6616" s="4" t="s">
        <v>24</v>
      </c>
      <c r="K6616" s="4" t="s">
        <v>24</v>
      </c>
      <c r="L6616" s="4" t="s">
        <v>24</v>
      </c>
      <c r="M6616" s="4" t="s">
        <v>9</v>
      </c>
      <c r="N6616" s="4" t="s">
        <v>9</v>
      </c>
      <c r="O6616" s="4" t="s">
        <v>24</v>
      </c>
      <c r="P6616" s="4" t="s">
        <v>24</v>
      </c>
      <c r="Q6616" s="4" t="s">
        <v>24</v>
      </c>
      <c r="R6616" s="4" t="s">
        <v>24</v>
      </c>
      <c r="S6616" s="4" t="s">
        <v>14</v>
      </c>
    </row>
    <row r="6617" spans="1:19">
      <c r="A6617" t="n">
        <v>56411</v>
      </c>
      <c r="B6617" s="57" t="n">
        <v>39</v>
      </c>
      <c r="C6617" s="7" t="n">
        <v>12</v>
      </c>
      <c r="D6617" s="7" t="n">
        <v>65533</v>
      </c>
      <c r="E6617" s="7" t="n">
        <v>206</v>
      </c>
      <c r="F6617" s="7" t="n">
        <v>0</v>
      </c>
      <c r="G6617" s="7" t="n">
        <v>65533</v>
      </c>
      <c r="H6617" s="7" t="n">
        <v>0</v>
      </c>
      <c r="I6617" s="7" t="s">
        <v>13</v>
      </c>
      <c r="J6617" s="7" t="n">
        <v>-91.6399993896484</v>
      </c>
      <c r="K6617" s="7" t="n">
        <v>173.550003051758</v>
      </c>
      <c r="L6617" s="7" t="n">
        <v>29.7600002288818</v>
      </c>
      <c r="M6617" s="7" t="n">
        <v>1097859072</v>
      </c>
      <c r="N6617" s="7" t="n">
        <v>1129119744</v>
      </c>
      <c r="O6617" s="7" t="n">
        <v>0</v>
      </c>
      <c r="P6617" s="7" t="n">
        <v>1</v>
      </c>
      <c r="Q6617" s="7" t="n">
        <v>1</v>
      </c>
      <c r="R6617" s="7" t="n">
        <v>1</v>
      </c>
      <c r="S6617" s="7" t="n">
        <v>116</v>
      </c>
    </row>
    <row r="6618" spans="1:19">
      <c r="A6618" t="s">
        <v>4</v>
      </c>
      <c r="B6618" s="4" t="s">
        <v>5</v>
      </c>
      <c r="C6618" s="4" t="s">
        <v>10</v>
      </c>
    </row>
    <row r="6619" spans="1:19">
      <c r="A6619" t="n">
        <v>56461</v>
      </c>
      <c r="B6619" s="27" t="n">
        <v>16</v>
      </c>
      <c r="C6619" s="7" t="n">
        <v>1500</v>
      </c>
    </row>
    <row r="6620" spans="1:19">
      <c r="A6620" t="s">
        <v>4</v>
      </c>
      <c r="B6620" s="4" t="s">
        <v>5</v>
      </c>
      <c r="C6620" s="4" t="s">
        <v>10</v>
      </c>
      <c r="D6620" s="4" t="s">
        <v>14</v>
      </c>
      <c r="E6620" s="4" t="s">
        <v>14</v>
      </c>
      <c r="F6620" s="4" t="s">
        <v>6</v>
      </c>
    </row>
    <row r="6621" spans="1:19">
      <c r="A6621" t="n">
        <v>56464</v>
      </c>
      <c r="B6621" s="45" t="n">
        <v>20</v>
      </c>
      <c r="C6621" s="7" t="n">
        <v>0</v>
      </c>
      <c r="D6621" s="7" t="n">
        <v>2</v>
      </c>
      <c r="E6621" s="7" t="n">
        <v>11</v>
      </c>
      <c r="F6621" s="7" t="s">
        <v>528</v>
      </c>
    </row>
    <row r="6622" spans="1:19">
      <c r="A6622" t="s">
        <v>4</v>
      </c>
      <c r="B6622" s="4" t="s">
        <v>5</v>
      </c>
      <c r="C6622" s="4" t="s">
        <v>10</v>
      </c>
    </row>
    <row r="6623" spans="1:19">
      <c r="A6623" t="n">
        <v>56488</v>
      </c>
      <c r="B6623" s="27" t="n">
        <v>16</v>
      </c>
      <c r="C6623" s="7" t="n">
        <v>300</v>
      </c>
    </row>
    <row r="6624" spans="1:19">
      <c r="A6624" t="s">
        <v>4</v>
      </c>
      <c r="B6624" s="4" t="s">
        <v>5</v>
      </c>
      <c r="C6624" s="4" t="s">
        <v>10</v>
      </c>
      <c r="D6624" s="4" t="s">
        <v>14</v>
      </c>
      <c r="E6624" s="4" t="s">
        <v>14</v>
      </c>
      <c r="F6624" s="4" t="s">
        <v>6</v>
      </c>
    </row>
    <row r="6625" spans="1:19">
      <c r="A6625" t="n">
        <v>56491</v>
      </c>
      <c r="B6625" s="45" t="n">
        <v>20</v>
      </c>
      <c r="C6625" s="7" t="n">
        <v>1</v>
      </c>
      <c r="D6625" s="7" t="n">
        <v>2</v>
      </c>
      <c r="E6625" s="7" t="n">
        <v>11</v>
      </c>
      <c r="F6625" s="7" t="s">
        <v>529</v>
      </c>
    </row>
    <row r="6626" spans="1:19">
      <c r="A6626" t="s">
        <v>4</v>
      </c>
      <c r="B6626" s="4" t="s">
        <v>5</v>
      </c>
      <c r="C6626" s="4" t="s">
        <v>10</v>
      </c>
    </row>
    <row r="6627" spans="1:19">
      <c r="A6627" t="n">
        <v>56516</v>
      </c>
      <c r="B6627" s="27" t="n">
        <v>16</v>
      </c>
      <c r="C6627" s="7" t="n">
        <v>300</v>
      </c>
    </row>
    <row r="6628" spans="1:19">
      <c r="A6628" t="s">
        <v>4</v>
      </c>
      <c r="B6628" s="4" t="s">
        <v>5</v>
      </c>
      <c r="C6628" s="4" t="s">
        <v>10</v>
      </c>
      <c r="D6628" s="4" t="s">
        <v>14</v>
      </c>
      <c r="E6628" s="4" t="s">
        <v>14</v>
      </c>
      <c r="F6628" s="4" t="s">
        <v>6</v>
      </c>
    </row>
    <row r="6629" spans="1:19">
      <c r="A6629" t="n">
        <v>56519</v>
      </c>
      <c r="B6629" s="45" t="n">
        <v>20</v>
      </c>
      <c r="C6629" s="7" t="n">
        <v>8</v>
      </c>
      <c r="D6629" s="7" t="n">
        <v>2</v>
      </c>
      <c r="E6629" s="7" t="n">
        <v>11</v>
      </c>
      <c r="F6629" s="7" t="s">
        <v>530</v>
      </c>
    </row>
    <row r="6630" spans="1:19">
      <c r="A6630" t="s">
        <v>4</v>
      </c>
      <c r="B6630" s="4" t="s">
        <v>5</v>
      </c>
      <c r="C6630" s="4" t="s">
        <v>10</v>
      </c>
    </row>
    <row r="6631" spans="1:19">
      <c r="A6631" t="n">
        <v>56544</v>
      </c>
      <c r="B6631" s="27" t="n">
        <v>16</v>
      </c>
      <c r="C6631" s="7" t="n">
        <v>300</v>
      </c>
    </row>
    <row r="6632" spans="1:19">
      <c r="A6632" t="s">
        <v>4</v>
      </c>
      <c r="B6632" s="4" t="s">
        <v>5</v>
      </c>
      <c r="C6632" s="4" t="s">
        <v>10</v>
      </c>
      <c r="D6632" s="4" t="s">
        <v>14</v>
      </c>
      <c r="E6632" s="4" t="s">
        <v>14</v>
      </c>
      <c r="F6632" s="4" t="s">
        <v>6</v>
      </c>
    </row>
    <row r="6633" spans="1:19">
      <c r="A6633" t="n">
        <v>56547</v>
      </c>
      <c r="B6633" s="45" t="n">
        <v>20</v>
      </c>
      <c r="C6633" s="7" t="n">
        <v>61490</v>
      </c>
      <c r="D6633" s="7" t="n">
        <v>2</v>
      </c>
      <c r="E6633" s="7" t="n">
        <v>11</v>
      </c>
      <c r="F6633" s="7" t="s">
        <v>531</v>
      </c>
    </row>
    <row r="6634" spans="1:19">
      <c r="A6634" t="s">
        <v>4</v>
      </c>
      <c r="B6634" s="4" t="s">
        <v>5</v>
      </c>
      <c r="C6634" s="4" t="s">
        <v>10</v>
      </c>
    </row>
    <row r="6635" spans="1:19">
      <c r="A6635" t="n">
        <v>56574</v>
      </c>
      <c r="B6635" s="27" t="n">
        <v>16</v>
      </c>
      <c r="C6635" s="7" t="n">
        <v>300</v>
      </c>
    </row>
    <row r="6636" spans="1:19">
      <c r="A6636" t="s">
        <v>4</v>
      </c>
      <c r="B6636" s="4" t="s">
        <v>5</v>
      </c>
      <c r="C6636" s="4" t="s">
        <v>10</v>
      </c>
      <c r="D6636" s="4" t="s">
        <v>14</v>
      </c>
      <c r="E6636" s="4" t="s">
        <v>14</v>
      </c>
      <c r="F6636" s="4" t="s">
        <v>6</v>
      </c>
    </row>
    <row r="6637" spans="1:19">
      <c r="A6637" t="n">
        <v>56577</v>
      </c>
      <c r="B6637" s="45" t="n">
        <v>20</v>
      </c>
      <c r="C6637" s="7" t="n">
        <v>9</v>
      </c>
      <c r="D6637" s="7" t="n">
        <v>2</v>
      </c>
      <c r="E6637" s="7" t="n">
        <v>11</v>
      </c>
      <c r="F6637" s="7" t="s">
        <v>532</v>
      </c>
    </row>
    <row r="6638" spans="1:19">
      <c r="A6638" t="s">
        <v>4</v>
      </c>
      <c r="B6638" s="4" t="s">
        <v>5</v>
      </c>
      <c r="C6638" s="4" t="s">
        <v>10</v>
      </c>
    </row>
    <row r="6639" spans="1:19">
      <c r="A6639" t="n">
        <v>56604</v>
      </c>
      <c r="B6639" s="27" t="n">
        <v>16</v>
      </c>
      <c r="C6639" s="7" t="n">
        <v>300</v>
      </c>
    </row>
    <row r="6640" spans="1:19">
      <c r="A6640" t="s">
        <v>4</v>
      </c>
      <c r="B6640" s="4" t="s">
        <v>5</v>
      </c>
      <c r="C6640" s="4" t="s">
        <v>10</v>
      </c>
      <c r="D6640" s="4" t="s">
        <v>14</v>
      </c>
      <c r="E6640" s="4" t="s">
        <v>14</v>
      </c>
      <c r="F6640" s="4" t="s">
        <v>6</v>
      </c>
    </row>
    <row r="6641" spans="1:6">
      <c r="A6641" t="n">
        <v>56607</v>
      </c>
      <c r="B6641" s="45" t="n">
        <v>20</v>
      </c>
      <c r="C6641" s="7" t="n">
        <v>61488</v>
      </c>
      <c r="D6641" s="7" t="n">
        <v>2</v>
      </c>
      <c r="E6641" s="7" t="n">
        <v>11</v>
      </c>
      <c r="F6641" s="7" t="s">
        <v>533</v>
      </c>
    </row>
    <row r="6642" spans="1:6">
      <c r="A6642" t="s">
        <v>4</v>
      </c>
      <c r="B6642" s="4" t="s">
        <v>5</v>
      </c>
      <c r="C6642" s="4" t="s">
        <v>10</v>
      </c>
    </row>
    <row r="6643" spans="1:6">
      <c r="A6643" t="n">
        <v>56633</v>
      </c>
      <c r="B6643" s="27" t="n">
        <v>16</v>
      </c>
      <c r="C6643" s="7" t="n">
        <v>300</v>
      </c>
    </row>
    <row r="6644" spans="1:6">
      <c r="A6644" t="s">
        <v>4</v>
      </c>
      <c r="B6644" s="4" t="s">
        <v>5</v>
      </c>
      <c r="C6644" s="4" t="s">
        <v>10</v>
      </c>
      <c r="D6644" s="4" t="s">
        <v>14</v>
      </c>
      <c r="E6644" s="4" t="s">
        <v>14</v>
      </c>
      <c r="F6644" s="4" t="s">
        <v>6</v>
      </c>
    </row>
    <row r="6645" spans="1:6">
      <c r="A6645" t="n">
        <v>56636</v>
      </c>
      <c r="B6645" s="45" t="n">
        <v>20</v>
      </c>
      <c r="C6645" s="7" t="n">
        <v>61489</v>
      </c>
      <c r="D6645" s="7" t="n">
        <v>2</v>
      </c>
      <c r="E6645" s="7" t="n">
        <v>11</v>
      </c>
      <c r="F6645" s="7" t="s">
        <v>534</v>
      </c>
    </row>
    <row r="6646" spans="1:6">
      <c r="A6646" t="s">
        <v>4</v>
      </c>
      <c r="B6646" s="4" t="s">
        <v>5</v>
      </c>
      <c r="C6646" s="4" t="s">
        <v>10</v>
      </c>
    </row>
    <row r="6647" spans="1:6">
      <c r="A6647" t="n">
        <v>56663</v>
      </c>
      <c r="B6647" s="27" t="n">
        <v>16</v>
      </c>
      <c r="C6647" s="7" t="n">
        <v>300</v>
      </c>
    </row>
    <row r="6648" spans="1:6">
      <c r="A6648" t="s">
        <v>4</v>
      </c>
      <c r="B6648" s="4" t="s">
        <v>5</v>
      </c>
      <c r="C6648" s="4" t="s">
        <v>10</v>
      </c>
      <c r="D6648" s="4" t="s">
        <v>14</v>
      </c>
      <c r="E6648" s="4" t="s">
        <v>14</v>
      </c>
      <c r="F6648" s="4" t="s">
        <v>6</v>
      </c>
    </row>
    <row r="6649" spans="1:6">
      <c r="A6649" t="n">
        <v>56666</v>
      </c>
      <c r="B6649" s="45" t="n">
        <v>20</v>
      </c>
      <c r="C6649" s="7" t="n">
        <v>7032</v>
      </c>
      <c r="D6649" s="7" t="n">
        <v>2</v>
      </c>
      <c r="E6649" s="7" t="n">
        <v>11</v>
      </c>
      <c r="F6649" s="7" t="s">
        <v>535</v>
      </c>
    </row>
    <row r="6650" spans="1:6">
      <c r="A6650" t="s">
        <v>4</v>
      </c>
      <c r="B6650" s="4" t="s">
        <v>5</v>
      </c>
      <c r="C6650" s="4" t="s">
        <v>10</v>
      </c>
    </row>
    <row r="6651" spans="1:6">
      <c r="A6651" t="n">
        <v>56693</v>
      </c>
      <c r="B6651" s="27" t="n">
        <v>16</v>
      </c>
      <c r="C6651" s="7" t="n">
        <v>300</v>
      </c>
    </row>
    <row r="6652" spans="1:6">
      <c r="A6652" t="s">
        <v>4</v>
      </c>
      <c r="B6652" s="4" t="s">
        <v>5</v>
      </c>
      <c r="C6652" s="4" t="s">
        <v>14</v>
      </c>
      <c r="D6652" s="4" t="s">
        <v>10</v>
      </c>
      <c r="E6652" s="4" t="s">
        <v>24</v>
      </c>
    </row>
    <row r="6653" spans="1:6">
      <c r="A6653" t="n">
        <v>56696</v>
      </c>
      <c r="B6653" s="23" t="n">
        <v>58</v>
      </c>
      <c r="C6653" s="7" t="n">
        <v>101</v>
      </c>
      <c r="D6653" s="7" t="n">
        <v>300</v>
      </c>
      <c r="E6653" s="7" t="n">
        <v>1</v>
      </c>
    </row>
    <row r="6654" spans="1:6">
      <c r="A6654" t="s">
        <v>4</v>
      </c>
      <c r="B6654" s="4" t="s">
        <v>5</v>
      </c>
      <c r="C6654" s="4" t="s">
        <v>14</v>
      </c>
      <c r="D6654" s="4" t="s">
        <v>10</v>
      </c>
    </row>
    <row r="6655" spans="1:6">
      <c r="A6655" t="n">
        <v>56704</v>
      </c>
      <c r="B6655" s="23" t="n">
        <v>58</v>
      </c>
      <c r="C6655" s="7" t="n">
        <v>254</v>
      </c>
      <c r="D6655" s="7" t="n">
        <v>0</v>
      </c>
    </row>
    <row r="6656" spans="1:6">
      <c r="A6656" t="s">
        <v>4</v>
      </c>
      <c r="B6656" s="4" t="s">
        <v>5</v>
      </c>
      <c r="C6656" s="4" t="s">
        <v>14</v>
      </c>
    </row>
    <row r="6657" spans="1:6">
      <c r="A6657" t="n">
        <v>56708</v>
      </c>
      <c r="B6657" s="33" t="n">
        <v>45</v>
      </c>
      <c r="C6657" s="7" t="n">
        <v>0</v>
      </c>
    </row>
    <row r="6658" spans="1:6">
      <c r="A6658" t="s">
        <v>4</v>
      </c>
      <c r="B6658" s="4" t="s">
        <v>5</v>
      </c>
      <c r="C6658" s="4" t="s">
        <v>14</v>
      </c>
      <c r="D6658" s="4" t="s">
        <v>14</v>
      </c>
      <c r="E6658" s="4" t="s">
        <v>24</v>
      </c>
      <c r="F6658" s="4" t="s">
        <v>24</v>
      </c>
      <c r="G6658" s="4" t="s">
        <v>24</v>
      </c>
      <c r="H6658" s="4" t="s">
        <v>10</v>
      </c>
    </row>
    <row r="6659" spans="1:6">
      <c r="A6659" t="n">
        <v>56710</v>
      </c>
      <c r="B6659" s="33" t="n">
        <v>45</v>
      </c>
      <c r="C6659" s="7" t="n">
        <v>2</v>
      </c>
      <c r="D6659" s="7" t="n">
        <v>3</v>
      </c>
      <c r="E6659" s="7" t="n">
        <v>-90.5</v>
      </c>
      <c r="F6659" s="7" t="n">
        <v>174.369995117188</v>
      </c>
      <c r="G6659" s="7" t="n">
        <v>32.3300018310547</v>
      </c>
      <c r="H6659" s="7" t="n">
        <v>0</v>
      </c>
    </row>
    <row r="6660" spans="1:6">
      <c r="A6660" t="s">
        <v>4</v>
      </c>
      <c r="B6660" s="4" t="s">
        <v>5</v>
      </c>
      <c r="C6660" s="4" t="s">
        <v>14</v>
      </c>
      <c r="D6660" s="4" t="s">
        <v>14</v>
      </c>
      <c r="E6660" s="4" t="s">
        <v>24</v>
      </c>
      <c r="F6660" s="4" t="s">
        <v>24</v>
      </c>
      <c r="G6660" s="4" t="s">
        <v>24</v>
      </c>
      <c r="H6660" s="4" t="s">
        <v>10</v>
      </c>
      <c r="I6660" s="4" t="s">
        <v>14</v>
      </c>
    </row>
    <row r="6661" spans="1:6">
      <c r="A6661" t="n">
        <v>56727</v>
      </c>
      <c r="B6661" s="33" t="n">
        <v>45</v>
      </c>
      <c r="C6661" s="7" t="n">
        <v>4</v>
      </c>
      <c r="D6661" s="7" t="n">
        <v>3</v>
      </c>
      <c r="E6661" s="7" t="n">
        <v>357.290008544922</v>
      </c>
      <c r="F6661" s="7" t="n">
        <v>49.0900001525879</v>
      </c>
      <c r="G6661" s="7" t="n">
        <v>0</v>
      </c>
      <c r="H6661" s="7" t="n">
        <v>0</v>
      </c>
      <c r="I6661" s="7" t="n">
        <v>0</v>
      </c>
    </row>
    <row r="6662" spans="1:6">
      <c r="A6662" t="s">
        <v>4</v>
      </c>
      <c r="B6662" s="4" t="s">
        <v>5</v>
      </c>
      <c r="C6662" s="4" t="s">
        <v>14</v>
      </c>
      <c r="D6662" s="4" t="s">
        <v>14</v>
      </c>
      <c r="E6662" s="4" t="s">
        <v>24</v>
      </c>
      <c r="F6662" s="4" t="s">
        <v>10</v>
      </c>
    </row>
    <row r="6663" spans="1:6">
      <c r="A6663" t="n">
        <v>56745</v>
      </c>
      <c r="B6663" s="33" t="n">
        <v>45</v>
      </c>
      <c r="C6663" s="7" t="n">
        <v>5</v>
      </c>
      <c r="D6663" s="7" t="n">
        <v>3</v>
      </c>
      <c r="E6663" s="7" t="n">
        <v>3.29999995231628</v>
      </c>
      <c r="F6663" s="7" t="n">
        <v>0</v>
      </c>
    </row>
    <row r="6664" spans="1:6">
      <c r="A6664" t="s">
        <v>4</v>
      </c>
      <c r="B6664" s="4" t="s">
        <v>5</v>
      </c>
      <c r="C6664" s="4" t="s">
        <v>14</v>
      </c>
      <c r="D6664" s="4" t="s">
        <v>14</v>
      </c>
      <c r="E6664" s="4" t="s">
        <v>24</v>
      </c>
      <c r="F6664" s="4" t="s">
        <v>10</v>
      </c>
    </row>
    <row r="6665" spans="1:6">
      <c r="A6665" t="n">
        <v>56754</v>
      </c>
      <c r="B6665" s="33" t="n">
        <v>45</v>
      </c>
      <c r="C6665" s="7" t="n">
        <v>11</v>
      </c>
      <c r="D6665" s="7" t="n">
        <v>3</v>
      </c>
      <c r="E6665" s="7" t="n">
        <v>39.0999984741211</v>
      </c>
      <c r="F6665" s="7" t="n">
        <v>0</v>
      </c>
    </row>
    <row r="6666" spans="1:6">
      <c r="A6666" t="s">
        <v>4</v>
      </c>
      <c r="B6666" s="4" t="s">
        <v>5</v>
      </c>
      <c r="C6666" s="4" t="s">
        <v>14</v>
      </c>
      <c r="D6666" s="4" t="s">
        <v>14</v>
      </c>
      <c r="E6666" s="4" t="s">
        <v>24</v>
      </c>
      <c r="F6666" s="4" t="s">
        <v>10</v>
      </c>
    </row>
    <row r="6667" spans="1:6">
      <c r="A6667" t="n">
        <v>56763</v>
      </c>
      <c r="B6667" s="33" t="n">
        <v>45</v>
      </c>
      <c r="C6667" s="7" t="n">
        <v>5</v>
      </c>
      <c r="D6667" s="7" t="n">
        <v>3</v>
      </c>
      <c r="E6667" s="7" t="n">
        <v>2.59999990463257</v>
      </c>
      <c r="F6667" s="7" t="n">
        <v>1500</v>
      </c>
    </row>
    <row r="6668" spans="1:6">
      <c r="A6668" t="s">
        <v>4</v>
      </c>
      <c r="B6668" s="4" t="s">
        <v>5</v>
      </c>
      <c r="C6668" s="4" t="s">
        <v>14</v>
      </c>
      <c r="D6668" s="4" t="s">
        <v>10</v>
      </c>
      <c r="E6668" s="4" t="s">
        <v>10</v>
      </c>
      <c r="F6668" s="4" t="s">
        <v>9</v>
      </c>
    </row>
    <row r="6669" spans="1:6">
      <c r="A6669" t="n">
        <v>56772</v>
      </c>
      <c r="B6669" s="59" t="n">
        <v>84</v>
      </c>
      <c r="C6669" s="7" t="n">
        <v>1</v>
      </c>
      <c r="D6669" s="7" t="n">
        <v>0</v>
      </c>
      <c r="E6669" s="7" t="n">
        <v>0</v>
      </c>
      <c r="F6669" s="7" t="n">
        <v>0</v>
      </c>
    </row>
    <row r="6670" spans="1:6">
      <c r="A6670" t="s">
        <v>4</v>
      </c>
      <c r="B6670" s="4" t="s">
        <v>5</v>
      </c>
      <c r="C6670" s="4" t="s">
        <v>14</v>
      </c>
      <c r="D6670" s="4" t="s">
        <v>24</v>
      </c>
      <c r="E6670" s="4" t="s">
        <v>10</v>
      </c>
      <c r="F6670" s="4" t="s">
        <v>14</v>
      </c>
    </row>
    <row r="6671" spans="1:6">
      <c r="A6671" t="n">
        <v>56782</v>
      </c>
      <c r="B6671" s="15" t="n">
        <v>49</v>
      </c>
      <c r="C6671" s="7" t="n">
        <v>3</v>
      </c>
      <c r="D6671" s="7" t="n">
        <v>0.699999988079071</v>
      </c>
      <c r="E6671" s="7" t="n">
        <v>500</v>
      </c>
      <c r="F6671" s="7" t="n">
        <v>0</v>
      </c>
    </row>
    <row r="6672" spans="1:6">
      <c r="A6672" t="s">
        <v>4</v>
      </c>
      <c r="B6672" s="4" t="s">
        <v>5</v>
      </c>
      <c r="C6672" s="4" t="s">
        <v>14</v>
      </c>
      <c r="D6672" s="4" t="s">
        <v>10</v>
      </c>
    </row>
    <row r="6673" spans="1:9">
      <c r="A6673" t="n">
        <v>56791</v>
      </c>
      <c r="B6673" s="23" t="n">
        <v>58</v>
      </c>
      <c r="C6673" s="7" t="n">
        <v>255</v>
      </c>
      <c r="D6673" s="7" t="n">
        <v>0</v>
      </c>
    </row>
    <row r="6674" spans="1:9">
      <c r="A6674" t="s">
        <v>4</v>
      </c>
      <c r="B6674" s="4" t="s">
        <v>5</v>
      </c>
      <c r="C6674" s="4" t="s">
        <v>14</v>
      </c>
      <c r="D6674" s="4" t="s">
        <v>24</v>
      </c>
      <c r="E6674" s="4" t="s">
        <v>24</v>
      </c>
      <c r="F6674" s="4" t="s">
        <v>24</v>
      </c>
    </row>
    <row r="6675" spans="1:9">
      <c r="A6675" t="n">
        <v>56795</v>
      </c>
      <c r="B6675" s="33" t="n">
        <v>45</v>
      </c>
      <c r="C6675" s="7" t="n">
        <v>9</v>
      </c>
      <c r="D6675" s="7" t="n">
        <v>0.0199999995529652</v>
      </c>
      <c r="E6675" s="7" t="n">
        <v>0.0199999995529652</v>
      </c>
      <c r="F6675" s="7" t="n">
        <v>0.5</v>
      </c>
    </row>
    <row r="6676" spans="1:9">
      <c r="A6676" t="s">
        <v>4</v>
      </c>
      <c r="B6676" s="4" t="s">
        <v>5</v>
      </c>
      <c r="C6676" s="4" t="s">
        <v>14</v>
      </c>
      <c r="D6676" s="4" t="s">
        <v>14</v>
      </c>
      <c r="E6676" s="4" t="s">
        <v>14</v>
      </c>
      <c r="F6676" s="4" t="s">
        <v>14</v>
      </c>
    </row>
    <row r="6677" spans="1:9">
      <c r="A6677" t="n">
        <v>56809</v>
      </c>
      <c r="B6677" s="8" t="n">
        <v>14</v>
      </c>
      <c r="C6677" s="7" t="n">
        <v>0</v>
      </c>
      <c r="D6677" s="7" t="n">
        <v>1</v>
      </c>
      <c r="E6677" s="7" t="n">
        <v>0</v>
      </c>
      <c r="F6677" s="7" t="n">
        <v>0</v>
      </c>
    </row>
    <row r="6678" spans="1:9">
      <c r="A6678" t="s">
        <v>4</v>
      </c>
      <c r="B6678" s="4" t="s">
        <v>5</v>
      </c>
      <c r="C6678" s="4" t="s">
        <v>14</v>
      </c>
      <c r="D6678" s="4" t="s">
        <v>10</v>
      </c>
      <c r="E6678" s="4" t="s">
        <v>6</v>
      </c>
    </row>
    <row r="6679" spans="1:9">
      <c r="A6679" t="n">
        <v>56814</v>
      </c>
      <c r="B6679" s="26" t="n">
        <v>51</v>
      </c>
      <c r="C6679" s="7" t="n">
        <v>4</v>
      </c>
      <c r="D6679" s="7" t="n">
        <v>9</v>
      </c>
      <c r="E6679" s="7" t="s">
        <v>268</v>
      </c>
    </row>
    <row r="6680" spans="1:9">
      <c r="A6680" t="s">
        <v>4</v>
      </c>
      <c r="B6680" s="4" t="s">
        <v>5</v>
      </c>
      <c r="C6680" s="4" t="s">
        <v>10</v>
      </c>
    </row>
    <row r="6681" spans="1:9">
      <c r="A6681" t="n">
        <v>56828</v>
      </c>
      <c r="B6681" s="27" t="n">
        <v>16</v>
      </c>
      <c r="C6681" s="7" t="n">
        <v>0</v>
      </c>
    </row>
    <row r="6682" spans="1:9">
      <c r="A6682" t="s">
        <v>4</v>
      </c>
      <c r="B6682" s="4" t="s">
        <v>5</v>
      </c>
      <c r="C6682" s="4" t="s">
        <v>10</v>
      </c>
      <c r="D6682" s="4" t="s">
        <v>14</v>
      </c>
      <c r="E6682" s="4" t="s">
        <v>9</v>
      </c>
      <c r="F6682" s="4" t="s">
        <v>45</v>
      </c>
      <c r="G6682" s="4" t="s">
        <v>14</v>
      </c>
      <c r="H6682" s="4" t="s">
        <v>14</v>
      </c>
    </row>
    <row r="6683" spans="1:9">
      <c r="A6683" t="n">
        <v>56831</v>
      </c>
      <c r="B6683" s="28" t="n">
        <v>26</v>
      </c>
      <c r="C6683" s="7" t="n">
        <v>9</v>
      </c>
      <c r="D6683" s="7" t="n">
        <v>17</v>
      </c>
      <c r="E6683" s="7" t="n">
        <v>5327</v>
      </c>
      <c r="F6683" s="7" t="s">
        <v>536</v>
      </c>
      <c r="G6683" s="7" t="n">
        <v>2</v>
      </c>
      <c r="H6683" s="7" t="n">
        <v>0</v>
      </c>
    </row>
    <row r="6684" spans="1:9">
      <c r="A6684" t="s">
        <v>4</v>
      </c>
      <c r="B6684" s="4" t="s">
        <v>5</v>
      </c>
    </row>
    <row r="6685" spans="1:9">
      <c r="A6685" t="n">
        <v>56863</v>
      </c>
      <c r="B6685" s="29" t="n">
        <v>28</v>
      </c>
    </row>
    <row r="6686" spans="1:9">
      <c r="A6686" t="s">
        <v>4</v>
      </c>
      <c r="B6686" s="4" t="s">
        <v>5</v>
      </c>
      <c r="C6686" s="4" t="s">
        <v>10</v>
      </c>
      <c r="D6686" s="4" t="s">
        <v>14</v>
      </c>
    </row>
    <row r="6687" spans="1:9">
      <c r="A6687" t="n">
        <v>56864</v>
      </c>
      <c r="B6687" s="31" t="n">
        <v>89</v>
      </c>
      <c r="C6687" s="7" t="n">
        <v>65533</v>
      </c>
      <c r="D6687" s="7" t="n">
        <v>1</v>
      </c>
    </row>
    <row r="6688" spans="1:9">
      <c r="A6688" t="s">
        <v>4</v>
      </c>
      <c r="B6688" s="4" t="s">
        <v>5</v>
      </c>
      <c r="C6688" s="4" t="s">
        <v>9</v>
      </c>
    </row>
    <row r="6689" spans="1:8">
      <c r="A6689" t="n">
        <v>56868</v>
      </c>
      <c r="B6689" s="30" t="n">
        <v>15</v>
      </c>
      <c r="C6689" s="7" t="n">
        <v>256</v>
      </c>
    </row>
    <row r="6690" spans="1:8">
      <c r="A6690" t="s">
        <v>4</v>
      </c>
      <c r="B6690" s="4" t="s">
        <v>5</v>
      </c>
      <c r="C6690" s="4" t="s">
        <v>14</v>
      </c>
      <c r="D6690" s="4" t="s">
        <v>24</v>
      </c>
      <c r="E6690" s="4" t="s">
        <v>24</v>
      </c>
      <c r="F6690" s="4" t="s">
        <v>24</v>
      </c>
    </row>
    <row r="6691" spans="1:8">
      <c r="A6691" t="n">
        <v>56873</v>
      </c>
      <c r="B6691" s="33" t="n">
        <v>45</v>
      </c>
      <c r="C6691" s="7" t="n">
        <v>9</v>
      </c>
      <c r="D6691" s="7" t="n">
        <v>0.0199999995529652</v>
      </c>
      <c r="E6691" s="7" t="n">
        <v>0.0199999995529652</v>
      </c>
      <c r="F6691" s="7" t="n">
        <v>0.5</v>
      </c>
    </row>
    <row r="6692" spans="1:8">
      <c r="A6692" t="s">
        <v>4</v>
      </c>
      <c r="B6692" s="4" t="s">
        <v>5</v>
      </c>
      <c r="C6692" s="4" t="s">
        <v>14</v>
      </c>
      <c r="D6692" s="4" t="s">
        <v>10</v>
      </c>
      <c r="E6692" s="4" t="s">
        <v>6</v>
      </c>
    </row>
    <row r="6693" spans="1:8">
      <c r="A6693" t="n">
        <v>56887</v>
      </c>
      <c r="B6693" s="26" t="n">
        <v>51</v>
      </c>
      <c r="C6693" s="7" t="n">
        <v>4</v>
      </c>
      <c r="D6693" s="7" t="n">
        <v>1</v>
      </c>
      <c r="E6693" s="7" t="s">
        <v>537</v>
      </c>
    </row>
    <row r="6694" spans="1:8">
      <c r="A6694" t="s">
        <v>4</v>
      </c>
      <c r="B6694" s="4" t="s">
        <v>5</v>
      </c>
      <c r="C6694" s="4" t="s">
        <v>10</v>
      </c>
    </row>
    <row r="6695" spans="1:8">
      <c r="A6695" t="n">
        <v>56900</v>
      </c>
      <c r="B6695" s="27" t="n">
        <v>16</v>
      </c>
      <c r="C6695" s="7" t="n">
        <v>0</v>
      </c>
    </row>
    <row r="6696" spans="1:8">
      <c r="A6696" t="s">
        <v>4</v>
      </c>
      <c r="B6696" s="4" t="s">
        <v>5</v>
      </c>
      <c r="C6696" s="4" t="s">
        <v>10</v>
      </c>
      <c r="D6696" s="4" t="s">
        <v>14</v>
      </c>
      <c r="E6696" s="4" t="s">
        <v>9</v>
      </c>
      <c r="F6696" s="4" t="s">
        <v>45</v>
      </c>
      <c r="G6696" s="4" t="s">
        <v>14</v>
      </c>
      <c r="H6696" s="4" t="s">
        <v>14</v>
      </c>
    </row>
    <row r="6697" spans="1:8">
      <c r="A6697" t="n">
        <v>56903</v>
      </c>
      <c r="B6697" s="28" t="n">
        <v>26</v>
      </c>
      <c r="C6697" s="7" t="n">
        <v>1</v>
      </c>
      <c r="D6697" s="7" t="n">
        <v>17</v>
      </c>
      <c r="E6697" s="7" t="n">
        <v>1344</v>
      </c>
      <c r="F6697" s="7" t="s">
        <v>538</v>
      </c>
      <c r="G6697" s="7" t="n">
        <v>2</v>
      </c>
      <c r="H6697" s="7" t="n">
        <v>0</v>
      </c>
    </row>
    <row r="6698" spans="1:8">
      <c r="A6698" t="s">
        <v>4</v>
      </c>
      <c r="B6698" s="4" t="s">
        <v>5</v>
      </c>
    </row>
    <row r="6699" spans="1:8">
      <c r="A6699" t="n">
        <v>56933</v>
      </c>
      <c r="B6699" s="29" t="n">
        <v>28</v>
      </c>
    </row>
    <row r="6700" spans="1:8">
      <c r="A6700" t="s">
        <v>4</v>
      </c>
      <c r="B6700" s="4" t="s">
        <v>5</v>
      </c>
      <c r="C6700" s="4" t="s">
        <v>10</v>
      </c>
      <c r="D6700" s="4" t="s">
        <v>14</v>
      </c>
    </row>
    <row r="6701" spans="1:8">
      <c r="A6701" t="n">
        <v>56934</v>
      </c>
      <c r="B6701" s="31" t="n">
        <v>89</v>
      </c>
      <c r="C6701" s="7" t="n">
        <v>65533</v>
      </c>
      <c r="D6701" s="7" t="n">
        <v>1</v>
      </c>
    </row>
    <row r="6702" spans="1:8">
      <c r="A6702" t="s">
        <v>4</v>
      </c>
      <c r="B6702" s="4" t="s">
        <v>5</v>
      </c>
      <c r="C6702" s="4" t="s">
        <v>10</v>
      </c>
      <c r="D6702" s="4" t="s">
        <v>14</v>
      </c>
    </row>
    <row r="6703" spans="1:8">
      <c r="A6703" t="n">
        <v>56938</v>
      </c>
      <c r="B6703" s="66" t="n">
        <v>67</v>
      </c>
      <c r="C6703" s="7" t="n">
        <v>0</v>
      </c>
      <c r="D6703" s="7" t="n">
        <v>2</v>
      </c>
    </row>
    <row r="6704" spans="1:8">
      <c r="A6704" t="s">
        <v>4</v>
      </c>
      <c r="B6704" s="4" t="s">
        <v>5</v>
      </c>
      <c r="C6704" s="4" t="s">
        <v>10</v>
      </c>
      <c r="D6704" s="4" t="s">
        <v>14</v>
      </c>
    </row>
    <row r="6705" spans="1:8">
      <c r="A6705" t="n">
        <v>56942</v>
      </c>
      <c r="B6705" s="66" t="n">
        <v>67</v>
      </c>
      <c r="C6705" s="7" t="n">
        <v>61489</v>
      </c>
      <c r="D6705" s="7" t="n">
        <v>2</v>
      </c>
    </row>
    <row r="6706" spans="1:8">
      <c r="A6706" t="s">
        <v>4</v>
      </c>
      <c r="B6706" s="4" t="s">
        <v>5</v>
      </c>
      <c r="C6706" s="4" t="s">
        <v>10</v>
      </c>
      <c r="D6706" s="4" t="s">
        <v>14</v>
      </c>
    </row>
    <row r="6707" spans="1:8">
      <c r="A6707" t="n">
        <v>56946</v>
      </c>
      <c r="B6707" s="66" t="n">
        <v>67</v>
      </c>
      <c r="C6707" s="7" t="n">
        <v>61490</v>
      </c>
      <c r="D6707" s="7" t="n">
        <v>2</v>
      </c>
    </row>
    <row r="6708" spans="1:8">
      <c r="A6708" t="s">
        <v>4</v>
      </c>
      <c r="B6708" s="4" t="s">
        <v>5</v>
      </c>
      <c r="C6708" s="4" t="s">
        <v>10</v>
      </c>
      <c r="D6708" s="4" t="s">
        <v>14</v>
      </c>
    </row>
    <row r="6709" spans="1:8">
      <c r="A6709" t="n">
        <v>56950</v>
      </c>
      <c r="B6709" s="66" t="n">
        <v>67</v>
      </c>
      <c r="C6709" s="7" t="n">
        <v>61488</v>
      </c>
      <c r="D6709" s="7" t="n">
        <v>2</v>
      </c>
    </row>
    <row r="6710" spans="1:8">
      <c r="A6710" t="s">
        <v>4</v>
      </c>
      <c r="B6710" s="4" t="s">
        <v>5</v>
      </c>
      <c r="C6710" s="4" t="s">
        <v>10</v>
      </c>
      <c r="D6710" s="4" t="s">
        <v>14</v>
      </c>
    </row>
    <row r="6711" spans="1:8">
      <c r="A6711" t="n">
        <v>56954</v>
      </c>
      <c r="B6711" s="66" t="n">
        <v>67</v>
      </c>
      <c r="C6711" s="7" t="n">
        <v>8</v>
      </c>
      <c r="D6711" s="7" t="n">
        <v>2</v>
      </c>
    </row>
    <row r="6712" spans="1:8">
      <c r="A6712" t="s">
        <v>4</v>
      </c>
      <c r="B6712" s="4" t="s">
        <v>5</v>
      </c>
      <c r="C6712" s="4" t="s">
        <v>10</v>
      </c>
      <c r="D6712" s="4" t="s">
        <v>14</v>
      </c>
    </row>
    <row r="6713" spans="1:8">
      <c r="A6713" t="n">
        <v>56958</v>
      </c>
      <c r="B6713" s="66" t="n">
        <v>67</v>
      </c>
      <c r="C6713" s="7" t="n">
        <v>1</v>
      </c>
      <c r="D6713" s="7" t="n">
        <v>2</v>
      </c>
    </row>
    <row r="6714" spans="1:8">
      <c r="A6714" t="s">
        <v>4</v>
      </c>
      <c r="B6714" s="4" t="s">
        <v>5</v>
      </c>
      <c r="C6714" s="4" t="s">
        <v>10</v>
      </c>
      <c r="D6714" s="4" t="s">
        <v>14</v>
      </c>
    </row>
    <row r="6715" spans="1:8">
      <c r="A6715" t="n">
        <v>56962</v>
      </c>
      <c r="B6715" s="66" t="n">
        <v>67</v>
      </c>
      <c r="C6715" s="7" t="n">
        <v>9</v>
      </c>
      <c r="D6715" s="7" t="n">
        <v>2</v>
      </c>
    </row>
    <row r="6716" spans="1:8">
      <c r="A6716" t="s">
        <v>4</v>
      </c>
      <c r="B6716" s="4" t="s">
        <v>5</v>
      </c>
      <c r="C6716" s="4" t="s">
        <v>10</v>
      </c>
      <c r="D6716" s="4" t="s">
        <v>14</v>
      </c>
    </row>
    <row r="6717" spans="1:8">
      <c r="A6717" t="n">
        <v>56966</v>
      </c>
      <c r="B6717" s="66" t="n">
        <v>67</v>
      </c>
      <c r="C6717" s="7" t="n">
        <v>7032</v>
      </c>
      <c r="D6717" s="7" t="n">
        <v>2</v>
      </c>
    </row>
    <row r="6718" spans="1:8">
      <c r="A6718" t="s">
        <v>4</v>
      </c>
      <c r="B6718" s="4" t="s">
        <v>5</v>
      </c>
      <c r="C6718" s="4" t="s">
        <v>14</v>
      </c>
      <c r="D6718" s="4" t="s">
        <v>10</v>
      </c>
      <c r="E6718" s="4" t="s">
        <v>24</v>
      </c>
    </row>
    <row r="6719" spans="1:8">
      <c r="A6719" t="n">
        <v>56970</v>
      </c>
      <c r="B6719" s="23" t="n">
        <v>58</v>
      </c>
      <c r="C6719" s="7" t="n">
        <v>101</v>
      </c>
      <c r="D6719" s="7" t="n">
        <v>500</v>
      </c>
      <c r="E6719" s="7" t="n">
        <v>1</v>
      </c>
    </row>
    <row r="6720" spans="1:8">
      <c r="A6720" t="s">
        <v>4</v>
      </c>
      <c r="B6720" s="4" t="s">
        <v>5</v>
      </c>
      <c r="C6720" s="4" t="s">
        <v>14</v>
      </c>
      <c r="D6720" s="4" t="s">
        <v>10</v>
      </c>
    </row>
    <row r="6721" spans="1:5">
      <c r="A6721" t="n">
        <v>56978</v>
      </c>
      <c r="B6721" s="23" t="n">
        <v>58</v>
      </c>
      <c r="C6721" s="7" t="n">
        <v>254</v>
      </c>
      <c r="D6721" s="7" t="n">
        <v>0</v>
      </c>
    </row>
    <row r="6722" spans="1:5">
      <c r="A6722" t="s">
        <v>4</v>
      </c>
      <c r="B6722" s="4" t="s">
        <v>5</v>
      </c>
      <c r="C6722" s="4" t="s">
        <v>14</v>
      </c>
    </row>
    <row r="6723" spans="1:5">
      <c r="A6723" t="n">
        <v>56982</v>
      </c>
      <c r="B6723" s="33" t="n">
        <v>45</v>
      </c>
      <c r="C6723" s="7" t="n">
        <v>0</v>
      </c>
    </row>
    <row r="6724" spans="1:5">
      <c r="A6724" t="s">
        <v>4</v>
      </c>
      <c r="B6724" s="4" t="s">
        <v>5</v>
      </c>
      <c r="C6724" s="4" t="s">
        <v>14</v>
      </c>
      <c r="D6724" s="4" t="s">
        <v>14</v>
      </c>
      <c r="E6724" s="4" t="s">
        <v>24</v>
      </c>
      <c r="F6724" s="4" t="s">
        <v>24</v>
      </c>
      <c r="G6724" s="4" t="s">
        <v>24</v>
      </c>
      <c r="H6724" s="4" t="s">
        <v>10</v>
      </c>
    </row>
    <row r="6725" spans="1:5">
      <c r="A6725" t="n">
        <v>56984</v>
      </c>
      <c r="B6725" s="33" t="n">
        <v>45</v>
      </c>
      <c r="C6725" s="7" t="n">
        <v>2</v>
      </c>
      <c r="D6725" s="7" t="n">
        <v>3</v>
      </c>
      <c r="E6725" s="7" t="n">
        <v>-91.4800033569336</v>
      </c>
      <c r="F6725" s="7" t="n">
        <v>174.880004882813</v>
      </c>
      <c r="G6725" s="7" t="n">
        <v>26.6599998474121</v>
      </c>
      <c r="H6725" s="7" t="n">
        <v>0</v>
      </c>
    </row>
    <row r="6726" spans="1:5">
      <c r="A6726" t="s">
        <v>4</v>
      </c>
      <c r="B6726" s="4" t="s">
        <v>5</v>
      </c>
      <c r="C6726" s="4" t="s">
        <v>14</v>
      </c>
      <c r="D6726" s="4" t="s">
        <v>14</v>
      </c>
      <c r="E6726" s="4" t="s">
        <v>24</v>
      </c>
      <c r="F6726" s="4" t="s">
        <v>24</v>
      </c>
      <c r="G6726" s="4" t="s">
        <v>24</v>
      </c>
      <c r="H6726" s="4" t="s">
        <v>10</v>
      </c>
      <c r="I6726" s="4" t="s">
        <v>14</v>
      </c>
    </row>
    <row r="6727" spans="1:5">
      <c r="A6727" t="n">
        <v>57001</v>
      </c>
      <c r="B6727" s="33" t="n">
        <v>45</v>
      </c>
      <c r="C6727" s="7" t="n">
        <v>4</v>
      </c>
      <c r="D6727" s="7" t="n">
        <v>3</v>
      </c>
      <c r="E6727" s="7" t="n">
        <v>5.76000022888184</v>
      </c>
      <c r="F6727" s="7" t="n">
        <v>213.520004272461</v>
      </c>
      <c r="G6727" s="7" t="n">
        <v>360</v>
      </c>
      <c r="H6727" s="7" t="n">
        <v>0</v>
      </c>
      <c r="I6727" s="7" t="n">
        <v>1</v>
      </c>
    </row>
    <row r="6728" spans="1:5">
      <c r="A6728" t="s">
        <v>4</v>
      </c>
      <c r="B6728" s="4" t="s">
        <v>5</v>
      </c>
      <c r="C6728" s="4" t="s">
        <v>14</v>
      </c>
      <c r="D6728" s="4" t="s">
        <v>14</v>
      </c>
      <c r="E6728" s="4" t="s">
        <v>24</v>
      </c>
      <c r="F6728" s="4" t="s">
        <v>10</v>
      </c>
    </row>
    <row r="6729" spans="1:5">
      <c r="A6729" t="n">
        <v>57019</v>
      </c>
      <c r="B6729" s="33" t="n">
        <v>45</v>
      </c>
      <c r="C6729" s="7" t="n">
        <v>5</v>
      </c>
      <c r="D6729" s="7" t="n">
        <v>3</v>
      </c>
      <c r="E6729" s="7" t="n">
        <v>2.5</v>
      </c>
      <c r="F6729" s="7" t="n">
        <v>0</v>
      </c>
    </row>
    <row r="6730" spans="1:5">
      <c r="A6730" t="s">
        <v>4</v>
      </c>
      <c r="B6730" s="4" t="s">
        <v>5</v>
      </c>
      <c r="C6730" s="4" t="s">
        <v>14</v>
      </c>
      <c r="D6730" s="4" t="s">
        <v>14</v>
      </c>
      <c r="E6730" s="4" t="s">
        <v>24</v>
      </c>
      <c r="F6730" s="4" t="s">
        <v>10</v>
      </c>
    </row>
    <row r="6731" spans="1:5">
      <c r="A6731" t="n">
        <v>57028</v>
      </c>
      <c r="B6731" s="33" t="n">
        <v>45</v>
      </c>
      <c r="C6731" s="7" t="n">
        <v>11</v>
      </c>
      <c r="D6731" s="7" t="n">
        <v>3</v>
      </c>
      <c r="E6731" s="7" t="n">
        <v>32.7999992370605</v>
      </c>
      <c r="F6731" s="7" t="n">
        <v>0</v>
      </c>
    </row>
    <row r="6732" spans="1:5">
      <c r="A6732" t="s">
        <v>4</v>
      </c>
      <c r="B6732" s="4" t="s">
        <v>5</v>
      </c>
      <c r="C6732" s="4" t="s">
        <v>14</v>
      </c>
      <c r="D6732" s="4" t="s">
        <v>10</v>
      </c>
      <c r="E6732" s="4" t="s">
        <v>10</v>
      </c>
      <c r="F6732" s="4" t="s">
        <v>9</v>
      </c>
    </row>
    <row r="6733" spans="1:5">
      <c r="A6733" t="n">
        <v>57037</v>
      </c>
      <c r="B6733" s="59" t="n">
        <v>84</v>
      </c>
      <c r="C6733" s="7" t="n">
        <v>0</v>
      </c>
      <c r="D6733" s="7" t="n">
        <v>0</v>
      </c>
      <c r="E6733" s="7" t="n">
        <v>0</v>
      </c>
      <c r="F6733" s="7" t="n">
        <v>1045220557</v>
      </c>
    </row>
    <row r="6734" spans="1:5">
      <c r="A6734" t="s">
        <v>4</v>
      </c>
      <c r="B6734" s="4" t="s">
        <v>5</v>
      </c>
      <c r="C6734" s="4" t="s">
        <v>10</v>
      </c>
      <c r="D6734" s="4" t="s">
        <v>24</v>
      </c>
      <c r="E6734" s="4" t="s">
        <v>24</v>
      </c>
      <c r="F6734" s="4" t="s">
        <v>24</v>
      </c>
      <c r="G6734" s="4" t="s">
        <v>24</v>
      </c>
    </row>
    <row r="6735" spans="1:5">
      <c r="A6735" t="n">
        <v>57047</v>
      </c>
      <c r="B6735" s="40" t="n">
        <v>46</v>
      </c>
      <c r="C6735" s="7" t="n">
        <v>1590</v>
      </c>
      <c r="D6735" s="7" t="n">
        <v>-88.5</v>
      </c>
      <c r="E6735" s="7" t="n">
        <v>188.399993896484</v>
      </c>
      <c r="F6735" s="7" t="n">
        <v>38.7700004577637</v>
      </c>
      <c r="G6735" s="7" t="n">
        <v>194.300003051758</v>
      </c>
    </row>
    <row r="6736" spans="1:5">
      <c r="A6736" t="s">
        <v>4</v>
      </c>
      <c r="B6736" s="4" t="s">
        <v>5</v>
      </c>
      <c r="C6736" s="4" t="s">
        <v>10</v>
      </c>
      <c r="D6736" s="4" t="s">
        <v>9</v>
      </c>
    </row>
    <row r="6737" spans="1:9">
      <c r="A6737" t="n">
        <v>57066</v>
      </c>
      <c r="B6737" s="63" t="n">
        <v>44</v>
      </c>
      <c r="C6737" s="7" t="n">
        <v>14</v>
      </c>
      <c r="D6737" s="7" t="n">
        <v>128</v>
      </c>
    </row>
    <row r="6738" spans="1:9">
      <c r="A6738" t="s">
        <v>4</v>
      </c>
      <c r="B6738" s="4" t="s">
        <v>5</v>
      </c>
      <c r="C6738" s="4" t="s">
        <v>10</v>
      </c>
      <c r="D6738" s="4" t="s">
        <v>24</v>
      </c>
      <c r="E6738" s="4" t="s">
        <v>24</v>
      </c>
      <c r="F6738" s="4" t="s">
        <v>24</v>
      </c>
      <c r="G6738" s="4" t="s">
        <v>10</v>
      </c>
      <c r="H6738" s="4" t="s">
        <v>10</v>
      </c>
    </row>
    <row r="6739" spans="1:9">
      <c r="A6739" t="n">
        <v>57073</v>
      </c>
      <c r="B6739" s="52" t="n">
        <v>60</v>
      </c>
      <c r="C6739" s="7" t="n">
        <v>0</v>
      </c>
      <c r="D6739" s="7" t="n">
        <v>0</v>
      </c>
      <c r="E6739" s="7" t="n">
        <v>0</v>
      </c>
      <c r="F6739" s="7" t="n">
        <v>0</v>
      </c>
      <c r="G6739" s="7" t="n">
        <v>0</v>
      </c>
      <c r="H6739" s="7" t="n">
        <v>1</v>
      </c>
    </row>
    <row r="6740" spans="1:9">
      <c r="A6740" t="s">
        <v>4</v>
      </c>
      <c r="B6740" s="4" t="s">
        <v>5</v>
      </c>
      <c r="C6740" s="4" t="s">
        <v>10</v>
      </c>
      <c r="D6740" s="4" t="s">
        <v>24</v>
      </c>
      <c r="E6740" s="4" t="s">
        <v>24</v>
      </c>
      <c r="F6740" s="4" t="s">
        <v>24</v>
      </c>
      <c r="G6740" s="4" t="s">
        <v>10</v>
      </c>
      <c r="H6740" s="4" t="s">
        <v>10</v>
      </c>
    </row>
    <row r="6741" spans="1:9">
      <c r="A6741" t="n">
        <v>57092</v>
      </c>
      <c r="B6741" s="52" t="n">
        <v>60</v>
      </c>
      <c r="C6741" s="7" t="n">
        <v>0</v>
      </c>
      <c r="D6741" s="7" t="n">
        <v>0</v>
      </c>
      <c r="E6741" s="7" t="n">
        <v>0</v>
      </c>
      <c r="F6741" s="7" t="n">
        <v>0</v>
      </c>
      <c r="G6741" s="7" t="n">
        <v>0</v>
      </c>
      <c r="H6741" s="7" t="n">
        <v>0</v>
      </c>
    </row>
    <row r="6742" spans="1:9">
      <c r="A6742" t="s">
        <v>4</v>
      </c>
      <c r="B6742" s="4" t="s">
        <v>5</v>
      </c>
      <c r="C6742" s="4" t="s">
        <v>10</v>
      </c>
      <c r="D6742" s="4" t="s">
        <v>10</v>
      </c>
      <c r="E6742" s="4" t="s">
        <v>10</v>
      </c>
    </row>
    <row r="6743" spans="1:9">
      <c r="A6743" t="n">
        <v>57111</v>
      </c>
      <c r="B6743" s="64" t="n">
        <v>61</v>
      </c>
      <c r="C6743" s="7" t="n">
        <v>0</v>
      </c>
      <c r="D6743" s="7" t="n">
        <v>65533</v>
      </c>
      <c r="E6743" s="7" t="n">
        <v>0</v>
      </c>
    </row>
    <row r="6744" spans="1:9">
      <c r="A6744" t="s">
        <v>4</v>
      </c>
      <c r="B6744" s="4" t="s">
        <v>5</v>
      </c>
      <c r="C6744" s="4" t="s">
        <v>10</v>
      </c>
      <c r="D6744" s="4" t="s">
        <v>24</v>
      </c>
      <c r="E6744" s="4" t="s">
        <v>24</v>
      </c>
      <c r="F6744" s="4" t="s">
        <v>24</v>
      </c>
      <c r="G6744" s="4" t="s">
        <v>10</v>
      </c>
      <c r="H6744" s="4" t="s">
        <v>10</v>
      </c>
    </row>
    <row r="6745" spans="1:9">
      <c r="A6745" t="n">
        <v>57118</v>
      </c>
      <c r="B6745" s="52" t="n">
        <v>60</v>
      </c>
      <c r="C6745" s="7" t="n">
        <v>61489</v>
      </c>
      <c r="D6745" s="7" t="n">
        <v>0</v>
      </c>
      <c r="E6745" s="7" t="n">
        <v>0</v>
      </c>
      <c r="F6745" s="7" t="n">
        <v>0</v>
      </c>
      <c r="G6745" s="7" t="n">
        <v>0</v>
      </c>
      <c r="H6745" s="7" t="n">
        <v>1</v>
      </c>
    </row>
    <row r="6746" spans="1:9">
      <c r="A6746" t="s">
        <v>4</v>
      </c>
      <c r="B6746" s="4" t="s">
        <v>5</v>
      </c>
      <c r="C6746" s="4" t="s">
        <v>10</v>
      </c>
      <c r="D6746" s="4" t="s">
        <v>24</v>
      </c>
      <c r="E6746" s="4" t="s">
        <v>24</v>
      </c>
      <c r="F6746" s="4" t="s">
        <v>24</v>
      </c>
      <c r="G6746" s="4" t="s">
        <v>10</v>
      </c>
      <c r="H6746" s="4" t="s">
        <v>10</v>
      </c>
    </row>
    <row r="6747" spans="1:9">
      <c r="A6747" t="n">
        <v>57137</v>
      </c>
      <c r="B6747" s="52" t="n">
        <v>60</v>
      </c>
      <c r="C6747" s="7" t="n">
        <v>61489</v>
      </c>
      <c r="D6747" s="7" t="n">
        <v>0</v>
      </c>
      <c r="E6747" s="7" t="n">
        <v>0</v>
      </c>
      <c r="F6747" s="7" t="n">
        <v>0</v>
      </c>
      <c r="G6747" s="7" t="n">
        <v>0</v>
      </c>
      <c r="H6747" s="7" t="n">
        <v>0</v>
      </c>
    </row>
    <row r="6748" spans="1:9">
      <c r="A6748" t="s">
        <v>4</v>
      </c>
      <c r="B6748" s="4" t="s">
        <v>5</v>
      </c>
      <c r="C6748" s="4" t="s">
        <v>10</v>
      </c>
      <c r="D6748" s="4" t="s">
        <v>10</v>
      </c>
      <c r="E6748" s="4" t="s">
        <v>10</v>
      </c>
    </row>
    <row r="6749" spans="1:9">
      <c r="A6749" t="n">
        <v>57156</v>
      </c>
      <c r="B6749" s="64" t="n">
        <v>61</v>
      </c>
      <c r="C6749" s="7" t="n">
        <v>61489</v>
      </c>
      <c r="D6749" s="7" t="n">
        <v>65533</v>
      </c>
      <c r="E6749" s="7" t="n">
        <v>0</v>
      </c>
    </row>
    <row r="6750" spans="1:9">
      <c r="A6750" t="s">
        <v>4</v>
      </c>
      <c r="B6750" s="4" t="s">
        <v>5</v>
      </c>
      <c r="C6750" s="4" t="s">
        <v>10</v>
      </c>
      <c r="D6750" s="4" t="s">
        <v>24</v>
      </c>
      <c r="E6750" s="4" t="s">
        <v>24</v>
      </c>
      <c r="F6750" s="4" t="s">
        <v>24</v>
      </c>
      <c r="G6750" s="4" t="s">
        <v>10</v>
      </c>
      <c r="H6750" s="4" t="s">
        <v>10</v>
      </c>
    </row>
    <row r="6751" spans="1:9">
      <c r="A6751" t="n">
        <v>57163</v>
      </c>
      <c r="B6751" s="52" t="n">
        <v>60</v>
      </c>
      <c r="C6751" s="7" t="n">
        <v>61490</v>
      </c>
      <c r="D6751" s="7" t="n">
        <v>0</v>
      </c>
      <c r="E6751" s="7" t="n">
        <v>0</v>
      </c>
      <c r="F6751" s="7" t="n">
        <v>0</v>
      </c>
      <c r="G6751" s="7" t="n">
        <v>0</v>
      </c>
      <c r="H6751" s="7" t="n">
        <v>1</v>
      </c>
    </row>
    <row r="6752" spans="1:9">
      <c r="A6752" t="s">
        <v>4</v>
      </c>
      <c r="B6752" s="4" t="s">
        <v>5</v>
      </c>
      <c r="C6752" s="4" t="s">
        <v>10</v>
      </c>
      <c r="D6752" s="4" t="s">
        <v>24</v>
      </c>
      <c r="E6752" s="4" t="s">
        <v>24</v>
      </c>
      <c r="F6752" s="4" t="s">
        <v>24</v>
      </c>
      <c r="G6752" s="4" t="s">
        <v>10</v>
      </c>
      <c r="H6752" s="4" t="s">
        <v>10</v>
      </c>
    </row>
    <row r="6753" spans="1:8">
      <c r="A6753" t="n">
        <v>57182</v>
      </c>
      <c r="B6753" s="52" t="n">
        <v>60</v>
      </c>
      <c r="C6753" s="7" t="n">
        <v>61490</v>
      </c>
      <c r="D6753" s="7" t="n">
        <v>0</v>
      </c>
      <c r="E6753" s="7" t="n">
        <v>0</v>
      </c>
      <c r="F6753" s="7" t="n">
        <v>0</v>
      </c>
      <c r="G6753" s="7" t="n">
        <v>0</v>
      </c>
      <c r="H6753" s="7" t="n">
        <v>0</v>
      </c>
    </row>
    <row r="6754" spans="1:8">
      <c r="A6754" t="s">
        <v>4</v>
      </c>
      <c r="B6754" s="4" t="s">
        <v>5</v>
      </c>
      <c r="C6754" s="4" t="s">
        <v>10</v>
      </c>
      <c r="D6754" s="4" t="s">
        <v>10</v>
      </c>
      <c r="E6754" s="4" t="s">
        <v>10</v>
      </c>
    </row>
    <row r="6755" spans="1:8">
      <c r="A6755" t="n">
        <v>57201</v>
      </c>
      <c r="B6755" s="64" t="n">
        <v>61</v>
      </c>
      <c r="C6755" s="7" t="n">
        <v>61490</v>
      </c>
      <c r="D6755" s="7" t="n">
        <v>65533</v>
      </c>
      <c r="E6755" s="7" t="n">
        <v>0</v>
      </c>
    </row>
    <row r="6756" spans="1:8">
      <c r="A6756" t="s">
        <v>4</v>
      </c>
      <c r="B6756" s="4" t="s">
        <v>5</v>
      </c>
      <c r="C6756" s="4" t="s">
        <v>10</v>
      </c>
      <c r="D6756" s="4" t="s">
        <v>24</v>
      </c>
      <c r="E6756" s="4" t="s">
        <v>24</v>
      </c>
      <c r="F6756" s="4" t="s">
        <v>24</v>
      </c>
      <c r="G6756" s="4" t="s">
        <v>10</v>
      </c>
      <c r="H6756" s="4" t="s">
        <v>10</v>
      </c>
    </row>
    <row r="6757" spans="1:8">
      <c r="A6757" t="n">
        <v>57208</v>
      </c>
      <c r="B6757" s="52" t="n">
        <v>60</v>
      </c>
      <c r="C6757" s="7" t="n">
        <v>61488</v>
      </c>
      <c r="D6757" s="7" t="n">
        <v>0</v>
      </c>
      <c r="E6757" s="7" t="n">
        <v>0</v>
      </c>
      <c r="F6757" s="7" t="n">
        <v>0</v>
      </c>
      <c r="G6757" s="7" t="n">
        <v>0</v>
      </c>
      <c r="H6757" s="7" t="n">
        <v>1</v>
      </c>
    </row>
    <row r="6758" spans="1:8">
      <c r="A6758" t="s">
        <v>4</v>
      </c>
      <c r="B6758" s="4" t="s">
        <v>5</v>
      </c>
      <c r="C6758" s="4" t="s">
        <v>10</v>
      </c>
      <c r="D6758" s="4" t="s">
        <v>24</v>
      </c>
      <c r="E6758" s="4" t="s">
        <v>24</v>
      </c>
      <c r="F6758" s="4" t="s">
        <v>24</v>
      </c>
      <c r="G6758" s="4" t="s">
        <v>10</v>
      </c>
      <c r="H6758" s="4" t="s">
        <v>10</v>
      </c>
    </row>
    <row r="6759" spans="1:8">
      <c r="A6759" t="n">
        <v>57227</v>
      </c>
      <c r="B6759" s="52" t="n">
        <v>60</v>
      </c>
      <c r="C6759" s="7" t="n">
        <v>61488</v>
      </c>
      <c r="D6759" s="7" t="n">
        <v>0</v>
      </c>
      <c r="E6759" s="7" t="n">
        <v>0</v>
      </c>
      <c r="F6759" s="7" t="n">
        <v>0</v>
      </c>
      <c r="G6759" s="7" t="n">
        <v>0</v>
      </c>
      <c r="H6759" s="7" t="n">
        <v>0</v>
      </c>
    </row>
    <row r="6760" spans="1:8">
      <c r="A6760" t="s">
        <v>4</v>
      </c>
      <c r="B6760" s="4" t="s">
        <v>5</v>
      </c>
      <c r="C6760" s="4" t="s">
        <v>10</v>
      </c>
      <c r="D6760" s="4" t="s">
        <v>10</v>
      </c>
      <c r="E6760" s="4" t="s">
        <v>10</v>
      </c>
    </row>
    <row r="6761" spans="1:8">
      <c r="A6761" t="n">
        <v>57246</v>
      </c>
      <c r="B6761" s="64" t="n">
        <v>61</v>
      </c>
      <c r="C6761" s="7" t="n">
        <v>61488</v>
      </c>
      <c r="D6761" s="7" t="n">
        <v>65533</v>
      </c>
      <c r="E6761" s="7" t="n">
        <v>0</v>
      </c>
    </row>
    <row r="6762" spans="1:8">
      <c r="A6762" t="s">
        <v>4</v>
      </c>
      <c r="B6762" s="4" t="s">
        <v>5</v>
      </c>
      <c r="C6762" s="4" t="s">
        <v>10</v>
      </c>
      <c r="D6762" s="4" t="s">
        <v>24</v>
      </c>
      <c r="E6762" s="4" t="s">
        <v>24</v>
      </c>
      <c r="F6762" s="4" t="s">
        <v>24</v>
      </c>
      <c r="G6762" s="4" t="s">
        <v>10</v>
      </c>
      <c r="H6762" s="4" t="s">
        <v>10</v>
      </c>
    </row>
    <row r="6763" spans="1:8">
      <c r="A6763" t="n">
        <v>57253</v>
      </c>
      <c r="B6763" s="52" t="n">
        <v>60</v>
      </c>
      <c r="C6763" s="7" t="n">
        <v>8</v>
      </c>
      <c r="D6763" s="7" t="n">
        <v>0</v>
      </c>
      <c r="E6763" s="7" t="n">
        <v>0</v>
      </c>
      <c r="F6763" s="7" t="n">
        <v>0</v>
      </c>
      <c r="G6763" s="7" t="n">
        <v>0</v>
      </c>
      <c r="H6763" s="7" t="n">
        <v>1</v>
      </c>
    </row>
    <row r="6764" spans="1:8">
      <c r="A6764" t="s">
        <v>4</v>
      </c>
      <c r="B6764" s="4" t="s">
        <v>5</v>
      </c>
      <c r="C6764" s="4" t="s">
        <v>10</v>
      </c>
      <c r="D6764" s="4" t="s">
        <v>24</v>
      </c>
      <c r="E6764" s="4" t="s">
        <v>24</v>
      </c>
      <c r="F6764" s="4" t="s">
        <v>24</v>
      </c>
      <c r="G6764" s="4" t="s">
        <v>10</v>
      </c>
      <c r="H6764" s="4" t="s">
        <v>10</v>
      </c>
    </row>
    <row r="6765" spans="1:8">
      <c r="A6765" t="n">
        <v>57272</v>
      </c>
      <c r="B6765" s="52" t="n">
        <v>60</v>
      </c>
      <c r="C6765" s="7" t="n">
        <v>8</v>
      </c>
      <c r="D6765" s="7" t="n">
        <v>0</v>
      </c>
      <c r="E6765" s="7" t="n">
        <v>0</v>
      </c>
      <c r="F6765" s="7" t="n">
        <v>0</v>
      </c>
      <c r="G6765" s="7" t="n">
        <v>0</v>
      </c>
      <c r="H6765" s="7" t="n">
        <v>0</v>
      </c>
    </row>
    <row r="6766" spans="1:8">
      <c r="A6766" t="s">
        <v>4</v>
      </c>
      <c r="B6766" s="4" t="s">
        <v>5</v>
      </c>
      <c r="C6766" s="4" t="s">
        <v>10</v>
      </c>
      <c r="D6766" s="4" t="s">
        <v>10</v>
      </c>
      <c r="E6766" s="4" t="s">
        <v>10</v>
      </c>
    </row>
    <row r="6767" spans="1:8">
      <c r="A6767" t="n">
        <v>57291</v>
      </c>
      <c r="B6767" s="64" t="n">
        <v>61</v>
      </c>
      <c r="C6767" s="7" t="n">
        <v>8</v>
      </c>
      <c r="D6767" s="7" t="n">
        <v>65533</v>
      </c>
      <c r="E6767" s="7" t="n">
        <v>0</v>
      </c>
    </row>
    <row r="6768" spans="1:8">
      <c r="A6768" t="s">
        <v>4</v>
      </c>
      <c r="B6768" s="4" t="s">
        <v>5</v>
      </c>
      <c r="C6768" s="4" t="s">
        <v>10</v>
      </c>
      <c r="D6768" s="4" t="s">
        <v>24</v>
      </c>
      <c r="E6768" s="4" t="s">
        <v>24</v>
      </c>
      <c r="F6768" s="4" t="s">
        <v>24</v>
      </c>
      <c r="G6768" s="4" t="s">
        <v>10</v>
      </c>
      <c r="H6768" s="4" t="s">
        <v>10</v>
      </c>
    </row>
    <row r="6769" spans="1:8">
      <c r="A6769" t="n">
        <v>57298</v>
      </c>
      <c r="B6769" s="52" t="n">
        <v>60</v>
      </c>
      <c r="C6769" s="7" t="n">
        <v>1</v>
      </c>
      <c r="D6769" s="7" t="n">
        <v>0</v>
      </c>
      <c r="E6769" s="7" t="n">
        <v>0</v>
      </c>
      <c r="F6769" s="7" t="n">
        <v>0</v>
      </c>
      <c r="G6769" s="7" t="n">
        <v>0</v>
      </c>
      <c r="H6769" s="7" t="n">
        <v>1</v>
      </c>
    </row>
    <row r="6770" spans="1:8">
      <c r="A6770" t="s">
        <v>4</v>
      </c>
      <c r="B6770" s="4" t="s">
        <v>5</v>
      </c>
      <c r="C6770" s="4" t="s">
        <v>10</v>
      </c>
      <c r="D6770" s="4" t="s">
        <v>24</v>
      </c>
      <c r="E6770" s="4" t="s">
        <v>24</v>
      </c>
      <c r="F6770" s="4" t="s">
        <v>24</v>
      </c>
      <c r="G6770" s="4" t="s">
        <v>10</v>
      </c>
      <c r="H6770" s="4" t="s">
        <v>10</v>
      </c>
    </row>
    <row r="6771" spans="1:8">
      <c r="A6771" t="n">
        <v>57317</v>
      </c>
      <c r="B6771" s="52" t="n">
        <v>60</v>
      </c>
      <c r="C6771" s="7" t="n">
        <v>1</v>
      </c>
      <c r="D6771" s="7" t="n">
        <v>0</v>
      </c>
      <c r="E6771" s="7" t="n">
        <v>0</v>
      </c>
      <c r="F6771" s="7" t="n">
        <v>0</v>
      </c>
      <c r="G6771" s="7" t="n">
        <v>0</v>
      </c>
      <c r="H6771" s="7" t="n">
        <v>0</v>
      </c>
    </row>
    <row r="6772" spans="1:8">
      <c r="A6772" t="s">
        <v>4</v>
      </c>
      <c r="B6772" s="4" t="s">
        <v>5</v>
      </c>
      <c r="C6772" s="4" t="s">
        <v>10</v>
      </c>
      <c r="D6772" s="4" t="s">
        <v>10</v>
      </c>
      <c r="E6772" s="4" t="s">
        <v>10</v>
      </c>
    </row>
    <row r="6773" spans="1:8">
      <c r="A6773" t="n">
        <v>57336</v>
      </c>
      <c r="B6773" s="64" t="n">
        <v>61</v>
      </c>
      <c r="C6773" s="7" t="n">
        <v>1</v>
      </c>
      <c r="D6773" s="7" t="n">
        <v>65533</v>
      </c>
      <c r="E6773" s="7" t="n">
        <v>0</v>
      </c>
    </row>
    <row r="6774" spans="1:8">
      <c r="A6774" t="s">
        <v>4</v>
      </c>
      <c r="B6774" s="4" t="s">
        <v>5</v>
      </c>
      <c r="C6774" s="4" t="s">
        <v>10</v>
      </c>
      <c r="D6774" s="4" t="s">
        <v>24</v>
      </c>
      <c r="E6774" s="4" t="s">
        <v>24</v>
      </c>
      <c r="F6774" s="4" t="s">
        <v>24</v>
      </c>
      <c r="G6774" s="4" t="s">
        <v>10</v>
      </c>
      <c r="H6774" s="4" t="s">
        <v>10</v>
      </c>
    </row>
    <row r="6775" spans="1:8">
      <c r="A6775" t="n">
        <v>57343</v>
      </c>
      <c r="B6775" s="52" t="n">
        <v>60</v>
      </c>
      <c r="C6775" s="7" t="n">
        <v>9</v>
      </c>
      <c r="D6775" s="7" t="n">
        <v>0</v>
      </c>
      <c r="E6775" s="7" t="n">
        <v>0</v>
      </c>
      <c r="F6775" s="7" t="n">
        <v>0</v>
      </c>
      <c r="G6775" s="7" t="n">
        <v>0</v>
      </c>
      <c r="H6775" s="7" t="n">
        <v>1</v>
      </c>
    </row>
    <row r="6776" spans="1:8">
      <c r="A6776" t="s">
        <v>4</v>
      </c>
      <c r="B6776" s="4" t="s">
        <v>5</v>
      </c>
      <c r="C6776" s="4" t="s">
        <v>10</v>
      </c>
      <c r="D6776" s="4" t="s">
        <v>24</v>
      </c>
      <c r="E6776" s="4" t="s">
        <v>24</v>
      </c>
      <c r="F6776" s="4" t="s">
        <v>24</v>
      </c>
      <c r="G6776" s="4" t="s">
        <v>10</v>
      </c>
      <c r="H6776" s="4" t="s">
        <v>10</v>
      </c>
    </row>
    <row r="6777" spans="1:8">
      <c r="A6777" t="n">
        <v>57362</v>
      </c>
      <c r="B6777" s="52" t="n">
        <v>60</v>
      </c>
      <c r="C6777" s="7" t="n">
        <v>9</v>
      </c>
      <c r="D6777" s="7" t="n">
        <v>0</v>
      </c>
      <c r="E6777" s="7" t="n">
        <v>0</v>
      </c>
      <c r="F6777" s="7" t="n">
        <v>0</v>
      </c>
      <c r="G6777" s="7" t="n">
        <v>0</v>
      </c>
      <c r="H6777" s="7" t="n">
        <v>0</v>
      </c>
    </row>
    <row r="6778" spans="1:8">
      <c r="A6778" t="s">
        <v>4</v>
      </c>
      <c r="B6778" s="4" t="s">
        <v>5</v>
      </c>
      <c r="C6778" s="4" t="s">
        <v>10</v>
      </c>
      <c r="D6778" s="4" t="s">
        <v>10</v>
      </c>
      <c r="E6778" s="4" t="s">
        <v>10</v>
      </c>
    </row>
    <row r="6779" spans="1:8">
      <c r="A6779" t="n">
        <v>57381</v>
      </c>
      <c r="B6779" s="64" t="n">
        <v>61</v>
      </c>
      <c r="C6779" s="7" t="n">
        <v>9</v>
      </c>
      <c r="D6779" s="7" t="n">
        <v>65533</v>
      </c>
      <c r="E6779" s="7" t="n">
        <v>0</v>
      </c>
    </row>
    <row r="6780" spans="1:8">
      <c r="A6780" t="s">
        <v>4</v>
      </c>
      <c r="B6780" s="4" t="s">
        <v>5</v>
      </c>
      <c r="C6780" s="4" t="s">
        <v>10</v>
      </c>
      <c r="D6780" s="4" t="s">
        <v>24</v>
      </c>
      <c r="E6780" s="4" t="s">
        <v>24</v>
      </c>
      <c r="F6780" s="4" t="s">
        <v>24</v>
      </c>
      <c r="G6780" s="4" t="s">
        <v>10</v>
      </c>
      <c r="H6780" s="4" t="s">
        <v>10</v>
      </c>
    </row>
    <row r="6781" spans="1:8">
      <c r="A6781" t="n">
        <v>57388</v>
      </c>
      <c r="B6781" s="52" t="n">
        <v>60</v>
      </c>
      <c r="C6781" s="7" t="n">
        <v>7032</v>
      </c>
      <c r="D6781" s="7" t="n">
        <v>0</v>
      </c>
      <c r="E6781" s="7" t="n">
        <v>0</v>
      </c>
      <c r="F6781" s="7" t="n">
        <v>0</v>
      </c>
      <c r="G6781" s="7" t="n">
        <v>0</v>
      </c>
      <c r="H6781" s="7" t="n">
        <v>1</v>
      </c>
    </row>
    <row r="6782" spans="1:8">
      <c r="A6782" t="s">
        <v>4</v>
      </c>
      <c r="B6782" s="4" t="s">
        <v>5</v>
      </c>
      <c r="C6782" s="4" t="s">
        <v>10</v>
      </c>
      <c r="D6782" s="4" t="s">
        <v>24</v>
      </c>
      <c r="E6782" s="4" t="s">
        <v>24</v>
      </c>
      <c r="F6782" s="4" t="s">
        <v>24</v>
      </c>
      <c r="G6782" s="4" t="s">
        <v>10</v>
      </c>
      <c r="H6782" s="4" t="s">
        <v>10</v>
      </c>
    </row>
    <row r="6783" spans="1:8">
      <c r="A6783" t="n">
        <v>57407</v>
      </c>
      <c r="B6783" s="52" t="n">
        <v>60</v>
      </c>
      <c r="C6783" s="7" t="n">
        <v>7032</v>
      </c>
      <c r="D6783" s="7" t="n">
        <v>0</v>
      </c>
      <c r="E6783" s="7" t="n">
        <v>0</v>
      </c>
      <c r="F6783" s="7" t="n">
        <v>0</v>
      </c>
      <c r="G6783" s="7" t="n">
        <v>0</v>
      </c>
      <c r="H6783" s="7" t="n">
        <v>0</v>
      </c>
    </row>
    <row r="6784" spans="1:8">
      <c r="A6784" t="s">
        <v>4</v>
      </c>
      <c r="B6784" s="4" t="s">
        <v>5</v>
      </c>
      <c r="C6784" s="4" t="s">
        <v>10</v>
      </c>
      <c r="D6784" s="4" t="s">
        <v>10</v>
      </c>
      <c r="E6784" s="4" t="s">
        <v>10</v>
      </c>
    </row>
    <row r="6785" spans="1:8">
      <c r="A6785" t="n">
        <v>57426</v>
      </c>
      <c r="B6785" s="64" t="n">
        <v>61</v>
      </c>
      <c r="C6785" s="7" t="n">
        <v>7032</v>
      </c>
      <c r="D6785" s="7" t="n">
        <v>65533</v>
      </c>
      <c r="E6785" s="7" t="n">
        <v>0</v>
      </c>
    </row>
    <row r="6786" spans="1:8">
      <c r="A6786" t="s">
        <v>4</v>
      </c>
      <c r="B6786" s="4" t="s">
        <v>5</v>
      </c>
      <c r="C6786" s="4" t="s">
        <v>10</v>
      </c>
      <c r="D6786" s="4" t="s">
        <v>24</v>
      </c>
      <c r="E6786" s="4" t="s">
        <v>24</v>
      </c>
      <c r="F6786" s="4" t="s">
        <v>24</v>
      </c>
      <c r="G6786" s="4" t="s">
        <v>10</v>
      </c>
      <c r="H6786" s="4" t="s">
        <v>10</v>
      </c>
    </row>
    <row r="6787" spans="1:8">
      <c r="A6787" t="n">
        <v>57433</v>
      </c>
      <c r="B6787" s="52" t="n">
        <v>60</v>
      </c>
      <c r="C6787" s="7" t="n">
        <v>28</v>
      </c>
      <c r="D6787" s="7" t="n">
        <v>0</v>
      </c>
      <c r="E6787" s="7" t="n">
        <v>0</v>
      </c>
      <c r="F6787" s="7" t="n">
        <v>0</v>
      </c>
      <c r="G6787" s="7" t="n">
        <v>0</v>
      </c>
      <c r="H6787" s="7" t="n">
        <v>1</v>
      </c>
    </row>
    <row r="6788" spans="1:8">
      <c r="A6788" t="s">
        <v>4</v>
      </c>
      <c r="B6788" s="4" t="s">
        <v>5</v>
      </c>
      <c r="C6788" s="4" t="s">
        <v>10</v>
      </c>
      <c r="D6788" s="4" t="s">
        <v>24</v>
      </c>
      <c r="E6788" s="4" t="s">
        <v>24</v>
      </c>
      <c r="F6788" s="4" t="s">
        <v>24</v>
      </c>
      <c r="G6788" s="4" t="s">
        <v>10</v>
      </c>
      <c r="H6788" s="4" t="s">
        <v>10</v>
      </c>
    </row>
    <row r="6789" spans="1:8">
      <c r="A6789" t="n">
        <v>57452</v>
      </c>
      <c r="B6789" s="52" t="n">
        <v>60</v>
      </c>
      <c r="C6789" s="7" t="n">
        <v>28</v>
      </c>
      <c r="D6789" s="7" t="n">
        <v>0</v>
      </c>
      <c r="E6789" s="7" t="n">
        <v>0</v>
      </c>
      <c r="F6789" s="7" t="n">
        <v>0</v>
      </c>
      <c r="G6789" s="7" t="n">
        <v>0</v>
      </c>
      <c r="H6789" s="7" t="n">
        <v>0</v>
      </c>
    </row>
    <row r="6790" spans="1:8">
      <c r="A6790" t="s">
        <v>4</v>
      </c>
      <c r="B6790" s="4" t="s">
        <v>5</v>
      </c>
      <c r="C6790" s="4" t="s">
        <v>10</v>
      </c>
      <c r="D6790" s="4" t="s">
        <v>10</v>
      </c>
      <c r="E6790" s="4" t="s">
        <v>10</v>
      </c>
    </row>
    <row r="6791" spans="1:8">
      <c r="A6791" t="n">
        <v>57471</v>
      </c>
      <c r="B6791" s="64" t="n">
        <v>61</v>
      </c>
      <c r="C6791" s="7" t="n">
        <v>28</v>
      </c>
      <c r="D6791" s="7" t="n">
        <v>65533</v>
      </c>
      <c r="E6791" s="7" t="n">
        <v>0</v>
      </c>
    </row>
    <row r="6792" spans="1:8">
      <c r="A6792" t="s">
        <v>4</v>
      </c>
      <c r="B6792" s="4" t="s">
        <v>5</v>
      </c>
      <c r="C6792" s="4" t="s">
        <v>10</v>
      </c>
      <c r="D6792" s="4" t="s">
        <v>24</v>
      </c>
      <c r="E6792" s="4" t="s">
        <v>24</v>
      </c>
      <c r="F6792" s="4" t="s">
        <v>24</v>
      </c>
      <c r="G6792" s="4" t="s">
        <v>10</v>
      </c>
      <c r="H6792" s="4" t="s">
        <v>10</v>
      </c>
    </row>
    <row r="6793" spans="1:8">
      <c r="A6793" t="n">
        <v>57478</v>
      </c>
      <c r="B6793" s="52" t="n">
        <v>60</v>
      </c>
      <c r="C6793" s="7" t="n">
        <v>22</v>
      </c>
      <c r="D6793" s="7" t="n">
        <v>0</v>
      </c>
      <c r="E6793" s="7" t="n">
        <v>0</v>
      </c>
      <c r="F6793" s="7" t="n">
        <v>0</v>
      </c>
      <c r="G6793" s="7" t="n">
        <v>0</v>
      </c>
      <c r="H6793" s="7" t="n">
        <v>1</v>
      </c>
    </row>
    <row r="6794" spans="1:8">
      <c r="A6794" t="s">
        <v>4</v>
      </c>
      <c r="B6794" s="4" t="s">
        <v>5</v>
      </c>
      <c r="C6794" s="4" t="s">
        <v>10</v>
      </c>
      <c r="D6794" s="4" t="s">
        <v>24</v>
      </c>
      <c r="E6794" s="4" t="s">
        <v>24</v>
      </c>
      <c r="F6794" s="4" t="s">
        <v>24</v>
      </c>
      <c r="G6794" s="4" t="s">
        <v>10</v>
      </c>
      <c r="H6794" s="4" t="s">
        <v>10</v>
      </c>
    </row>
    <row r="6795" spans="1:8">
      <c r="A6795" t="n">
        <v>57497</v>
      </c>
      <c r="B6795" s="52" t="n">
        <v>60</v>
      </c>
      <c r="C6795" s="7" t="n">
        <v>22</v>
      </c>
      <c r="D6795" s="7" t="n">
        <v>0</v>
      </c>
      <c r="E6795" s="7" t="n">
        <v>0</v>
      </c>
      <c r="F6795" s="7" t="n">
        <v>0</v>
      </c>
      <c r="G6795" s="7" t="n">
        <v>0</v>
      </c>
      <c r="H6795" s="7" t="n">
        <v>0</v>
      </c>
    </row>
    <row r="6796" spans="1:8">
      <c r="A6796" t="s">
        <v>4</v>
      </c>
      <c r="B6796" s="4" t="s">
        <v>5</v>
      </c>
      <c r="C6796" s="4" t="s">
        <v>10</v>
      </c>
      <c r="D6796" s="4" t="s">
        <v>10</v>
      </c>
      <c r="E6796" s="4" t="s">
        <v>10</v>
      </c>
    </row>
    <row r="6797" spans="1:8">
      <c r="A6797" t="n">
        <v>57516</v>
      </c>
      <c r="B6797" s="64" t="n">
        <v>61</v>
      </c>
      <c r="C6797" s="7" t="n">
        <v>22</v>
      </c>
      <c r="D6797" s="7" t="n">
        <v>65533</v>
      </c>
      <c r="E6797" s="7" t="n">
        <v>0</v>
      </c>
    </row>
    <row r="6798" spans="1:8">
      <c r="A6798" t="s">
        <v>4</v>
      </c>
      <c r="B6798" s="4" t="s">
        <v>5</v>
      </c>
      <c r="C6798" s="4" t="s">
        <v>10</v>
      </c>
      <c r="D6798" s="4" t="s">
        <v>10</v>
      </c>
      <c r="E6798" s="4" t="s">
        <v>10</v>
      </c>
    </row>
    <row r="6799" spans="1:8">
      <c r="A6799" t="n">
        <v>57523</v>
      </c>
      <c r="B6799" s="64" t="n">
        <v>61</v>
      </c>
      <c r="C6799" s="7" t="n">
        <v>0</v>
      </c>
      <c r="D6799" s="7" t="n">
        <v>14</v>
      </c>
      <c r="E6799" s="7" t="n">
        <v>1</v>
      </c>
    </row>
    <row r="6800" spans="1:8">
      <c r="A6800" t="s">
        <v>4</v>
      </c>
      <c r="B6800" s="4" t="s">
        <v>5</v>
      </c>
      <c r="C6800" s="4" t="s">
        <v>10</v>
      </c>
      <c r="D6800" s="4" t="s">
        <v>10</v>
      </c>
      <c r="E6800" s="4" t="s">
        <v>10</v>
      </c>
    </row>
    <row r="6801" spans="1:8">
      <c r="A6801" t="n">
        <v>57530</v>
      </c>
      <c r="B6801" s="64" t="n">
        <v>61</v>
      </c>
      <c r="C6801" s="7" t="n">
        <v>61489</v>
      </c>
      <c r="D6801" s="7" t="n">
        <v>14</v>
      </c>
      <c r="E6801" s="7" t="n">
        <v>1</v>
      </c>
    </row>
    <row r="6802" spans="1:8">
      <c r="A6802" t="s">
        <v>4</v>
      </c>
      <c r="B6802" s="4" t="s">
        <v>5</v>
      </c>
      <c r="C6802" s="4" t="s">
        <v>10</v>
      </c>
      <c r="D6802" s="4" t="s">
        <v>10</v>
      </c>
      <c r="E6802" s="4" t="s">
        <v>10</v>
      </c>
    </row>
    <row r="6803" spans="1:8">
      <c r="A6803" t="n">
        <v>57537</v>
      </c>
      <c r="B6803" s="64" t="n">
        <v>61</v>
      </c>
      <c r="C6803" s="7" t="n">
        <v>61490</v>
      </c>
      <c r="D6803" s="7" t="n">
        <v>14</v>
      </c>
      <c r="E6803" s="7" t="n">
        <v>1</v>
      </c>
    </row>
    <row r="6804" spans="1:8">
      <c r="A6804" t="s">
        <v>4</v>
      </c>
      <c r="B6804" s="4" t="s">
        <v>5</v>
      </c>
      <c r="C6804" s="4" t="s">
        <v>10</v>
      </c>
      <c r="D6804" s="4" t="s">
        <v>10</v>
      </c>
      <c r="E6804" s="4" t="s">
        <v>10</v>
      </c>
    </row>
    <row r="6805" spans="1:8">
      <c r="A6805" t="n">
        <v>57544</v>
      </c>
      <c r="B6805" s="64" t="n">
        <v>61</v>
      </c>
      <c r="C6805" s="7" t="n">
        <v>61488</v>
      </c>
      <c r="D6805" s="7" t="n">
        <v>14</v>
      </c>
      <c r="E6805" s="7" t="n">
        <v>1</v>
      </c>
    </row>
    <row r="6806" spans="1:8">
      <c r="A6806" t="s">
        <v>4</v>
      </c>
      <c r="B6806" s="4" t="s">
        <v>5</v>
      </c>
      <c r="C6806" s="4" t="s">
        <v>10</v>
      </c>
      <c r="D6806" s="4" t="s">
        <v>10</v>
      </c>
      <c r="E6806" s="4" t="s">
        <v>10</v>
      </c>
    </row>
    <row r="6807" spans="1:8">
      <c r="A6807" t="n">
        <v>57551</v>
      </c>
      <c r="B6807" s="64" t="n">
        <v>61</v>
      </c>
      <c r="C6807" s="7" t="n">
        <v>8</v>
      </c>
      <c r="D6807" s="7" t="n">
        <v>14</v>
      </c>
      <c r="E6807" s="7" t="n">
        <v>1</v>
      </c>
    </row>
    <row r="6808" spans="1:8">
      <c r="A6808" t="s">
        <v>4</v>
      </c>
      <c r="B6808" s="4" t="s">
        <v>5</v>
      </c>
      <c r="C6808" s="4" t="s">
        <v>10</v>
      </c>
      <c r="D6808" s="4" t="s">
        <v>10</v>
      </c>
      <c r="E6808" s="4" t="s">
        <v>10</v>
      </c>
    </row>
    <row r="6809" spans="1:8">
      <c r="A6809" t="n">
        <v>57558</v>
      </c>
      <c r="B6809" s="64" t="n">
        <v>61</v>
      </c>
      <c r="C6809" s="7" t="n">
        <v>1</v>
      </c>
      <c r="D6809" s="7" t="n">
        <v>14</v>
      </c>
      <c r="E6809" s="7" t="n">
        <v>1</v>
      </c>
    </row>
    <row r="6810" spans="1:8">
      <c r="A6810" t="s">
        <v>4</v>
      </c>
      <c r="B6810" s="4" t="s">
        <v>5</v>
      </c>
      <c r="C6810" s="4" t="s">
        <v>10</v>
      </c>
      <c r="D6810" s="4" t="s">
        <v>10</v>
      </c>
      <c r="E6810" s="4" t="s">
        <v>10</v>
      </c>
    </row>
    <row r="6811" spans="1:8">
      <c r="A6811" t="n">
        <v>57565</v>
      </c>
      <c r="B6811" s="64" t="n">
        <v>61</v>
      </c>
      <c r="C6811" s="7" t="n">
        <v>9</v>
      </c>
      <c r="D6811" s="7" t="n">
        <v>14</v>
      </c>
      <c r="E6811" s="7" t="n">
        <v>1</v>
      </c>
    </row>
    <row r="6812" spans="1:8">
      <c r="A6812" t="s">
        <v>4</v>
      </c>
      <c r="B6812" s="4" t="s">
        <v>5</v>
      </c>
      <c r="C6812" s="4" t="s">
        <v>10</v>
      </c>
      <c r="D6812" s="4" t="s">
        <v>10</v>
      </c>
      <c r="E6812" s="4" t="s">
        <v>10</v>
      </c>
    </row>
    <row r="6813" spans="1:8">
      <c r="A6813" t="n">
        <v>57572</v>
      </c>
      <c r="B6813" s="64" t="n">
        <v>61</v>
      </c>
      <c r="C6813" s="7" t="n">
        <v>7032</v>
      </c>
      <c r="D6813" s="7" t="n">
        <v>14</v>
      </c>
      <c r="E6813" s="7" t="n">
        <v>1</v>
      </c>
    </row>
    <row r="6814" spans="1:8">
      <c r="A6814" t="s">
        <v>4</v>
      </c>
      <c r="B6814" s="4" t="s">
        <v>5</v>
      </c>
      <c r="C6814" s="4" t="s">
        <v>10</v>
      </c>
      <c r="D6814" s="4" t="s">
        <v>10</v>
      </c>
      <c r="E6814" s="4" t="s">
        <v>10</v>
      </c>
    </row>
    <row r="6815" spans="1:8">
      <c r="A6815" t="n">
        <v>57579</v>
      </c>
      <c r="B6815" s="64" t="n">
        <v>61</v>
      </c>
      <c r="C6815" s="7" t="n">
        <v>28</v>
      </c>
      <c r="D6815" s="7" t="n">
        <v>14</v>
      </c>
      <c r="E6815" s="7" t="n">
        <v>1</v>
      </c>
    </row>
    <row r="6816" spans="1:8">
      <c r="A6816" t="s">
        <v>4</v>
      </c>
      <c r="B6816" s="4" t="s">
        <v>5</v>
      </c>
      <c r="C6816" s="4" t="s">
        <v>10</v>
      </c>
      <c r="D6816" s="4" t="s">
        <v>10</v>
      </c>
      <c r="E6816" s="4" t="s">
        <v>10</v>
      </c>
    </row>
    <row r="6817" spans="1:5">
      <c r="A6817" t="n">
        <v>57586</v>
      </c>
      <c r="B6817" s="64" t="n">
        <v>61</v>
      </c>
      <c r="C6817" s="7" t="n">
        <v>22</v>
      </c>
      <c r="D6817" s="7" t="n">
        <v>14</v>
      </c>
      <c r="E6817" s="7" t="n">
        <v>1</v>
      </c>
    </row>
    <row r="6818" spans="1:5">
      <c r="A6818" t="s">
        <v>4</v>
      </c>
      <c r="B6818" s="4" t="s">
        <v>5</v>
      </c>
      <c r="C6818" s="4" t="s">
        <v>10</v>
      </c>
      <c r="D6818" s="4" t="s">
        <v>24</v>
      </c>
      <c r="E6818" s="4" t="s">
        <v>24</v>
      </c>
      <c r="F6818" s="4" t="s">
        <v>24</v>
      </c>
      <c r="G6818" s="4" t="s">
        <v>24</v>
      </c>
    </row>
    <row r="6819" spans="1:5">
      <c r="A6819" t="n">
        <v>57593</v>
      </c>
      <c r="B6819" s="40" t="n">
        <v>46</v>
      </c>
      <c r="C6819" s="7" t="n">
        <v>0</v>
      </c>
      <c r="D6819" s="7" t="n">
        <v>-91.1399993896484</v>
      </c>
      <c r="E6819" s="7" t="n">
        <v>173.550003051758</v>
      </c>
      <c r="F6819" s="7" t="n">
        <v>30.2999992370605</v>
      </c>
      <c r="G6819" s="7" t="n">
        <v>58.7000007629395</v>
      </c>
    </row>
    <row r="6820" spans="1:5">
      <c r="A6820" t="s">
        <v>4</v>
      </c>
      <c r="B6820" s="4" t="s">
        <v>5</v>
      </c>
      <c r="C6820" s="4" t="s">
        <v>10</v>
      </c>
      <c r="D6820" s="4" t="s">
        <v>24</v>
      </c>
      <c r="E6820" s="4" t="s">
        <v>24</v>
      </c>
      <c r="F6820" s="4" t="s">
        <v>24</v>
      </c>
      <c r="G6820" s="4" t="s">
        <v>24</v>
      </c>
    </row>
    <row r="6821" spans="1:5">
      <c r="A6821" t="n">
        <v>57612</v>
      </c>
      <c r="B6821" s="40" t="n">
        <v>46</v>
      </c>
      <c r="C6821" s="7" t="n">
        <v>61489</v>
      </c>
      <c r="D6821" s="7" t="n">
        <v>-92.9000015258789</v>
      </c>
      <c r="E6821" s="7" t="n">
        <v>173.550003051758</v>
      </c>
      <c r="F6821" s="7" t="n">
        <v>28.5300006866455</v>
      </c>
      <c r="G6821" s="7" t="n">
        <v>69.3000030517578</v>
      </c>
    </row>
    <row r="6822" spans="1:5">
      <c r="A6822" t="s">
        <v>4</v>
      </c>
      <c r="B6822" s="4" t="s">
        <v>5</v>
      </c>
      <c r="C6822" s="4" t="s">
        <v>10</v>
      </c>
      <c r="D6822" s="4" t="s">
        <v>24</v>
      </c>
      <c r="E6822" s="4" t="s">
        <v>24</v>
      </c>
      <c r="F6822" s="4" t="s">
        <v>24</v>
      </c>
      <c r="G6822" s="4" t="s">
        <v>24</v>
      </c>
    </row>
    <row r="6823" spans="1:5">
      <c r="A6823" t="n">
        <v>57631</v>
      </c>
      <c r="B6823" s="40" t="n">
        <v>46</v>
      </c>
      <c r="C6823" s="7" t="n">
        <v>61490</v>
      </c>
      <c r="D6823" s="7" t="n">
        <v>-91.5500030517578</v>
      </c>
      <c r="E6823" s="7" t="n">
        <v>173.550003051758</v>
      </c>
      <c r="F6823" s="7" t="n">
        <v>31.5599994659424</v>
      </c>
      <c r="G6823" s="7" t="n">
        <v>97.9000015258789</v>
      </c>
    </row>
    <row r="6824" spans="1:5">
      <c r="A6824" t="s">
        <v>4</v>
      </c>
      <c r="B6824" s="4" t="s">
        <v>5</v>
      </c>
      <c r="C6824" s="4" t="s">
        <v>10</v>
      </c>
      <c r="D6824" s="4" t="s">
        <v>24</v>
      </c>
      <c r="E6824" s="4" t="s">
        <v>24</v>
      </c>
      <c r="F6824" s="4" t="s">
        <v>24</v>
      </c>
      <c r="G6824" s="4" t="s">
        <v>24</v>
      </c>
    </row>
    <row r="6825" spans="1:5">
      <c r="A6825" t="n">
        <v>57650</v>
      </c>
      <c r="B6825" s="40" t="n">
        <v>46</v>
      </c>
      <c r="C6825" s="7" t="n">
        <v>61488</v>
      </c>
      <c r="D6825" s="7" t="n">
        <v>-92.879997253418</v>
      </c>
      <c r="E6825" s="7" t="n">
        <v>173.550003051758</v>
      </c>
      <c r="F6825" s="7" t="n">
        <v>32</v>
      </c>
      <c r="G6825" s="7" t="n">
        <v>96.6999969482422</v>
      </c>
    </row>
    <row r="6826" spans="1:5">
      <c r="A6826" t="s">
        <v>4</v>
      </c>
      <c r="B6826" s="4" t="s">
        <v>5</v>
      </c>
      <c r="C6826" s="4" t="s">
        <v>10</v>
      </c>
      <c r="D6826" s="4" t="s">
        <v>24</v>
      </c>
      <c r="E6826" s="4" t="s">
        <v>24</v>
      </c>
      <c r="F6826" s="4" t="s">
        <v>24</v>
      </c>
      <c r="G6826" s="4" t="s">
        <v>24</v>
      </c>
    </row>
    <row r="6827" spans="1:5">
      <c r="A6827" t="n">
        <v>57669</v>
      </c>
      <c r="B6827" s="40" t="n">
        <v>46</v>
      </c>
      <c r="C6827" s="7" t="n">
        <v>8</v>
      </c>
      <c r="D6827" s="7" t="n">
        <v>-91.5800018310547</v>
      </c>
      <c r="E6827" s="7" t="n">
        <v>173.550003051758</v>
      </c>
      <c r="F6827" s="7" t="n">
        <v>27.6599998474121</v>
      </c>
      <c r="G6827" s="7" t="n">
        <v>65.6999969482422</v>
      </c>
    </row>
    <row r="6828" spans="1:5">
      <c r="A6828" t="s">
        <v>4</v>
      </c>
      <c r="B6828" s="4" t="s">
        <v>5</v>
      </c>
      <c r="C6828" s="4" t="s">
        <v>10</v>
      </c>
      <c r="D6828" s="4" t="s">
        <v>24</v>
      </c>
      <c r="E6828" s="4" t="s">
        <v>24</v>
      </c>
      <c r="F6828" s="4" t="s">
        <v>24</v>
      </c>
      <c r="G6828" s="4" t="s">
        <v>24</v>
      </c>
    </row>
    <row r="6829" spans="1:5">
      <c r="A6829" t="n">
        <v>57688</v>
      </c>
      <c r="B6829" s="40" t="n">
        <v>46</v>
      </c>
      <c r="C6829" s="7" t="n">
        <v>1</v>
      </c>
      <c r="D6829" s="7" t="n">
        <v>-93.1999969482422</v>
      </c>
      <c r="E6829" s="7" t="n">
        <v>173.550003051758</v>
      </c>
      <c r="F6829" s="7" t="n">
        <v>29.8799991607666</v>
      </c>
      <c r="G6829" s="7" t="n">
        <v>65.4000015258789</v>
      </c>
    </row>
    <row r="6830" spans="1:5">
      <c r="A6830" t="s">
        <v>4</v>
      </c>
      <c r="B6830" s="4" t="s">
        <v>5</v>
      </c>
      <c r="C6830" s="4" t="s">
        <v>10</v>
      </c>
      <c r="D6830" s="4" t="s">
        <v>24</v>
      </c>
      <c r="E6830" s="4" t="s">
        <v>24</v>
      </c>
      <c r="F6830" s="4" t="s">
        <v>24</v>
      </c>
      <c r="G6830" s="4" t="s">
        <v>24</v>
      </c>
    </row>
    <row r="6831" spans="1:5">
      <c r="A6831" t="n">
        <v>57707</v>
      </c>
      <c r="B6831" s="40" t="n">
        <v>46</v>
      </c>
      <c r="C6831" s="7" t="n">
        <v>9</v>
      </c>
      <c r="D6831" s="7" t="n">
        <v>-90.8300018310547</v>
      </c>
      <c r="E6831" s="7" t="n">
        <v>173.550003051758</v>
      </c>
      <c r="F6831" s="7" t="n">
        <v>33.0400009155273</v>
      </c>
      <c r="G6831" s="7" t="n">
        <v>67.0999984741211</v>
      </c>
    </row>
    <row r="6832" spans="1:5">
      <c r="A6832" t="s">
        <v>4</v>
      </c>
      <c r="B6832" s="4" t="s">
        <v>5</v>
      </c>
      <c r="C6832" s="4" t="s">
        <v>10</v>
      </c>
      <c r="D6832" s="4" t="s">
        <v>24</v>
      </c>
      <c r="E6832" s="4" t="s">
        <v>24</v>
      </c>
      <c r="F6832" s="4" t="s">
        <v>24</v>
      </c>
      <c r="G6832" s="4" t="s">
        <v>24</v>
      </c>
    </row>
    <row r="6833" spans="1:7">
      <c r="A6833" t="n">
        <v>57726</v>
      </c>
      <c r="B6833" s="40" t="n">
        <v>46</v>
      </c>
      <c r="C6833" s="7" t="n">
        <v>7032</v>
      </c>
      <c r="D6833" s="7" t="n">
        <v>-91.2399978637695</v>
      </c>
      <c r="E6833" s="7" t="n">
        <v>173.550003051758</v>
      </c>
      <c r="F6833" s="7" t="n">
        <v>29.6100006103516</v>
      </c>
      <c r="G6833" s="7" t="n">
        <v>85.5999984741211</v>
      </c>
    </row>
    <row r="6834" spans="1:7">
      <c r="A6834" t="s">
        <v>4</v>
      </c>
      <c r="B6834" s="4" t="s">
        <v>5</v>
      </c>
      <c r="C6834" s="4" t="s">
        <v>10</v>
      </c>
      <c r="D6834" s="4" t="s">
        <v>24</v>
      </c>
      <c r="E6834" s="4" t="s">
        <v>24</v>
      </c>
      <c r="F6834" s="4" t="s">
        <v>24</v>
      </c>
      <c r="G6834" s="4" t="s">
        <v>24</v>
      </c>
    </row>
    <row r="6835" spans="1:7">
      <c r="A6835" t="n">
        <v>57745</v>
      </c>
      <c r="B6835" s="40" t="n">
        <v>46</v>
      </c>
      <c r="C6835" s="7" t="n">
        <v>28</v>
      </c>
      <c r="D6835" s="7" t="n">
        <v>-86.1600036621094</v>
      </c>
      <c r="E6835" s="7" t="n">
        <v>173.550003051758</v>
      </c>
      <c r="F6835" s="7" t="n">
        <v>29.2399997711182</v>
      </c>
      <c r="G6835" s="7" t="n">
        <v>352</v>
      </c>
    </row>
    <row r="6836" spans="1:7">
      <c r="A6836" t="s">
        <v>4</v>
      </c>
      <c r="B6836" s="4" t="s">
        <v>5</v>
      </c>
      <c r="C6836" s="4" t="s">
        <v>10</v>
      </c>
      <c r="D6836" s="4" t="s">
        <v>24</v>
      </c>
      <c r="E6836" s="4" t="s">
        <v>24</v>
      </c>
      <c r="F6836" s="4" t="s">
        <v>24</v>
      </c>
      <c r="G6836" s="4" t="s">
        <v>24</v>
      </c>
    </row>
    <row r="6837" spans="1:7">
      <c r="A6837" t="n">
        <v>57764</v>
      </c>
      <c r="B6837" s="40" t="n">
        <v>46</v>
      </c>
      <c r="C6837" s="7" t="n">
        <v>22</v>
      </c>
      <c r="D6837" s="7" t="n">
        <v>-86.0199966430664</v>
      </c>
      <c r="E6837" s="7" t="n">
        <v>173.550003051758</v>
      </c>
      <c r="F6837" s="7" t="n">
        <v>31.4200000762939</v>
      </c>
      <c r="G6837" s="7" t="n">
        <v>315.799987792969</v>
      </c>
    </row>
    <row r="6838" spans="1:7">
      <c r="A6838" t="s">
        <v>4</v>
      </c>
      <c r="B6838" s="4" t="s">
        <v>5</v>
      </c>
      <c r="C6838" s="4" t="s">
        <v>10</v>
      </c>
      <c r="D6838" s="4" t="s">
        <v>24</v>
      </c>
      <c r="E6838" s="4" t="s">
        <v>24</v>
      </c>
      <c r="F6838" s="4" t="s">
        <v>24</v>
      </c>
      <c r="G6838" s="4" t="s">
        <v>24</v>
      </c>
    </row>
    <row r="6839" spans="1:7">
      <c r="A6839" t="n">
        <v>57783</v>
      </c>
      <c r="B6839" s="40" t="n">
        <v>46</v>
      </c>
      <c r="C6839" s="7" t="n">
        <v>14</v>
      </c>
      <c r="D6839" s="7" t="n">
        <v>-88.4700012207031</v>
      </c>
      <c r="E6839" s="7" t="n">
        <v>184.309997558594</v>
      </c>
      <c r="F6839" s="7" t="n">
        <v>39.0200004577637</v>
      </c>
      <c r="G6839" s="7" t="n">
        <v>185.699996948242</v>
      </c>
    </row>
    <row r="6840" spans="1:7">
      <c r="A6840" t="s">
        <v>4</v>
      </c>
      <c r="B6840" s="4" t="s">
        <v>5</v>
      </c>
      <c r="C6840" s="4" t="s">
        <v>10</v>
      </c>
      <c r="D6840" s="4" t="s">
        <v>14</v>
      </c>
      <c r="E6840" s="4" t="s">
        <v>6</v>
      </c>
      <c r="F6840" s="4" t="s">
        <v>24</v>
      </c>
      <c r="G6840" s="4" t="s">
        <v>24</v>
      </c>
      <c r="H6840" s="4" t="s">
        <v>24</v>
      </c>
    </row>
    <row r="6841" spans="1:7">
      <c r="A6841" t="n">
        <v>57802</v>
      </c>
      <c r="B6841" s="44" t="n">
        <v>48</v>
      </c>
      <c r="C6841" s="7" t="n">
        <v>28</v>
      </c>
      <c r="D6841" s="7" t="n">
        <v>0</v>
      </c>
      <c r="E6841" s="7" t="s">
        <v>539</v>
      </c>
      <c r="F6841" s="7" t="n">
        <v>-1</v>
      </c>
      <c r="G6841" s="7" t="n">
        <v>1</v>
      </c>
      <c r="H6841" s="7" t="n">
        <v>0</v>
      </c>
    </row>
    <row r="6842" spans="1:7">
      <c r="A6842" t="s">
        <v>4</v>
      </c>
      <c r="B6842" s="4" t="s">
        <v>5</v>
      </c>
      <c r="C6842" s="4" t="s">
        <v>10</v>
      </c>
      <c r="D6842" s="4" t="s">
        <v>14</v>
      </c>
      <c r="E6842" s="4" t="s">
        <v>6</v>
      </c>
      <c r="F6842" s="4" t="s">
        <v>24</v>
      </c>
      <c r="G6842" s="4" t="s">
        <v>24</v>
      </c>
      <c r="H6842" s="4" t="s">
        <v>24</v>
      </c>
    </row>
    <row r="6843" spans="1:7">
      <c r="A6843" t="n">
        <v>57835</v>
      </c>
      <c r="B6843" s="44" t="n">
        <v>48</v>
      </c>
      <c r="C6843" s="7" t="n">
        <v>28</v>
      </c>
      <c r="D6843" s="7" t="n">
        <v>0</v>
      </c>
      <c r="E6843" s="7" t="s">
        <v>132</v>
      </c>
      <c r="F6843" s="7" t="n">
        <v>0</v>
      </c>
      <c r="G6843" s="7" t="n">
        <v>1</v>
      </c>
      <c r="H6843" s="7" t="n">
        <v>0</v>
      </c>
    </row>
    <row r="6844" spans="1:7">
      <c r="A6844" t="s">
        <v>4</v>
      </c>
      <c r="B6844" s="4" t="s">
        <v>5</v>
      </c>
      <c r="C6844" s="4" t="s">
        <v>10</v>
      </c>
      <c r="D6844" s="4" t="s">
        <v>14</v>
      </c>
      <c r="E6844" s="4" t="s">
        <v>6</v>
      </c>
      <c r="F6844" s="4" t="s">
        <v>24</v>
      </c>
      <c r="G6844" s="4" t="s">
        <v>24</v>
      </c>
      <c r="H6844" s="4" t="s">
        <v>24</v>
      </c>
    </row>
    <row r="6845" spans="1:7">
      <c r="A6845" t="n">
        <v>57859</v>
      </c>
      <c r="B6845" s="44" t="n">
        <v>48</v>
      </c>
      <c r="C6845" s="7" t="n">
        <v>22</v>
      </c>
      <c r="D6845" s="7" t="n">
        <v>0</v>
      </c>
      <c r="E6845" s="7" t="s">
        <v>149</v>
      </c>
      <c r="F6845" s="7" t="n">
        <v>0</v>
      </c>
      <c r="G6845" s="7" t="n">
        <v>1</v>
      </c>
      <c r="H6845" s="7" t="n">
        <v>0</v>
      </c>
    </row>
    <row r="6846" spans="1:7">
      <c r="A6846" t="s">
        <v>4</v>
      </c>
      <c r="B6846" s="4" t="s">
        <v>5</v>
      </c>
      <c r="C6846" s="4" t="s">
        <v>10</v>
      </c>
      <c r="D6846" s="4" t="s">
        <v>14</v>
      </c>
      <c r="E6846" s="4" t="s">
        <v>6</v>
      </c>
      <c r="F6846" s="4" t="s">
        <v>24</v>
      </c>
      <c r="G6846" s="4" t="s">
        <v>24</v>
      </c>
      <c r="H6846" s="4" t="s">
        <v>24</v>
      </c>
    </row>
    <row r="6847" spans="1:7">
      <c r="A6847" t="n">
        <v>57888</v>
      </c>
      <c r="B6847" s="44" t="n">
        <v>48</v>
      </c>
      <c r="C6847" s="7" t="n">
        <v>0</v>
      </c>
      <c r="D6847" s="7" t="n">
        <v>0</v>
      </c>
      <c r="E6847" s="7" t="s">
        <v>149</v>
      </c>
      <c r="F6847" s="7" t="n">
        <v>0</v>
      </c>
      <c r="G6847" s="7" t="n">
        <v>1</v>
      </c>
      <c r="H6847" s="7" t="n">
        <v>0</v>
      </c>
    </row>
    <row r="6848" spans="1:7">
      <c r="A6848" t="s">
        <v>4</v>
      </c>
      <c r="B6848" s="4" t="s">
        <v>5</v>
      </c>
      <c r="C6848" s="4" t="s">
        <v>10</v>
      </c>
      <c r="D6848" s="4" t="s">
        <v>14</v>
      </c>
      <c r="E6848" s="4" t="s">
        <v>6</v>
      </c>
      <c r="F6848" s="4" t="s">
        <v>24</v>
      </c>
      <c r="G6848" s="4" t="s">
        <v>24</v>
      </c>
      <c r="H6848" s="4" t="s">
        <v>24</v>
      </c>
    </row>
    <row r="6849" spans="1:8">
      <c r="A6849" t="n">
        <v>57917</v>
      </c>
      <c r="B6849" s="44" t="n">
        <v>48</v>
      </c>
      <c r="C6849" s="7" t="n">
        <v>61489</v>
      </c>
      <c r="D6849" s="7" t="n">
        <v>0</v>
      </c>
      <c r="E6849" s="7" t="s">
        <v>149</v>
      </c>
      <c r="F6849" s="7" t="n">
        <v>0</v>
      </c>
      <c r="G6849" s="7" t="n">
        <v>1</v>
      </c>
      <c r="H6849" s="7" t="n">
        <v>0</v>
      </c>
    </row>
    <row r="6850" spans="1:8">
      <c r="A6850" t="s">
        <v>4</v>
      </c>
      <c r="B6850" s="4" t="s">
        <v>5</v>
      </c>
      <c r="C6850" s="4" t="s">
        <v>10</v>
      </c>
      <c r="D6850" s="4" t="s">
        <v>14</v>
      </c>
      <c r="E6850" s="4" t="s">
        <v>6</v>
      </c>
      <c r="F6850" s="4" t="s">
        <v>24</v>
      </c>
      <c r="G6850" s="4" t="s">
        <v>24</v>
      </c>
      <c r="H6850" s="4" t="s">
        <v>24</v>
      </c>
    </row>
    <row r="6851" spans="1:8">
      <c r="A6851" t="n">
        <v>57946</v>
      </c>
      <c r="B6851" s="44" t="n">
        <v>48</v>
      </c>
      <c r="C6851" s="7" t="n">
        <v>61490</v>
      </c>
      <c r="D6851" s="7" t="n">
        <v>0</v>
      </c>
      <c r="E6851" s="7" t="s">
        <v>149</v>
      </c>
      <c r="F6851" s="7" t="n">
        <v>0</v>
      </c>
      <c r="G6851" s="7" t="n">
        <v>1</v>
      </c>
      <c r="H6851" s="7" t="n">
        <v>0</v>
      </c>
    </row>
    <row r="6852" spans="1:8">
      <c r="A6852" t="s">
        <v>4</v>
      </c>
      <c r="B6852" s="4" t="s">
        <v>5</v>
      </c>
      <c r="C6852" s="4" t="s">
        <v>10</v>
      </c>
      <c r="D6852" s="4" t="s">
        <v>14</v>
      </c>
      <c r="E6852" s="4" t="s">
        <v>6</v>
      </c>
      <c r="F6852" s="4" t="s">
        <v>24</v>
      </c>
      <c r="G6852" s="4" t="s">
        <v>24</v>
      </c>
      <c r="H6852" s="4" t="s">
        <v>24</v>
      </c>
    </row>
    <row r="6853" spans="1:8">
      <c r="A6853" t="n">
        <v>57975</v>
      </c>
      <c r="B6853" s="44" t="n">
        <v>48</v>
      </c>
      <c r="C6853" s="7" t="n">
        <v>61488</v>
      </c>
      <c r="D6853" s="7" t="n">
        <v>0</v>
      </c>
      <c r="E6853" s="7" t="s">
        <v>149</v>
      </c>
      <c r="F6853" s="7" t="n">
        <v>0</v>
      </c>
      <c r="G6853" s="7" t="n">
        <v>1</v>
      </c>
      <c r="H6853" s="7" t="n">
        <v>0</v>
      </c>
    </row>
    <row r="6854" spans="1:8">
      <c r="A6854" t="s">
        <v>4</v>
      </c>
      <c r="B6854" s="4" t="s">
        <v>5</v>
      </c>
      <c r="C6854" s="4" t="s">
        <v>10</v>
      </c>
      <c r="D6854" s="4" t="s">
        <v>14</v>
      </c>
      <c r="E6854" s="4" t="s">
        <v>6</v>
      </c>
      <c r="F6854" s="4" t="s">
        <v>24</v>
      </c>
      <c r="G6854" s="4" t="s">
        <v>24</v>
      </c>
      <c r="H6854" s="4" t="s">
        <v>24</v>
      </c>
    </row>
    <row r="6855" spans="1:8">
      <c r="A6855" t="n">
        <v>58004</v>
      </c>
      <c r="B6855" s="44" t="n">
        <v>48</v>
      </c>
      <c r="C6855" s="7" t="n">
        <v>8</v>
      </c>
      <c r="D6855" s="7" t="n">
        <v>0</v>
      </c>
      <c r="E6855" s="7" t="s">
        <v>149</v>
      </c>
      <c r="F6855" s="7" t="n">
        <v>0</v>
      </c>
      <c r="G6855" s="7" t="n">
        <v>1</v>
      </c>
      <c r="H6855" s="7" t="n">
        <v>0</v>
      </c>
    </row>
    <row r="6856" spans="1:8">
      <c r="A6856" t="s">
        <v>4</v>
      </c>
      <c r="B6856" s="4" t="s">
        <v>5</v>
      </c>
      <c r="C6856" s="4" t="s">
        <v>10</v>
      </c>
      <c r="D6856" s="4" t="s">
        <v>14</v>
      </c>
      <c r="E6856" s="4" t="s">
        <v>6</v>
      </c>
      <c r="F6856" s="4" t="s">
        <v>24</v>
      </c>
      <c r="G6856" s="4" t="s">
        <v>24</v>
      </c>
      <c r="H6856" s="4" t="s">
        <v>24</v>
      </c>
    </row>
    <row r="6857" spans="1:8">
      <c r="A6857" t="n">
        <v>58033</v>
      </c>
      <c r="B6857" s="44" t="n">
        <v>48</v>
      </c>
      <c r="C6857" s="7" t="n">
        <v>1</v>
      </c>
      <c r="D6857" s="7" t="n">
        <v>0</v>
      </c>
      <c r="E6857" s="7" t="s">
        <v>149</v>
      </c>
      <c r="F6857" s="7" t="n">
        <v>0</v>
      </c>
      <c r="G6857" s="7" t="n">
        <v>1</v>
      </c>
      <c r="H6857" s="7" t="n">
        <v>0</v>
      </c>
    </row>
    <row r="6858" spans="1:8">
      <c r="A6858" t="s">
        <v>4</v>
      </c>
      <c r="B6858" s="4" t="s">
        <v>5</v>
      </c>
      <c r="C6858" s="4" t="s">
        <v>10</v>
      </c>
      <c r="D6858" s="4" t="s">
        <v>14</v>
      </c>
      <c r="E6858" s="4" t="s">
        <v>6</v>
      </c>
      <c r="F6858" s="4" t="s">
        <v>24</v>
      </c>
      <c r="G6858" s="4" t="s">
        <v>24</v>
      </c>
      <c r="H6858" s="4" t="s">
        <v>24</v>
      </c>
    </row>
    <row r="6859" spans="1:8">
      <c r="A6859" t="n">
        <v>58062</v>
      </c>
      <c r="B6859" s="44" t="n">
        <v>48</v>
      </c>
      <c r="C6859" s="7" t="n">
        <v>9</v>
      </c>
      <c r="D6859" s="7" t="n">
        <v>0</v>
      </c>
      <c r="E6859" s="7" t="s">
        <v>149</v>
      </c>
      <c r="F6859" s="7" t="n">
        <v>0</v>
      </c>
      <c r="G6859" s="7" t="n">
        <v>1</v>
      </c>
      <c r="H6859" s="7" t="n">
        <v>0</v>
      </c>
    </row>
    <row r="6860" spans="1:8">
      <c r="A6860" t="s">
        <v>4</v>
      </c>
      <c r="B6860" s="4" t="s">
        <v>5</v>
      </c>
      <c r="C6860" s="4" t="s">
        <v>10</v>
      </c>
      <c r="D6860" s="4" t="s">
        <v>14</v>
      </c>
      <c r="E6860" s="4" t="s">
        <v>6</v>
      </c>
      <c r="F6860" s="4" t="s">
        <v>24</v>
      </c>
      <c r="G6860" s="4" t="s">
        <v>24</v>
      </c>
      <c r="H6860" s="4" t="s">
        <v>24</v>
      </c>
    </row>
    <row r="6861" spans="1:8">
      <c r="A6861" t="n">
        <v>58091</v>
      </c>
      <c r="B6861" s="44" t="n">
        <v>48</v>
      </c>
      <c r="C6861" s="7" t="n">
        <v>7032</v>
      </c>
      <c r="D6861" s="7" t="n">
        <v>0</v>
      </c>
      <c r="E6861" s="7" t="s">
        <v>433</v>
      </c>
      <c r="F6861" s="7" t="n">
        <v>0</v>
      </c>
      <c r="G6861" s="7" t="n">
        <v>1</v>
      </c>
      <c r="H6861" s="7" t="n">
        <v>0</v>
      </c>
    </row>
    <row r="6862" spans="1:8">
      <c r="A6862" t="s">
        <v>4</v>
      </c>
      <c r="B6862" s="4" t="s">
        <v>5</v>
      </c>
      <c r="C6862" s="4" t="s">
        <v>14</v>
      </c>
      <c r="D6862" s="4" t="s">
        <v>10</v>
      </c>
      <c r="E6862" s="4" t="s">
        <v>6</v>
      </c>
      <c r="F6862" s="4" t="s">
        <v>6</v>
      </c>
      <c r="G6862" s="4" t="s">
        <v>6</v>
      </c>
      <c r="H6862" s="4" t="s">
        <v>6</v>
      </c>
    </row>
    <row r="6863" spans="1:8">
      <c r="A6863" t="n">
        <v>58116</v>
      </c>
      <c r="B6863" s="26" t="n">
        <v>51</v>
      </c>
      <c r="C6863" s="7" t="n">
        <v>3</v>
      </c>
      <c r="D6863" s="7" t="n">
        <v>0</v>
      </c>
      <c r="E6863" s="7" t="s">
        <v>159</v>
      </c>
      <c r="F6863" s="7" t="s">
        <v>157</v>
      </c>
      <c r="G6863" s="7" t="s">
        <v>158</v>
      </c>
      <c r="H6863" s="7" t="s">
        <v>159</v>
      </c>
    </row>
    <row r="6864" spans="1:8">
      <c r="A6864" t="s">
        <v>4</v>
      </c>
      <c r="B6864" s="4" t="s">
        <v>5</v>
      </c>
      <c r="C6864" s="4" t="s">
        <v>14</v>
      </c>
      <c r="D6864" s="4" t="s">
        <v>10</v>
      </c>
      <c r="E6864" s="4" t="s">
        <v>6</v>
      </c>
      <c r="F6864" s="4" t="s">
        <v>6</v>
      </c>
      <c r="G6864" s="4" t="s">
        <v>6</v>
      </c>
      <c r="H6864" s="4" t="s">
        <v>6</v>
      </c>
    </row>
    <row r="6865" spans="1:8">
      <c r="A6865" t="n">
        <v>58137</v>
      </c>
      <c r="B6865" s="26" t="n">
        <v>51</v>
      </c>
      <c r="C6865" s="7" t="n">
        <v>3</v>
      </c>
      <c r="D6865" s="7" t="n">
        <v>61489</v>
      </c>
      <c r="E6865" s="7" t="s">
        <v>159</v>
      </c>
      <c r="F6865" s="7" t="s">
        <v>157</v>
      </c>
      <c r="G6865" s="7" t="s">
        <v>158</v>
      </c>
      <c r="H6865" s="7" t="s">
        <v>159</v>
      </c>
    </row>
    <row r="6866" spans="1:8">
      <c r="A6866" t="s">
        <v>4</v>
      </c>
      <c r="B6866" s="4" t="s">
        <v>5</v>
      </c>
      <c r="C6866" s="4" t="s">
        <v>14</v>
      </c>
      <c r="D6866" s="4" t="s">
        <v>10</v>
      </c>
      <c r="E6866" s="4" t="s">
        <v>6</v>
      </c>
      <c r="F6866" s="4" t="s">
        <v>6</v>
      </c>
      <c r="G6866" s="4" t="s">
        <v>6</v>
      </c>
      <c r="H6866" s="4" t="s">
        <v>6</v>
      </c>
    </row>
    <row r="6867" spans="1:8">
      <c r="A6867" t="n">
        <v>58158</v>
      </c>
      <c r="B6867" s="26" t="n">
        <v>51</v>
      </c>
      <c r="C6867" s="7" t="n">
        <v>3</v>
      </c>
      <c r="D6867" s="7" t="n">
        <v>61490</v>
      </c>
      <c r="E6867" s="7" t="s">
        <v>159</v>
      </c>
      <c r="F6867" s="7" t="s">
        <v>157</v>
      </c>
      <c r="G6867" s="7" t="s">
        <v>158</v>
      </c>
      <c r="H6867" s="7" t="s">
        <v>159</v>
      </c>
    </row>
    <row r="6868" spans="1:8">
      <c r="A6868" t="s">
        <v>4</v>
      </c>
      <c r="B6868" s="4" t="s">
        <v>5</v>
      </c>
      <c r="C6868" s="4" t="s">
        <v>14</v>
      </c>
      <c r="D6868" s="4" t="s">
        <v>10</v>
      </c>
      <c r="E6868" s="4" t="s">
        <v>6</v>
      </c>
      <c r="F6868" s="4" t="s">
        <v>6</v>
      </c>
      <c r="G6868" s="4" t="s">
        <v>6</v>
      </c>
      <c r="H6868" s="4" t="s">
        <v>6</v>
      </c>
    </row>
    <row r="6869" spans="1:8">
      <c r="A6869" t="n">
        <v>58179</v>
      </c>
      <c r="B6869" s="26" t="n">
        <v>51</v>
      </c>
      <c r="C6869" s="7" t="n">
        <v>3</v>
      </c>
      <c r="D6869" s="7" t="n">
        <v>61488</v>
      </c>
      <c r="E6869" s="7" t="s">
        <v>159</v>
      </c>
      <c r="F6869" s="7" t="s">
        <v>157</v>
      </c>
      <c r="G6869" s="7" t="s">
        <v>158</v>
      </c>
      <c r="H6869" s="7" t="s">
        <v>159</v>
      </c>
    </row>
    <row r="6870" spans="1:8">
      <c r="A6870" t="s">
        <v>4</v>
      </c>
      <c r="B6870" s="4" t="s">
        <v>5</v>
      </c>
      <c r="C6870" s="4" t="s">
        <v>14</v>
      </c>
      <c r="D6870" s="4" t="s">
        <v>10</v>
      </c>
      <c r="E6870" s="4" t="s">
        <v>6</v>
      </c>
      <c r="F6870" s="4" t="s">
        <v>6</v>
      </c>
      <c r="G6870" s="4" t="s">
        <v>6</v>
      </c>
      <c r="H6870" s="4" t="s">
        <v>6</v>
      </c>
    </row>
    <row r="6871" spans="1:8">
      <c r="A6871" t="n">
        <v>58200</v>
      </c>
      <c r="B6871" s="26" t="n">
        <v>51</v>
      </c>
      <c r="C6871" s="7" t="n">
        <v>3</v>
      </c>
      <c r="D6871" s="7" t="n">
        <v>1</v>
      </c>
      <c r="E6871" s="7" t="s">
        <v>159</v>
      </c>
      <c r="F6871" s="7" t="s">
        <v>157</v>
      </c>
      <c r="G6871" s="7" t="s">
        <v>158</v>
      </c>
      <c r="H6871" s="7" t="s">
        <v>159</v>
      </c>
    </row>
    <row r="6872" spans="1:8">
      <c r="A6872" t="s">
        <v>4</v>
      </c>
      <c r="B6872" s="4" t="s">
        <v>5</v>
      </c>
      <c r="C6872" s="4" t="s">
        <v>14</v>
      </c>
      <c r="D6872" s="4" t="s">
        <v>10</v>
      </c>
      <c r="E6872" s="4" t="s">
        <v>6</v>
      </c>
      <c r="F6872" s="4" t="s">
        <v>6</v>
      </c>
      <c r="G6872" s="4" t="s">
        <v>6</v>
      </c>
      <c r="H6872" s="4" t="s">
        <v>6</v>
      </c>
    </row>
    <row r="6873" spans="1:8">
      <c r="A6873" t="n">
        <v>58221</v>
      </c>
      <c r="B6873" s="26" t="n">
        <v>51</v>
      </c>
      <c r="C6873" s="7" t="n">
        <v>3</v>
      </c>
      <c r="D6873" s="7" t="n">
        <v>9</v>
      </c>
      <c r="E6873" s="7" t="s">
        <v>159</v>
      </c>
      <c r="F6873" s="7" t="s">
        <v>157</v>
      </c>
      <c r="G6873" s="7" t="s">
        <v>158</v>
      </c>
      <c r="H6873" s="7" t="s">
        <v>159</v>
      </c>
    </row>
    <row r="6874" spans="1:8">
      <c r="A6874" t="s">
        <v>4</v>
      </c>
      <c r="B6874" s="4" t="s">
        <v>5</v>
      </c>
      <c r="C6874" s="4" t="s">
        <v>14</v>
      </c>
      <c r="D6874" s="4" t="s">
        <v>10</v>
      </c>
      <c r="E6874" s="4" t="s">
        <v>6</v>
      </c>
      <c r="F6874" s="4" t="s">
        <v>6</v>
      </c>
      <c r="G6874" s="4" t="s">
        <v>6</v>
      </c>
      <c r="H6874" s="4" t="s">
        <v>6</v>
      </c>
    </row>
    <row r="6875" spans="1:8">
      <c r="A6875" t="n">
        <v>58242</v>
      </c>
      <c r="B6875" s="26" t="n">
        <v>51</v>
      </c>
      <c r="C6875" s="7" t="n">
        <v>3</v>
      </c>
      <c r="D6875" s="7" t="n">
        <v>8</v>
      </c>
      <c r="E6875" s="7" t="s">
        <v>159</v>
      </c>
      <c r="F6875" s="7" t="s">
        <v>157</v>
      </c>
      <c r="G6875" s="7" t="s">
        <v>158</v>
      </c>
      <c r="H6875" s="7" t="s">
        <v>159</v>
      </c>
    </row>
    <row r="6876" spans="1:8">
      <c r="A6876" t="s">
        <v>4</v>
      </c>
      <c r="B6876" s="4" t="s">
        <v>5</v>
      </c>
      <c r="C6876" s="4" t="s">
        <v>14</v>
      </c>
      <c r="D6876" s="4" t="s">
        <v>10</v>
      </c>
      <c r="E6876" s="4" t="s">
        <v>6</v>
      </c>
      <c r="F6876" s="4" t="s">
        <v>6</v>
      </c>
      <c r="G6876" s="4" t="s">
        <v>6</v>
      </c>
      <c r="H6876" s="4" t="s">
        <v>6</v>
      </c>
    </row>
    <row r="6877" spans="1:8">
      <c r="A6877" t="n">
        <v>58263</v>
      </c>
      <c r="B6877" s="26" t="n">
        <v>51</v>
      </c>
      <c r="C6877" s="7" t="n">
        <v>3</v>
      </c>
      <c r="D6877" s="7" t="n">
        <v>7032</v>
      </c>
      <c r="E6877" s="7" t="s">
        <v>159</v>
      </c>
      <c r="F6877" s="7" t="s">
        <v>157</v>
      </c>
      <c r="G6877" s="7" t="s">
        <v>158</v>
      </c>
      <c r="H6877" s="7" t="s">
        <v>159</v>
      </c>
    </row>
    <row r="6878" spans="1:8">
      <c r="A6878" t="s">
        <v>4</v>
      </c>
      <c r="B6878" s="4" t="s">
        <v>5</v>
      </c>
      <c r="C6878" s="4" t="s">
        <v>10</v>
      </c>
      <c r="D6878" s="4" t="s">
        <v>9</v>
      </c>
    </row>
    <row r="6879" spans="1:8">
      <c r="A6879" t="n">
        <v>58284</v>
      </c>
      <c r="B6879" s="63" t="n">
        <v>44</v>
      </c>
      <c r="C6879" s="7" t="n">
        <v>0</v>
      </c>
      <c r="D6879" s="7" t="n">
        <v>262144</v>
      </c>
    </row>
    <row r="6880" spans="1:8">
      <c r="A6880" t="s">
        <v>4</v>
      </c>
      <c r="B6880" s="4" t="s">
        <v>5</v>
      </c>
      <c r="C6880" s="4" t="s">
        <v>10</v>
      </c>
      <c r="D6880" s="4" t="s">
        <v>9</v>
      </c>
    </row>
    <row r="6881" spans="1:8">
      <c r="A6881" t="n">
        <v>58291</v>
      </c>
      <c r="B6881" s="63" t="n">
        <v>44</v>
      </c>
      <c r="C6881" s="7" t="n">
        <v>61488</v>
      </c>
      <c r="D6881" s="7" t="n">
        <v>262144</v>
      </c>
    </row>
    <row r="6882" spans="1:8">
      <c r="A6882" t="s">
        <v>4</v>
      </c>
      <c r="B6882" s="4" t="s">
        <v>5</v>
      </c>
      <c r="C6882" s="4" t="s">
        <v>10</v>
      </c>
      <c r="D6882" s="4" t="s">
        <v>9</v>
      </c>
    </row>
    <row r="6883" spans="1:8">
      <c r="A6883" t="n">
        <v>58298</v>
      </c>
      <c r="B6883" s="63" t="n">
        <v>44</v>
      </c>
      <c r="C6883" s="7" t="n">
        <v>61489</v>
      </c>
      <c r="D6883" s="7" t="n">
        <v>262144</v>
      </c>
    </row>
    <row r="6884" spans="1:8">
      <c r="A6884" t="s">
        <v>4</v>
      </c>
      <c r="B6884" s="4" t="s">
        <v>5</v>
      </c>
      <c r="C6884" s="4" t="s">
        <v>10</v>
      </c>
      <c r="D6884" s="4" t="s">
        <v>9</v>
      </c>
    </row>
    <row r="6885" spans="1:8">
      <c r="A6885" t="n">
        <v>58305</v>
      </c>
      <c r="B6885" s="63" t="n">
        <v>44</v>
      </c>
      <c r="C6885" s="7" t="n">
        <v>61490</v>
      </c>
      <c r="D6885" s="7" t="n">
        <v>262144</v>
      </c>
    </row>
    <row r="6886" spans="1:8">
      <c r="A6886" t="s">
        <v>4</v>
      </c>
      <c r="B6886" s="4" t="s">
        <v>5</v>
      </c>
      <c r="C6886" s="4" t="s">
        <v>10</v>
      </c>
      <c r="D6886" s="4" t="s">
        <v>9</v>
      </c>
    </row>
    <row r="6887" spans="1:8">
      <c r="A6887" t="n">
        <v>58312</v>
      </c>
      <c r="B6887" s="63" t="n">
        <v>44</v>
      </c>
      <c r="C6887" s="7" t="n">
        <v>8</v>
      </c>
      <c r="D6887" s="7" t="n">
        <v>262144</v>
      </c>
    </row>
    <row r="6888" spans="1:8">
      <c r="A6888" t="s">
        <v>4</v>
      </c>
      <c r="B6888" s="4" t="s">
        <v>5</v>
      </c>
      <c r="C6888" s="4" t="s">
        <v>10</v>
      </c>
      <c r="D6888" s="4" t="s">
        <v>9</v>
      </c>
    </row>
    <row r="6889" spans="1:8">
      <c r="A6889" t="n">
        <v>58319</v>
      </c>
      <c r="B6889" s="63" t="n">
        <v>44</v>
      </c>
      <c r="C6889" s="7" t="n">
        <v>1</v>
      </c>
      <c r="D6889" s="7" t="n">
        <v>262144</v>
      </c>
    </row>
    <row r="6890" spans="1:8">
      <c r="A6890" t="s">
        <v>4</v>
      </c>
      <c r="B6890" s="4" t="s">
        <v>5</v>
      </c>
      <c r="C6890" s="4" t="s">
        <v>10</v>
      </c>
      <c r="D6890" s="4" t="s">
        <v>9</v>
      </c>
    </row>
    <row r="6891" spans="1:8">
      <c r="A6891" t="n">
        <v>58326</v>
      </c>
      <c r="B6891" s="63" t="n">
        <v>44</v>
      </c>
      <c r="C6891" s="7" t="n">
        <v>9</v>
      </c>
      <c r="D6891" s="7" t="n">
        <v>262144</v>
      </c>
    </row>
    <row r="6892" spans="1:8">
      <c r="A6892" t="s">
        <v>4</v>
      </c>
      <c r="B6892" s="4" t="s">
        <v>5</v>
      </c>
      <c r="C6892" s="4" t="s">
        <v>10</v>
      </c>
      <c r="D6892" s="4" t="s">
        <v>9</v>
      </c>
    </row>
    <row r="6893" spans="1:8">
      <c r="A6893" t="n">
        <v>58333</v>
      </c>
      <c r="B6893" s="63" t="n">
        <v>44</v>
      </c>
      <c r="C6893" s="7" t="n">
        <v>7032</v>
      </c>
      <c r="D6893" s="7" t="n">
        <v>262144</v>
      </c>
    </row>
    <row r="6894" spans="1:8">
      <c r="A6894" t="s">
        <v>4</v>
      </c>
      <c r="B6894" s="4" t="s">
        <v>5</v>
      </c>
      <c r="C6894" s="4" t="s">
        <v>14</v>
      </c>
      <c r="D6894" s="4" t="s">
        <v>14</v>
      </c>
      <c r="E6894" s="4" t="s">
        <v>24</v>
      </c>
      <c r="F6894" s="4" t="s">
        <v>24</v>
      </c>
      <c r="G6894" s="4" t="s">
        <v>24</v>
      </c>
      <c r="H6894" s="4" t="s">
        <v>10</v>
      </c>
    </row>
    <row r="6895" spans="1:8">
      <c r="A6895" t="n">
        <v>58340</v>
      </c>
      <c r="B6895" s="33" t="n">
        <v>45</v>
      </c>
      <c r="C6895" s="7" t="n">
        <v>2</v>
      </c>
      <c r="D6895" s="7" t="n">
        <v>3</v>
      </c>
      <c r="E6895" s="7" t="n">
        <v>-90.3099975585938</v>
      </c>
      <c r="F6895" s="7" t="n">
        <v>176.5</v>
      </c>
      <c r="G6895" s="7" t="n">
        <v>26.7099990844727</v>
      </c>
      <c r="H6895" s="7" t="n">
        <v>6000</v>
      </c>
    </row>
    <row r="6896" spans="1:8">
      <c r="A6896" t="s">
        <v>4</v>
      </c>
      <c r="B6896" s="4" t="s">
        <v>5</v>
      </c>
      <c r="C6896" s="4" t="s">
        <v>14</v>
      </c>
      <c r="D6896" s="4" t="s">
        <v>14</v>
      </c>
      <c r="E6896" s="4" t="s">
        <v>24</v>
      </c>
      <c r="F6896" s="4" t="s">
        <v>24</v>
      </c>
      <c r="G6896" s="4" t="s">
        <v>24</v>
      </c>
      <c r="H6896" s="4" t="s">
        <v>10</v>
      </c>
      <c r="I6896" s="4" t="s">
        <v>14</v>
      </c>
    </row>
    <row r="6897" spans="1:9">
      <c r="A6897" t="n">
        <v>58357</v>
      </c>
      <c r="B6897" s="33" t="n">
        <v>45</v>
      </c>
      <c r="C6897" s="7" t="n">
        <v>4</v>
      </c>
      <c r="D6897" s="7" t="n">
        <v>3</v>
      </c>
      <c r="E6897" s="7" t="n">
        <v>326.940002441406</v>
      </c>
      <c r="F6897" s="7" t="n">
        <v>190.179992675781</v>
      </c>
      <c r="G6897" s="7" t="n">
        <v>360</v>
      </c>
      <c r="H6897" s="7" t="n">
        <v>6000</v>
      </c>
      <c r="I6897" s="7" t="n">
        <v>1</v>
      </c>
    </row>
    <row r="6898" spans="1:9">
      <c r="A6898" t="s">
        <v>4</v>
      </c>
      <c r="B6898" s="4" t="s">
        <v>5</v>
      </c>
      <c r="C6898" s="4" t="s">
        <v>14</v>
      </c>
      <c r="D6898" s="4" t="s">
        <v>14</v>
      </c>
      <c r="E6898" s="4" t="s">
        <v>24</v>
      </c>
      <c r="F6898" s="4" t="s">
        <v>10</v>
      </c>
    </row>
    <row r="6899" spans="1:9">
      <c r="A6899" t="n">
        <v>58375</v>
      </c>
      <c r="B6899" s="33" t="n">
        <v>45</v>
      </c>
      <c r="C6899" s="7" t="n">
        <v>5</v>
      </c>
      <c r="D6899" s="7" t="n">
        <v>3</v>
      </c>
      <c r="E6899" s="7" t="n">
        <v>2.29999995231628</v>
      </c>
      <c r="F6899" s="7" t="n">
        <v>6000</v>
      </c>
    </row>
    <row r="6900" spans="1:9">
      <c r="A6900" t="s">
        <v>4</v>
      </c>
      <c r="B6900" s="4" t="s">
        <v>5</v>
      </c>
      <c r="C6900" s="4" t="s">
        <v>14</v>
      </c>
      <c r="D6900" s="4" t="s">
        <v>14</v>
      </c>
      <c r="E6900" s="4" t="s">
        <v>24</v>
      </c>
      <c r="F6900" s="4" t="s">
        <v>10</v>
      </c>
    </row>
    <row r="6901" spans="1:9">
      <c r="A6901" t="n">
        <v>58384</v>
      </c>
      <c r="B6901" s="33" t="n">
        <v>45</v>
      </c>
      <c r="C6901" s="7" t="n">
        <v>11</v>
      </c>
      <c r="D6901" s="7" t="n">
        <v>3</v>
      </c>
      <c r="E6901" s="7" t="n">
        <v>32.7999992370605</v>
      </c>
      <c r="F6901" s="7" t="n">
        <v>6000</v>
      </c>
    </row>
    <row r="6902" spans="1:9">
      <c r="A6902" t="s">
        <v>4</v>
      </c>
      <c r="B6902" s="4" t="s">
        <v>5</v>
      </c>
      <c r="C6902" s="4" t="s">
        <v>14</v>
      </c>
      <c r="D6902" s="4" t="s">
        <v>10</v>
      </c>
    </row>
    <row r="6903" spans="1:9">
      <c r="A6903" t="n">
        <v>58393</v>
      </c>
      <c r="B6903" s="23" t="n">
        <v>58</v>
      </c>
      <c r="C6903" s="7" t="n">
        <v>255</v>
      </c>
      <c r="D6903" s="7" t="n">
        <v>0</v>
      </c>
    </row>
    <row r="6904" spans="1:9">
      <c r="A6904" t="s">
        <v>4</v>
      </c>
      <c r="B6904" s="4" t="s">
        <v>5</v>
      </c>
      <c r="C6904" s="4" t="s">
        <v>10</v>
      </c>
    </row>
    <row r="6905" spans="1:9">
      <c r="A6905" t="n">
        <v>58397</v>
      </c>
      <c r="B6905" s="27" t="n">
        <v>16</v>
      </c>
      <c r="C6905" s="7" t="n">
        <v>1500</v>
      </c>
    </row>
    <row r="6906" spans="1:9">
      <c r="A6906" t="s">
        <v>4</v>
      </c>
      <c r="B6906" s="4" t="s">
        <v>5</v>
      </c>
      <c r="C6906" s="4" t="s">
        <v>14</v>
      </c>
      <c r="D6906" s="4" t="s">
        <v>10</v>
      </c>
    </row>
    <row r="6907" spans="1:9">
      <c r="A6907" t="n">
        <v>58400</v>
      </c>
      <c r="B6907" s="33" t="n">
        <v>45</v>
      </c>
      <c r="C6907" s="7" t="n">
        <v>7</v>
      </c>
      <c r="D6907" s="7" t="n">
        <v>255</v>
      </c>
    </row>
    <row r="6908" spans="1:9">
      <c r="A6908" t="s">
        <v>4</v>
      </c>
      <c r="B6908" s="4" t="s">
        <v>5</v>
      </c>
      <c r="C6908" s="4" t="s">
        <v>10</v>
      </c>
    </row>
    <row r="6909" spans="1:9">
      <c r="A6909" t="n">
        <v>58404</v>
      </c>
      <c r="B6909" s="27" t="n">
        <v>16</v>
      </c>
      <c r="C6909" s="7" t="n">
        <v>500</v>
      </c>
    </row>
    <row r="6910" spans="1:9">
      <c r="A6910" t="s">
        <v>4</v>
      </c>
      <c r="B6910" s="4" t="s">
        <v>5</v>
      </c>
      <c r="C6910" s="4" t="s">
        <v>14</v>
      </c>
      <c r="D6910" s="4" t="s">
        <v>10</v>
      </c>
      <c r="E6910" s="4" t="s">
        <v>24</v>
      </c>
    </row>
    <row r="6911" spans="1:9">
      <c r="A6911" t="n">
        <v>58407</v>
      </c>
      <c r="B6911" s="23" t="n">
        <v>58</v>
      </c>
      <c r="C6911" s="7" t="n">
        <v>101</v>
      </c>
      <c r="D6911" s="7" t="n">
        <v>300</v>
      </c>
      <c r="E6911" s="7" t="n">
        <v>1</v>
      </c>
    </row>
    <row r="6912" spans="1:9">
      <c r="A6912" t="s">
        <v>4</v>
      </c>
      <c r="B6912" s="4" t="s">
        <v>5</v>
      </c>
      <c r="C6912" s="4" t="s">
        <v>14</v>
      </c>
      <c r="D6912" s="4" t="s">
        <v>10</v>
      </c>
    </row>
    <row r="6913" spans="1:9">
      <c r="A6913" t="n">
        <v>58415</v>
      </c>
      <c r="B6913" s="23" t="n">
        <v>58</v>
      </c>
      <c r="C6913" s="7" t="n">
        <v>254</v>
      </c>
      <c r="D6913" s="7" t="n">
        <v>0</v>
      </c>
    </row>
    <row r="6914" spans="1:9">
      <c r="A6914" t="s">
        <v>4</v>
      </c>
      <c r="B6914" s="4" t="s">
        <v>5</v>
      </c>
      <c r="C6914" s="4" t="s">
        <v>14</v>
      </c>
      <c r="D6914" s="4" t="s">
        <v>14</v>
      </c>
      <c r="E6914" s="4" t="s">
        <v>24</v>
      </c>
      <c r="F6914" s="4" t="s">
        <v>24</v>
      </c>
      <c r="G6914" s="4" t="s">
        <v>24</v>
      </c>
      <c r="H6914" s="4" t="s">
        <v>10</v>
      </c>
    </row>
    <row r="6915" spans="1:9">
      <c r="A6915" t="n">
        <v>58419</v>
      </c>
      <c r="B6915" s="33" t="n">
        <v>45</v>
      </c>
      <c r="C6915" s="7" t="n">
        <v>2</v>
      </c>
      <c r="D6915" s="7" t="n">
        <v>3</v>
      </c>
      <c r="E6915" s="7" t="n">
        <v>-88.7200012207031</v>
      </c>
      <c r="F6915" s="7" t="n">
        <v>184.589996337891</v>
      </c>
      <c r="G6915" s="7" t="n">
        <v>38.75</v>
      </c>
      <c r="H6915" s="7" t="n">
        <v>0</v>
      </c>
    </row>
    <row r="6916" spans="1:9">
      <c r="A6916" t="s">
        <v>4</v>
      </c>
      <c r="B6916" s="4" t="s">
        <v>5</v>
      </c>
      <c r="C6916" s="4" t="s">
        <v>14</v>
      </c>
      <c r="D6916" s="4" t="s">
        <v>14</v>
      </c>
      <c r="E6916" s="4" t="s">
        <v>24</v>
      </c>
      <c r="F6916" s="4" t="s">
        <v>24</v>
      </c>
      <c r="G6916" s="4" t="s">
        <v>24</v>
      </c>
      <c r="H6916" s="4" t="s">
        <v>10</v>
      </c>
      <c r="I6916" s="4" t="s">
        <v>14</v>
      </c>
    </row>
    <row r="6917" spans="1:9">
      <c r="A6917" t="n">
        <v>58436</v>
      </c>
      <c r="B6917" s="33" t="n">
        <v>45</v>
      </c>
      <c r="C6917" s="7" t="n">
        <v>4</v>
      </c>
      <c r="D6917" s="7" t="n">
        <v>3</v>
      </c>
      <c r="E6917" s="7" t="n">
        <v>31.5300006866455</v>
      </c>
      <c r="F6917" s="7" t="n">
        <v>323.109985351563</v>
      </c>
      <c r="G6917" s="7" t="n">
        <v>360</v>
      </c>
      <c r="H6917" s="7" t="n">
        <v>0</v>
      </c>
      <c r="I6917" s="7" t="n">
        <v>0</v>
      </c>
    </row>
    <row r="6918" spans="1:9">
      <c r="A6918" t="s">
        <v>4</v>
      </c>
      <c r="B6918" s="4" t="s">
        <v>5</v>
      </c>
      <c r="C6918" s="4" t="s">
        <v>14</v>
      </c>
      <c r="D6918" s="4" t="s">
        <v>14</v>
      </c>
      <c r="E6918" s="4" t="s">
        <v>24</v>
      </c>
      <c r="F6918" s="4" t="s">
        <v>10</v>
      </c>
    </row>
    <row r="6919" spans="1:9">
      <c r="A6919" t="n">
        <v>58454</v>
      </c>
      <c r="B6919" s="33" t="n">
        <v>45</v>
      </c>
      <c r="C6919" s="7" t="n">
        <v>5</v>
      </c>
      <c r="D6919" s="7" t="n">
        <v>3</v>
      </c>
      <c r="E6919" s="7" t="n">
        <v>1.89999997615814</v>
      </c>
      <c r="F6919" s="7" t="n">
        <v>0</v>
      </c>
    </row>
    <row r="6920" spans="1:9">
      <c r="A6920" t="s">
        <v>4</v>
      </c>
      <c r="B6920" s="4" t="s">
        <v>5</v>
      </c>
      <c r="C6920" s="4" t="s">
        <v>14</v>
      </c>
      <c r="D6920" s="4" t="s">
        <v>14</v>
      </c>
      <c r="E6920" s="4" t="s">
        <v>24</v>
      </c>
      <c r="F6920" s="4" t="s">
        <v>10</v>
      </c>
    </row>
    <row r="6921" spans="1:9">
      <c r="A6921" t="n">
        <v>58463</v>
      </c>
      <c r="B6921" s="33" t="n">
        <v>45</v>
      </c>
      <c r="C6921" s="7" t="n">
        <v>11</v>
      </c>
      <c r="D6921" s="7" t="n">
        <v>3</v>
      </c>
      <c r="E6921" s="7" t="n">
        <v>32.7999992370605</v>
      </c>
      <c r="F6921" s="7" t="n">
        <v>0</v>
      </c>
    </row>
    <row r="6922" spans="1:9">
      <c r="A6922" t="s">
        <v>4</v>
      </c>
      <c r="B6922" s="4" t="s">
        <v>5</v>
      </c>
      <c r="C6922" s="4" t="s">
        <v>14</v>
      </c>
      <c r="D6922" s="4" t="s">
        <v>14</v>
      </c>
      <c r="E6922" s="4" t="s">
        <v>24</v>
      </c>
      <c r="F6922" s="4" t="s">
        <v>24</v>
      </c>
      <c r="G6922" s="4" t="s">
        <v>24</v>
      </c>
      <c r="H6922" s="4" t="s">
        <v>10</v>
      </c>
    </row>
    <row r="6923" spans="1:9">
      <c r="A6923" t="n">
        <v>58472</v>
      </c>
      <c r="B6923" s="33" t="n">
        <v>45</v>
      </c>
      <c r="C6923" s="7" t="n">
        <v>2</v>
      </c>
      <c r="D6923" s="7" t="n">
        <v>3</v>
      </c>
      <c r="E6923" s="7" t="n">
        <v>-88.7200012207031</v>
      </c>
      <c r="F6923" s="7" t="n">
        <v>185.289993286133</v>
      </c>
      <c r="G6923" s="7" t="n">
        <v>38.75</v>
      </c>
      <c r="H6923" s="7" t="n">
        <v>4000</v>
      </c>
    </row>
    <row r="6924" spans="1:9">
      <c r="A6924" t="s">
        <v>4</v>
      </c>
      <c r="B6924" s="4" t="s">
        <v>5</v>
      </c>
      <c r="C6924" s="4" t="s">
        <v>14</v>
      </c>
      <c r="D6924" s="4" t="s">
        <v>14</v>
      </c>
      <c r="E6924" s="4" t="s">
        <v>24</v>
      </c>
      <c r="F6924" s="4" t="s">
        <v>24</v>
      </c>
      <c r="G6924" s="4" t="s">
        <v>24</v>
      </c>
      <c r="H6924" s="4" t="s">
        <v>10</v>
      </c>
      <c r="I6924" s="4" t="s">
        <v>14</v>
      </c>
    </row>
    <row r="6925" spans="1:9">
      <c r="A6925" t="n">
        <v>58489</v>
      </c>
      <c r="B6925" s="33" t="n">
        <v>45</v>
      </c>
      <c r="C6925" s="7" t="n">
        <v>4</v>
      </c>
      <c r="D6925" s="7" t="n">
        <v>3</v>
      </c>
      <c r="E6925" s="7" t="n">
        <v>50.3600006103516</v>
      </c>
      <c r="F6925" s="7" t="n">
        <v>359.649993896484</v>
      </c>
      <c r="G6925" s="7" t="n">
        <v>360</v>
      </c>
      <c r="H6925" s="7" t="n">
        <v>4000</v>
      </c>
      <c r="I6925" s="7" t="n">
        <v>1</v>
      </c>
    </row>
    <row r="6926" spans="1:9">
      <c r="A6926" t="s">
        <v>4</v>
      </c>
      <c r="B6926" s="4" t="s">
        <v>5</v>
      </c>
      <c r="C6926" s="4" t="s">
        <v>14</v>
      </c>
      <c r="D6926" s="4" t="s">
        <v>14</v>
      </c>
      <c r="E6926" s="4" t="s">
        <v>24</v>
      </c>
      <c r="F6926" s="4" t="s">
        <v>10</v>
      </c>
    </row>
    <row r="6927" spans="1:9">
      <c r="A6927" t="n">
        <v>58507</v>
      </c>
      <c r="B6927" s="33" t="n">
        <v>45</v>
      </c>
      <c r="C6927" s="7" t="n">
        <v>5</v>
      </c>
      <c r="D6927" s="7" t="n">
        <v>3</v>
      </c>
      <c r="E6927" s="7" t="n">
        <v>1.89999997615814</v>
      </c>
      <c r="F6927" s="7" t="n">
        <v>4000</v>
      </c>
    </row>
    <row r="6928" spans="1:9">
      <c r="A6928" t="s">
        <v>4</v>
      </c>
      <c r="B6928" s="4" t="s">
        <v>5</v>
      </c>
      <c r="C6928" s="4" t="s">
        <v>14</v>
      </c>
      <c r="D6928" s="4" t="s">
        <v>14</v>
      </c>
      <c r="E6928" s="4" t="s">
        <v>24</v>
      </c>
      <c r="F6928" s="4" t="s">
        <v>10</v>
      </c>
    </row>
    <row r="6929" spans="1:9">
      <c r="A6929" t="n">
        <v>58516</v>
      </c>
      <c r="B6929" s="33" t="n">
        <v>45</v>
      </c>
      <c r="C6929" s="7" t="n">
        <v>11</v>
      </c>
      <c r="D6929" s="7" t="n">
        <v>3</v>
      </c>
      <c r="E6929" s="7" t="n">
        <v>32.7999992370605</v>
      </c>
      <c r="F6929" s="7" t="n">
        <v>4000</v>
      </c>
    </row>
    <row r="6930" spans="1:9">
      <c r="A6930" t="s">
        <v>4</v>
      </c>
      <c r="B6930" s="4" t="s">
        <v>5</v>
      </c>
      <c r="C6930" s="4" t="s">
        <v>14</v>
      </c>
      <c r="D6930" s="4" t="s">
        <v>10</v>
      </c>
    </row>
    <row r="6931" spans="1:9">
      <c r="A6931" t="n">
        <v>58525</v>
      </c>
      <c r="B6931" s="33" t="n">
        <v>45</v>
      </c>
      <c r="C6931" s="7" t="n">
        <v>7</v>
      </c>
      <c r="D6931" s="7" t="n">
        <v>255</v>
      </c>
    </row>
    <row r="6932" spans="1:9">
      <c r="A6932" t="s">
        <v>4</v>
      </c>
      <c r="B6932" s="4" t="s">
        <v>5</v>
      </c>
      <c r="C6932" s="4" t="s">
        <v>10</v>
      </c>
    </row>
    <row r="6933" spans="1:9">
      <c r="A6933" t="n">
        <v>58529</v>
      </c>
      <c r="B6933" s="27" t="n">
        <v>16</v>
      </c>
      <c r="C6933" s="7" t="n">
        <v>500</v>
      </c>
    </row>
    <row r="6934" spans="1:9">
      <c r="A6934" t="s">
        <v>4</v>
      </c>
      <c r="B6934" s="4" t="s">
        <v>5</v>
      </c>
      <c r="C6934" s="4" t="s">
        <v>14</v>
      </c>
      <c r="D6934" s="4" t="s">
        <v>10</v>
      </c>
      <c r="E6934" s="4" t="s">
        <v>24</v>
      </c>
    </row>
    <row r="6935" spans="1:9">
      <c r="A6935" t="n">
        <v>58532</v>
      </c>
      <c r="B6935" s="23" t="n">
        <v>58</v>
      </c>
      <c r="C6935" s="7" t="n">
        <v>101</v>
      </c>
      <c r="D6935" s="7" t="n">
        <v>300</v>
      </c>
      <c r="E6935" s="7" t="n">
        <v>1</v>
      </c>
    </row>
    <row r="6936" spans="1:9">
      <c r="A6936" t="s">
        <v>4</v>
      </c>
      <c r="B6936" s="4" t="s">
        <v>5</v>
      </c>
      <c r="C6936" s="4" t="s">
        <v>14</v>
      </c>
      <c r="D6936" s="4" t="s">
        <v>10</v>
      </c>
    </row>
    <row r="6937" spans="1:9">
      <c r="A6937" t="n">
        <v>58540</v>
      </c>
      <c r="B6937" s="23" t="n">
        <v>58</v>
      </c>
      <c r="C6937" s="7" t="n">
        <v>254</v>
      </c>
      <c r="D6937" s="7" t="n">
        <v>0</v>
      </c>
    </row>
    <row r="6938" spans="1:9">
      <c r="A6938" t="s">
        <v>4</v>
      </c>
      <c r="B6938" s="4" t="s">
        <v>5</v>
      </c>
      <c r="C6938" s="4" t="s">
        <v>14</v>
      </c>
      <c r="D6938" s="4" t="s">
        <v>10</v>
      </c>
      <c r="E6938" s="4" t="s">
        <v>10</v>
      </c>
      <c r="F6938" s="4" t="s">
        <v>9</v>
      </c>
    </row>
    <row r="6939" spans="1:9">
      <c r="A6939" t="n">
        <v>58544</v>
      </c>
      <c r="B6939" s="59" t="n">
        <v>84</v>
      </c>
      <c r="C6939" s="7" t="n">
        <v>1</v>
      </c>
      <c r="D6939" s="7" t="n">
        <v>0</v>
      </c>
      <c r="E6939" s="7" t="n">
        <v>0</v>
      </c>
      <c r="F6939" s="7" t="n">
        <v>0</v>
      </c>
    </row>
    <row r="6940" spans="1:9">
      <c r="A6940" t="s">
        <v>4</v>
      </c>
      <c r="B6940" s="4" t="s">
        <v>5</v>
      </c>
      <c r="C6940" s="4" t="s">
        <v>14</v>
      </c>
      <c r="D6940" s="4" t="s">
        <v>14</v>
      </c>
      <c r="E6940" s="4" t="s">
        <v>24</v>
      </c>
      <c r="F6940" s="4" t="s">
        <v>24</v>
      </c>
      <c r="G6940" s="4" t="s">
        <v>24</v>
      </c>
      <c r="H6940" s="4" t="s">
        <v>10</v>
      </c>
    </row>
    <row r="6941" spans="1:9">
      <c r="A6941" t="n">
        <v>58554</v>
      </c>
      <c r="B6941" s="33" t="n">
        <v>45</v>
      </c>
      <c r="C6941" s="7" t="n">
        <v>2</v>
      </c>
      <c r="D6941" s="7" t="n">
        <v>3</v>
      </c>
      <c r="E6941" s="7" t="n">
        <v>-91.5100021362305</v>
      </c>
      <c r="F6941" s="7" t="n">
        <v>174.850006103516</v>
      </c>
      <c r="G6941" s="7" t="n">
        <v>30.3799991607666</v>
      </c>
      <c r="H6941" s="7" t="n">
        <v>0</v>
      </c>
    </row>
    <row r="6942" spans="1:9">
      <c r="A6942" t="s">
        <v>4</v>
      </c>
      <c r="B6942" s="4" t="s">
        <v>5</v>
      </c>
      <c r="C6942" s="4" t="s">
        <v>14</v>
      </c>
      <c r="D6942" s="4" t="s">
        <v>14</v>
      </c>
      <c r="E6942" s="4" t="s">
        <v>24</v>
      </c>
      <c r="F6942" s="4" t="s">
        <v>24</v>
      </c>
      <c r="G6942" s="4" t="s">
        <v>24</v>
      </c>
      <c r="H6942" s="4" t="s">
        <v>10</v>
      </c>
      <c r="I6942" s="4" t="s">
        <v>14</v>
      </c>
    </row>
    <row r="6943" spans="1:9">
      <c r="A6943" t="n">
        <v>58571</v>
      </c>
      <c r="B6943" s="33" t="n">
        <v>45</v>
      </c>
      <c r="C6943" s="7" t="n">
        <v>4</v>
      </c>
      <c r="D6943" s="7" t="n">
        <v>3</v>
      </c>
      <c r="E6943" s="7" t="n">
        <v>359.160003662109</v>
      </c>
      <c r="F6943" s="7" t="n">
        <v>60.6500015258789</v>
      </c>
      <c r="G6943" s="7" t="n">
        <v>360</v>
      </c>
      <c r="H6943" s="7" t="n">
        <v>0</v>
      </c>
      <c r="I6943" s="7" t="n">
        <v>0</v>
      </c>
    </row>
    <row r="6944" spans="1:9">
      <c r="A6944" t="s">
        <v>4</v>
      </c>
      <c r="B6944" s="4" t="s">
        <v>5</v>
      </c>
      <c r="C6944" s="4" t="s">
        <v>14</v>
      </c>
      <c r="D6944" s="4" t="s">
        <v>14</v>
      </c>
      <c r="E6944" s="4" t="s">
        <v>24</v>
      </c>
      <c r="F6944" s="4" t="s">
        <v>10</v>
      </c>
    </row>
    <row r="6945" spans="1:9">
      <c r="A6945" t="n">
        <v>58589</v>
      </c>
      <c r="B6945" s="33" t="n">
        <v>45</v>
      </c>
      <c r="C6945" s="7" t="n">
        <v>5</v>
      </c>
      <c r="D6945" s="7" t="n">
        <v>3</v>
      </c>
      <c r="E6945" s="7" t="n">
        <v>3</v>
      </c>
      <c r="F6945" s="7" t="n">
        <v>0</v>
      </c>
    </row>
    <row r="6946" spans="1:9">
      <c r="A6946" t="s">
        <v>4</v>
      </c>
      <c r="B6946" s="4" t="s">
        <v>5</v>
      </c>
      <c r="C6946" s="4" t="s">
        <v>14</v>
      </c>
      <c r="D6946" s="4" t="s">
        <v>14</v>
      </c>
      <c r="E6946" s="4" t="s">
        <v>24</v>
      </c>
      <c r="F6946" s="4" t="s">
        <v>10</v>
      </c>
    </row>
    <row r="6947" spans="1:9">
      <c r="A6947" t="n">
        <v>58598</v>
      </c>
      <c r="B6947" s="33" t="n">
        <v>45</v>
      </c>
      <c r="C6947" s="7" t="n">
        <v>11</v>
      </c>
      <c r="D6947" s="7" t="n">
        <v>3</v>
      </c>
      <c r="E6947" s="7" t="n">
        <v>21.8999996185303</v>
      </c>
      <c r="F6947" s="7" t="n">
        <v>0</v>
      </c>
    </row>
    <row r="6948" spans="1:9">
      <c r="A6948" t="s">
        <v>4</v>
      </c>
      <c r="B6948" s="4" t="s">
        <v>5</v>
      </c>
      <c r="C6948" s="4" t="s">
        <v>10</v>
      </c>
      <c r="D6948" s="4" t="s">
        <v>9</v>
      </c>
    </row>
    <row r="6949" spans="1:9">
      <c r="A6949" t="n">
        <v>58607</v>
      </c>
      <c r="B6949" s="63" t="n">
        <v>44</v>
      </c>
      <c r="C6949" s="7" t="n">
        <v>1</v>
      </c>
      <c r="D6949" s="7" t="n">
        <v>16</v>
      </c>
    </row>
    <row r="6950" spans="1:9">
      <c r="A6950" t="s">
        <v>4</v>
      </c>
      <c r="B6950" s="4" t="s">
        <v>5</v>
      </c>
      <c r="C6950" s="4" t="s">
        <v>10</v>
      </c>
      <c r="D6950" s="4" t="s">
        <v>14</v>
      </c>
      <c r="E6950" s="4" t="s">
        <v>14</v>
      </c>
      <c r="F6950" s="4" t="s">
        <v>6</v>
      </c>
    </row>
    <row r="6951" spans="1:9">
      <c r="A6951" t="n">
        <v>58614</v>
      </c>
      <c r="B6951" s="43" t="n">
        <v>47</v>
      </c>
      <c r="C6951" s="7" t="n">
        <v>1</v>
      </c>
      <c r="D6951" s="7" t="n">
        <v>0</v>
      </c>
      <c r="E6951" s="7" t="n">
        <v>0</v>
      </c>
      <c r="F6951" s="7" t="s">
        <v>539</v>
      </c>
    </row>
    <row r="6952" spans="1:9">
      <c r="A6952" t="s">
        <v>4</v>
      </c>
      <c r="B6952" s="4" t="s">
        <v>5</v>
      </c>
      <c r="C6952" s="4" t="s">
        <v>10</v>
      </c>
      <c r="D6952" s="4" t="s">
        <v>14</v>
      </c>
      <c r="E6952" s="4" t="s">
        <v>6</v>
      </c>
      <c r="F6952" s="4" t="s">
        <v>24</v>
      </c>
      <c r="G6952" s="4" t="s">
        <v>24</v>
      </c>
      <c r="H6952" s="4" t="s">
        <v>24</v>
      </c>
    </row>
    <row r="6953" spans="1:9">
      <c r="A6953" t="n">
        <v>58636</v>
      </c>
      <c r="B6953" s="44" t="n">
        <v>48</v>
      </c>
      <c r="C6953" s="7" t="n">
        <v>1</v>
      </c>
      <c r="D6953" s="7" t="n">
        <v>0</v>
      </c>
      <c r="E6953" s="7" t="s">
        <v>430</v>
      </c>
      <c r="F6953" s="7" t="n">
        <v>-1</v>
      </c>
      <c r="G6953" s="7" t="n">
        <v>1</v>
      </c>
      <c r="H6953" s="7" t="n">
        <v>1.40129846432482e-45</v>
      </c>
    </row>
    <row r="6954" spans="1:9">
      <c r="A6954" t="s">
        <v>4</v>
      </c>
      <c r="B6954" s="4" t="s">
        <v>5</v>
      </c>
      <c r="C6954" s="4" t="s">
        <v>14</v>
      </c>
      <c r="D6954" s="4" t="s">
        <v>10</v>
      </c>
      <c r="E6954" s="4" t="s">
        <v>6</v>
      </c>
      <c r="F6954" s="4" t="s">
        <v>6</v>
      </c>
      <c r="G6954" s="4" t="s">
        <v>14</v>
      </c>
    </row>
    <row r="6955" spans="1:9">
      <c r="A6955" t="n">
        <v>58665</v>
      </c>
      <c r="B6955" s="19" t="n">
        <v>32</v>
      </c>
      <c r="C6955" s="7" t="n">
        <v>0</v>
      </c>
      <c r="D6955" s="7" t="n">
        <v>1</v>
      </c>
      <c r="E6955" s="7" t="s">
        <v>13</v>
      </c>
      <c r="F6955" s="7" t="s">
        <v>540</v>
      </c>
      <c r="G6955" s="7" t="n">
        <v>0</v>
      </c>
    </row>
    <row r="6956" spans="1:9">
      <c r="A6956" t="s">
        <v>4</v>
      </c>
      <c r="B6956" s="4" t="s">
        <v>5</v>
      </c>
      <c r="C6956" s="4" t="s">
        <v>14</v>
      </c>
      <c r="D6956" s="4" t="s">
        <v>14</v>
      </c>
      <c r="E6956" s="4" t="s">
        <v>24</v>
      </c>
      <c r="F6956" s="4" t="s">
        <v>10</v>
      </c>
    </row>
    <row r="6957" spans="1:9">
      <c r="A6957" t="n">
        <v>58683</v>
      </c>
      <c r="B6957" s="33" t="n">
        <v>45</v>
      </c>
      <c r="C6957" s="7" t="n">
        <v>5</v>
      </c>
      <c r="D6957" s="7" t="n">
        <v>3</v>
      </c>
      <c r="E6957" s="7" t="n">
        <v>2.70000004768372</v>
      </c>
      <c r="F6957" s="7" t="n">
        <v>3000</v>
      </c>
    </row>
    <row r="6958" spans="1:9">
      <c r="A6958" t="s">
        <v>4</v>
      </c>
      <c r="B6958" s="4" t="s">
        <v>5</v>
      </c>
      <c r="C6958" s="4" t="s">
        <v>14</v>
      </c>
      <c r="D6958" s="4" t="s">
        <v>10</v>
      </c>
    </row>
    <row r="6959" spans="1:9">
      <c r="A6959" t="n">
        <v>58692</v>
      </c>
      <c r="B6959" s="23" t="n">
        <v>58</v>
      </c>
      <c r="C6959" s="7" t="n">
        <v>255</v>
      </c>
      <c r="D6959" s="7" t="n">
        <v>0</v>
      </c>
    </row>
    <row r="6960" spans="1:9">
      <c r="A6960" t="s">
        <v>4</v>
      </c>
      <c r="B6960" s="4" t="s">
        <v>5</v>
      </c>
      <c r="C6960" s="4" t="s">
        <v>14</v>
      </c>
      <c r="D6960" s="4" t="s">
        <v>10</v>
      </c>
      <c r="E6960" s="4" t="s">
        <v>6</v>
      </c>
    </row>
    <row r="6961" spans="1:8">
      <c r="A6961" t="n">
        <v>58696</v>
      </c>
      <c r="B6961" s="26" t="n">
        <v>51</v>
      </c>
      <c r="C6961" s="7" t="n">
        <v>4</v>
      </c>
      <c r="D6961" s="7" t="n">
        <v>0</v>
      </c>
      <c r="E6961" s="7" t="s">
        <v>283</v>
      </c>
    </row>
    <row r="6962" spans="1:8">
      <c r="A6962" t="s">
        <v>4</v>
      </c>
      <c r="B6962" s="4" t="s">
        <v>5</v>
      </c>
      <c r="C6962" s="4" t="s">
        <v>10</v>
      </c>
    </row>
    <row r="6963" spans="1:8">
      <c r="A6963" t="n">
        <v>58710</v>
      </c>
      <c r="B6963" s="27" t="n">
        <v>16</v>
      </c>
      <c r="C6963" s="7" t="n">
        <v>0</v>
      </c>
    </row>
    <row r="6964" spans="1:8">
      <c r="A6964" t="s">
        <v>4</v>
      </c>
      <c r="B6964" s="4" t="s">
        <v>5</v>
      </c>
      <c r="C6964" s="4" t="s">
        <v>10</v>
      </c>
      <c r="D6964" s="4" t="s">
        <v>14</v>
      </c>
      <c r="E6964" s="4" t="s">
        <v>9</v>
      </c>
      <c r="F6964" s="4" t="s">
        <v>45</v>
      </c>
      <c r="G6964" s="4" t="s">
        <v>14</v>
      </c>
      <c r="H6964" s="4" t="s">
        <v>14</v>
      </c>
    </row>
    <row r="6965" spans="1:8">
      <c r="A6965" t="n">
        <v>58713</v>
      </c>
      <c r="B6965" s="28" t="n">
        <v>26</v>
      </c>
      <c r="C6965" s="7" t="n">
        <v>0</v>
      </c>
      <c r="D6965" s="7" t="n">
        <v>17</v>
      </c>
      <c r="E6965" s="7" t="n">
        <v>52584</v>
      </c>
      <c r="F6965" s="7" t="s">
        <v>541</v>
      </c>
      <c r="G6965" s="7" t="n">
        <v>2</v>
      </c>
      <c r="H6965" s="7" t="n">
        <v>0</v>
      </c>
    </row>
    <row r="6966" spans="1:8">
      <c r="A6966" t="s">
        <v>4</v>
      </c>
      <c r="B6966" s="4" t="s">
        <v>5</v>
      </c>
    </row>
    <row r="6967" spans="1:8">
      <c r="A6967" t="n">
        <v>58734</v>
      </c>
      <c r="B6967" s="29" t="n">
        <v>28</v>
      </c>
    </row>
    <row r="6968" spans="1:8">
      <c r="A6968" t="s">
        <v>4</v>
      </c>
      <c r="B6968" s="4" t="s">
        <v>5</v>
      </c>
      <c r="C6968" s="4" t="s">
        <v>14</v>
      </c>
      <c r="D6968" s="4" t="s">
        <v>10</v>
      </c>
      <c r="E6968" s="4" t="s">
        <v>6</v>
      </c>
    </row>
    <row r="6969" spans="1:8">
      <c r="A6969" t="n">
        <v>58735</v>
      </c>
      <c r="B6969" s="26" t="n">
        <v>51</v>
      </c>
      <c r="C6969" s="7" t="n">
        <v>4</v>
      </c>
      <c r="D6969" s="7" t="n">
        <v>1</v>
      </c>
      <c r="E6969" s="7" t="s">
        <v>542</v>
      </c>
    </row>
    <row r="6970" spans="1:8">
      <c r="A6970" t="s">
        <v>4</v>
      </c>
      <c r="B6970" s="4" t="s">
        <v>5</v>
      </c>
      <c r="C6970" s="4" t="s">
        <v>10</v>
      </c>
    </row>
    <row r="6971" spans="1:8">
      <c r="A6971" t="n">
        <v>58749</v>
      </c>
      <c r="B6971" s="27" t="n">
        <v>16</v>
      </c>
      <c r="C6971" s="7" t="n">
        <v>0</v>
      </c>
    </row>
    <row r="6972" spans="1:8">
      <c r="A6972" t="s">
        <v>4</v>
      </c>
      <c r="B6972" s="4" t="s">
        <v>5</v>
      </c>
      <c r="C6972" s="4" t="s">
        <v>10</v>
      </c>
      <c r="D6972" s="4" t="s">
        <v>14</v>
      </c>
      <c r="E6972" s="4" t="s">
        <v>9</v>
      </c>
      <c r="F6972" s="4" t="s">
        <v>45</v>
      </c>
      <c r="G6972" s="4" t="s">
        <v>14</v>
      </c>
      <c r="H6972" s="4" t="s">
        <v>14</v>
      </c>
      <c r="I6972" s="4" t="s">
        <v>14</v>
      </c>
    </row>
    <row r="6973" spans="1:8">
      <c r="A6973" t="n">
        <v>58752</v>
      </c>
      <c r="B6973" s="28" t="n">
        <v>26</v>
      </c>
      <c r="C6973" s="7" t="n">
        <v>1</v>
      </c>
      <c r="D6973" s="7" t="n">
        <v>17</v>
      </c>
      <c r="E6973" s="7" t="n">
        <v>1345</v>
      </c>
      <c r="F6973" s="7" t="s">
        <v>543</v>
      </c>
      <c r="G6973" s="7" t="n">
        <v>8</v>
      </c>
      <c r="H6973" s="7" t="n">
        <v>2</v>
      </c>
      <c r="I6973" s="7" t="n">
        <v>0</v>
      </c>
    </row>
    <row r="6974" spans="1:8">
      <c r="A6974" t="s">
        <v>4</v>
      </c>
      <c r="B6974" s="4" t="s">
        <v>5</v>
      </c>
      <c r="C6974" s="4" t="s">
        <v>10</v>
      </c>
    </row>
    <row r="6975" spans="1:8">
      <c r="A6975" t="n">
        <v>58786</v>
      </c>
      <c r="B6975" s="27" t="n">
        <v>16</v>
      </c>
      <c r="C6975" s="7" t="n">
        <v>1500</v>
      </c>
    </row>
    <row r="6976" spans="1:8">
      <c r="A6976" t="s">
        <v>4</v>
      </c>
      <c r="B6976" s="4" t="s">
        <v>5</v>
      </c>
      <c r="C6976" s="4" t="s">
        <v>14</v>
      </c>
      <c r="D6976" s="4" t="s">
        <v>10</v>
      </c>
      <c r="E6976" s="4" t="s">
        <v>6</v>
      </c>
      <c r="F6976" s="4" t="s">
        <v>6</v>
      </c>
      <c r="G6976" s="4" t="s">
        <v>6</v>
      </c>
      <c r="H6976" s="4" t="s">
        <v>6</v>
      </c>
    </row>
    <row r="6977" spans="1:9">
      <c r="A6977" t="n">
        <v>58789</v>
      </c>
      <c r="B6977" s="26" t="n">
        <v>51</v>
      </c>
      <c r="C6977" s="7" t="n">
        <v>3</v>
      </c>
      <c r="D6977" s="7" t="n">
        <v>1</v>
      </c>
      <c r="E6977" s="7" t="s">
        <v>13</v>
      </c>
      <c r="F6977" s="7" t="s">
        <v>544</v>
      </c>
      <c r="G6977" s="7" t="s">
        <v>158</v>
      </c>
      <c r="H6977" s="7" t="s">
        <v>159</v>
      </c>
    </row>
    <row r="6978" spans="1:9">
      <c r="A6978" t="s">
        <v>4</v>
      </c>
      <c r="B6978" s="4" t="s">
        <v>5</v>
      </c>
      <c r="C6978" s="4" t="s">
        <v>10</v>
      </c>
      <c r="D6978" s="4" t="s">
        <v>14</v>
      </c>
      <c r="E6978" s="4" t="s">
        <v>6</v>
      </c>
      <c r="F6978" s="4" t="s">
        <v>24</v>
      </c>
      <c r="G6978" s="4" t="s">
        <v>24</v>
      </c>
      <c r="H6978" s="4" t="s">
        <v>24</v>
      </c>
    </row>
    <row r="6979" spans="1:9">
      <c r="A6979" t="n">
        <v>58801</v>
      </c>
      <c r="B6979" s="44" t="n">
        <v>48</v>
      </c>
      <c r="C6979" s="7" t="n">
        <v>1</v>
      </c>
      <c r="D6979" s="7" t="n">
        <v>0</v>
      </c>
      <c r="E6979" s="7" t="s">
        <v>430</v>
      </c>
      <c r="F6979" s="7" t="n">
        <v>-1</v>
      </c>
      <c r="G6979" s="7" t="n">
        <v>1</v>
      </c>
      <c r="H6979" s="7" t="n">
        <v>0</v>
      </c>
    </row>
    <row r="6980" spans="1:9">
      <c r="A6980" t="s">
        <v>4</v>
      </c>
      <c r="B6980" s="4" t="s">
        <v>5</v>
      </c>
      <c r="C6980" s="4" t="s">
        <v>10</v>
      </c>
      <c r="D6980" s="4" t="s">
        <v>14</v>
      </c>
    </row>
    <row r="6981" spans="1:9">
      <c r="A6981" t="n">
        <v>58830</v>
      </c>
      <c r="B6981" s="31" t="n">
        <v>89</v>
      </c>
      <c r="C6981" s="7" t="n">
        <v>65533</v>
      </c>
      <c r="D6981" s="7" t="n">
        <v>0</v>
      </c>
    </row>
    <row r="6982" spans="1:9">
      <c r="A6982" t="s">
        <v>4</v>
      </c>
      <c r="B6982" s="4" t="s">
        <v>5</v>
      </c>
      <c r="C6982" s="4" t="s">
        <v>10</v>
      </c>
    </row>
    <row r="6983" spans="1:9">
      <c r="A6983" t="n">
        <v>58834</v>
      </c>
      <c r="B6983" s="27" t="n">
        <v>16</v>
      </c>
      <c r="C6983" s="7" t="n">
        <v>500</v>
      </c>
    </row>
    <row r="6984" spans="1:9">
      <c r="A6984" t="s">
        <v>4</v>
      </c>
      <c r="B6984" s="4" t="s">
        <v>5</v>
      </c>
      <c r="C6984" s="4" t="s">
        <v>14</v>
      </c>
      <c r="D6984" s="4" t="s">
        <v>24</v>
      </c>
      <c r="E6984" s="4" t="s">
        <v>24</v>
      </c>
      <c r="F6984" s="4" t="s">
        <v>24</v>
      </c>
    </row>
    <row r="6985" spans="1:9">
      <c r="A6985" t="n">
        <v>58837</v>
      </c>
      <c r="B6985" s="33" t="n">
        <v>45</v>
      </c>
      <c r="C6985" s="7" t="n">
        <v>9</v>
      </c>
      <c r="D6985" s="7" t="n">
        <v>0.0500000007450581</v>
      </c>
      <c r="E6985" s="7" t="n">
        <v>0.0500000007450581</v>
      </c>
      <c r="F6985" s="7" t="n">
        <v>0.200000002980232</v>
      </c>
    </row>
    <row r="6986" spans="1:9">
      <c r="A6986" t="s">
        <v>4</v>
      </c>
      <c r="B6986" s="4" t="s">
        <v>5</v>
      </c>
      <c r="C6986" s="4" t="s">
        <v>14</v>
      </c>
      <c r="D6986" s="4" t="s">
        <v>10</v>
      </c>
      <c r="E6986" s="4" t="s">
        <v>6</v>
      </c>
    </row>
    <row r="6987" spans="1:9">
      <c r="A6987" t="n">
        <v>58851</v>
      </c>
      <c r="B6987" s="26" t="n">
        <v>51</v>
      </c>
      <c r="C6987" s="7" t="n">
        <v>4</v>
      </c>
      <c r="D6987" s="7" t="n">
        <v>1</v>
      </c>
      <c r="E6987" s="7" t="s">
        <v>545</v>
      </c>
    </row>
    <row r="6988" spans="1:9">
      <c r="A6988" t="s">
        <v>4</v>
      </c>
      <c r="B6988" s="4" t="s">
        <v>5</v>
      </c>
      <c r="C6988" s="4" t="s">
        <v>10</v>
      </c>
    </row>
    <row r="6989" spans="1:9">
      <c r="A6989" t="n">
        <v>58865</v>
      </c>
      <c r="B6989" s="27" t="n">
        <v>16</v>
      </c>
      <c r="C6989" s="7" t="n">
        <v>0</v>
      </c>
    </row>
    <row r="6990" spans="1:9">
      <c r="A6990" t="s">
        <v>4</v>
      </c>
      <c r="B6990" s="4" t="s">
        <v>5</v>
      </c>
      <c r="C6990" s="4" t="s">
        <v>10</v>
      </c>
      <c r="D6990" s="4" t="s">
        <v>14</v>
      </c>
      <c r="E6990" s="4" t="s">
        <v>9</v>
      </c>
      <c r="F6990" s="4" t="s">
        <v>45</v>
      </c>
      <c r="G6990" s="4" t="s">
        <v>14</v>
      </c>
      <c r="H6990" s="4" t="s">
        <v>14</v>
      </c>
    </row>
    <row r="6991" spans="1:9">
      <c r="A6991" t="n">
        <v>58868</v>
      </c>
      <c r="B6991" s="28" t="n">
        <v>26</v>
      </c>
      <c r="C6991" s="7" t="n">
        <v>1</v>
      </c>
      <c r="D6991" s="7" t="n">
        <v>17</v>
      </c>
      <c r="E6991" s="7" t="n">
        <v>1346</v>
      </c>
      <c r="F6991" s="7" t="s">
        <v>546</v>
      </c>
      <c r="G6991" s="7" t="n">
        <v>2</v>
      </c>
      <c r="H6991" s="7" t="n">
        <v>0</v>
      </c>
    </row>
    <row r="6992" spans="1:9">
      <c r="A6992" t="s">
        <v>4</v>
      </c>
      <c r="B6992" s="4" t="s">
        <v>5</v>
      </c>
    </row>
    <row r="6993" spans="1:8">
      <c r="A6993" t="n">
        <v>58912</v>
      </c>
      <c r="B6993" s="29" t="n">
        <v>28</v>
      </c>
    </row>
    <row r="6994" spans="1:8">
      <c r="A6994" t="s">
        <v>4</v>
      </c>
      <c r="B6994" s="4" t="s">
        <v>5</v>
      </c>
      <c r="C6994" s="4" t="s">
        <v>10</v>
      </c>
      <c r="D6994" s="4" t="s">
        <v>14</v>
      </c>
    </row>
    <row r="6995" spans="1:8">
      <c r="A6995" t="n">
        <v>58913</v>
      </c>
      <c r="B6995" s="31" t="n">
        <v>89</v>
      </c>
      <c r="C6995" s="7" t="n">
        <v>65533</v>
      </c>
      <c r="D6995" s="7" t="n">
        <v>1</v>
      </c>
    </row>
    <row r="6996" spans="1:8">
      <c r="A6996" t="s">
        <v>4</v>
      </c>
      <c r="B6996" s="4" t="s">
        <v>5</v>
      </c>
      <c r="C6996" s="4" t="s">
        <v>14</v>
      </c>
      <c r="D6996" s="4" t="s">
        <v>10</v>
      </c>
      <c r="E6996" s="4" t="s">
        <v>24</v>
      </c>
    </row>
    <row r="6997" spans="1:8">
      <c r="A6997" t="n">
        <v>58917</v>
      </c>
      <c r="B6997" s="23" t="n">
        <v>58</v>
      </c>
      <c r="C6997" s="7" t="n">
        <v>101</v>
      </c>
      <c r="D6997" s="7" t="n">
        <v>300</v>
      </c>
      <c r="E6997" s="7" t="n">
        <v>1</v>
      </c>
    </row>
    <row r="6998" spans="1:8">
      <c r="A6998" t="s">
        <v>4</v>
      </c>
      <c r="B6998" s="4" t="s">
        <v>5</v>
      </c>
      <c r="C6998" s="4" t="s">
        <v>14</v>
      </c>
      <c r="D6998" s="4" t="s">
        <v>10</v>
      </c>
    </row>
    <row r="6999" spans="1:8">
      <c r="A6999" t="n">
        <v>58925</v>
      </c>
      <c r="B6999" s="23" t="n">
        <v>58</v>
      </c>
      <c r="C6999" s="7" t="n">
        <v>254</v>
      </c>
      <c r="D6999" s="7" t="n">
        <v>0</v>
      </c>
    </row>
    <row r="7000" spans="1:8">
      <c r="A7000" t="s">
        <v>4</v>
      </c>
      <c r="B7000" s="4" t="s">
        <v>5</v>
      </c>
      <c r="C7000" s="4" t="s">
        <v>14</v>
      </c>
      <c r="D7000" s="4" t="s">
        <v>14</v>
      </c>
      <c r="E7000" s="4" t="s">
        <v>24</v>
      </c>
      <c r="F7000" s="4" t="s">
        <v>24</v>
      </c>
      <c r="G7000" s="4" t="s">
        <v>24</v>
      </c>
      <c r="H7000" s="4" t="s">
        <v>10</v>
      </c>
    </row>
    <row r="7001" spans="1:8">
      <c r="A7001" t="n">
        <v>58929</v>
      </c>
      <c r="B7001" s="33" t="n">
        <v>45</v>
      </c>
      <c r="C7001" s="7" t="n">
        <v>2</v>
      </c>
      <c r="D7001" s="7" t="n">
        <v>3</v>
      </c>
      <c r="E7001" s="7" t="n">
        <v>-88.7200012207031</v>
      </c>
      <c r="F7001" s="7" t="n">
        <v>185.289993286133</v>
      </c>
      <c r="G7001" s="7" t="n">
        <v>38.75</v>
      </c>
      <c r="H7001" s="7" t="n">
        <v>0</v>
      </c>
    </row>
    <row r="7002" spans="1:8">
      <c r="A7002" t="s">
        <v>4</v>
      </c>
      <c r="B7002" s="4" t="s">
        <v>5</v>
      </c>
      <c r="C7002" s="4" t="s">
        <v>14</v>
      </c>
      <c r="D7002" s="4" t="s">
        <v>14</v>
      </c>
      <c r="E7002" s="4" t="s">
        <v>24</v>
      </c>
      <c r="F7002" s="4" t="s">
        <v>24</v>
      </c>
      <c r="G7002" s="4" t="s">
        <v>24</v>
      </c>
      <c r="H7002" s="4" t="s">
        <v>10</v>
      </c>
      <c r="I7002" s="4" t="s">
        <v>14</v>
      </c>
    </row>
    <row r="7003" spans="1:8">
      <c r="A7003" t="n">
        <v>58946</v>
      </c>
      <c r="B7003" s="33" t="n">
        <v>45</v>
      </c>
      <c r="C7003" s="7" t="n">
        <v>4</v>
      </c>
      <c r="D7003" s="7" t="n">
        <v>3</v>
      </c>
      <c r="E7003" s="7" t="n">
        <v>50.3600006103516</v>
      </c>
      <c r="F7003" s="7" t="n">
        <v>359.649993896484</v>
      </c>
      <c r="G7003" s="7" t="n">
        <v>360</v>
      </c>
      <c r="H7003" s="7" t="n">
        <v>0</v>
      </c>
      <c r="I7003" s="7" t="n">
        <v>1</v>
      </c>
    </row>
    <row r="7004" spans="1:8">
      <c r="A7004" t="s">
        <v>4</v>
      </c>
      <c r="B7004" s="4" t="s">
        <v>5</v>
      </c>
      <c r="C7004" s="4" t="s">
        <v>14</v>
      </c>
      <c r="D7004" s="4" t="s">
        <v>14</v>
      </c>
      <c r="E7004" s="4" t="s">
        <v>24</v>
      </c>
      <c r="F7004" s="4" t="s">
        <v>10</v>
      </c>
    </row>
    <row r="7005" spans="1:8">
      <c r="A7005" t="n">
        <v>58964</v>
      </c>
      <c r="B7005" s="33" t="n">
        <v>45</v>
      </c>
      <c r="C7005" s="7" t="n">
        <v>5</v>
      </c>
      <c r="D7005" s="7" t="n">
        <v>3</v>
      </c>
      <c r="E7005" s="7" t="n">
        <v>1.89999997615814</v>
      </c>
      <c r="F7005" s="7" t="n">
        <v>0</v>
      </c>
    </row>
    <row r="7006" spans="1:8">
      <c r="A7006" t="s">
        <v>4</v>
      </c>
      <c r="B7006" s="4" t="s">
        <v>5</v>
      </c>
      <c r="C7006" s="4" t="s">
        <v>14</v>
      </c>
      <c r="D7006" s="4" t="s">
        <v>14</v>
      </c>
      <c r="E7006" s="4" t="s">
        <v>24</v>
      </c>
      <c r="F7006" s="4" t="s">
        <v>10</v>
      </c>
    </row>
    <row r="7007" spans="1:8">
      <c r="A7007" t="n">
        <v>58973</v>
      </c>
      <c r="B7007" s="33" t="n">
        <v>45</v>
      </c>
      <c r="C7007" s="7" t="n">
        <v>11</v>
      </c>
      <c r="D7007" s="7" t="n">
        <v>3</v>
      </c>
      <c r="E7007" s="7" t="n">
        <v>32.7999992370605</v>
      </c>
      <c r="F7007" s="7" t="n">
        <v>0</v>
      </c>
    </row>
    <row r="7008" spans="1:8">
      <c r="A7008" t="s">
        <v>4</v>
      </c>
      <c r="B7008" s="4" t="s">
        <v>5</v>
      </c>
      <c r="C7008" s="4" t="s">
        <v>14</v>
      </c>
      <c r="D7008" s="4" t="s">
        <v>10</v>
      </c>
      <c r="E7008" s="4" t="s">
        <v>6</v>
      </c>
      <c r="F7008" s="4" t="s">
        <v>6</v>
      </c>
      <c r="G7008" s="4" t="s">
        <v>14</v>
      </c>
    </row>
    <row r="7009" spans="1:9">
      <c r="A7009" t="n">
        <v>58982</v>
      </c>
      <c r="B7009" s="19" t="n">
        <v>32</v>
      </c>
      <c r="C7009" s="7" t="n">
        <v>0</v>
      </c>
      <c r="D7009" s="7" t="n">
        <v>1</v>
      </c>
      <c r="E7009" s="7" t="s">
        <v>13</v>
      </c>
      <c r="F7009" s="7" t="s">
        <v>540</v>
      </c>
      <c r="G7009" s="7" t="n">
        <v>1</v>
      </c>
    </row>
    <row r="7010" spans="1:9">
      <c r="A7010" t="s">
        <v>4</v>
      </c>
      <c r="B7010" s="4" t="s">
        <v>5</v>
      </c>
      <c r="C7010" s="4" t="s">
        <v>14</v>
      </c>
    </row>
    <row r="7011" spans="1:9">
      <c r="A7011" t="n">
        <v>59000</v>
      </c>
      <c r="B7011" s="62" t="n">
        <v>116</v>
      </c>
      <c r="C7011" s="7" t="n">
        <v>0</v>
      </c>
    </row>
    <row r="7012" spans="1:9">
      <c r="A7012" t="s">
        <v>4</v>
      </c>
      <c r="B7012" s="4" t="s">
        <v>5</v>
      </c>
      <c r="C7012" s="4" t="s">
        <v>14</v>
      </c>
      <c r="D7012" s="4" t="s">
        <v>10</v>
      </c>
    </row>
    <row r="7013" spans="1:9">
      <c r="A7013" t="n">
        <v>59002</v>
      </c>
      <c r="B7013" s="62" t="n">
        <v>116</v>
      </c>
      <c r="C7013" s="7" t="n">
        <v>2</v>
      </c>
      <c r="D7013" s="7" t="n">
        <v>1</v>
      </c>
    </row>
    <row r="7014" spans="1:9">
      <c r="A7014" t="s">
        <v>4</v>
      </c>
      <c r="B7014" s="4" t="s">
        <v>5</v>
      </c>
      <c r="C7014" s="4" t="s">
        <v>14</v>
      </c>
      <c r="D7014" s="4" t="s">
        <v>9</v>
      </c>
    </row>
    <row r="7015" spans="1:9">
      <c r="A7015" t="n">
        <v>59006</v>
      </c>
      <c r="B7015" s="62" t="n">
        <v>116</v>
      </c>
      <c r="C7015" s="7" t="n">
        <v>5</v>
      </c>
      <c r="D7015" s="7" t="n">
        <v>1097859072</v>
      </c>
    </row>
    <row r="7016" spans="1:9">
      <c r="A7016" t="s">
        <v>4</v>
      </c>
      <c r="B7016" s="4" t="s">
        <v>5</v>
      </c>
      <c r="C7016" s="4" t="s">
        <v>14</v>
      </c>
      <c r="D7016" s="4" t="s">
        <v>10</v>
      </c>
    </row>
    <row r="7017" spans="1:9">
      <c r="A7017" t="n">
        <v>59012</v>
      </c>
      <c r="B7017" s="62" t="n">
        <v>116</v>
      </c>
      <c r="C7017" s="7" t="n">
        <v>6</v>
      </c>
      <c r="D7017" s="7" t="n">
        <v>1</v>
      </c>
    </row>
    <row r="7018" spans="1:9">
      <c r="A7018" t="s">
        <v>4</v>
      </c>
      <c r="B7018" s="4" t="s">
        <v>5</v>
      </c>
      <c r="C7018" s="4" t="s">
        <v>14</v>
      </c>
      <c r="D7018" s="4" t="s">
        <v>10</v>
      </c>
      <c r="E7018" s="4" t="s">
        <v>10</v>
      </c>
      <c r="F7018" s="4" t="s">
        <v>9</v>
      </c>
    </row>
    <row r="7019" spans="1:9">
      <c r="A7019" t="n">
        <v>59016</v>
      </c>
      <c r="B7019" s="59" t="n">
        <v>84</v>
      </c>
      <c r="C7019" s="7" t="n">
        <v>0</v>
      </c>
      <c r="D7019" s="7" t="n">
        <v>2</v>
      </c>
      <c r="E7019" s="7" t="n">
        <v>100</v>
      </c>
      <c r="F7019" s="7" t="n">
        <v>1053609165</v>
      </c>
    </row>
    <row r="7020" spans="1:9">
      <c r="A7020" t="s">
        <v>4</v>
      </c>
      <c r="B7020" s="4" t="s">
        <v>5</v>
      </c>
      <c r="C7020" s="4" t="s">
        <v>10</v>
      </c>
      <c r="D7020" s="4" t="s">
        <v>10</v>
      </c>
      <c r="E7020" s="4" t="s">
        <v>10</v>
      </c>
    </row>
    <row r="7021" spans="1:9">
      <c r="A7021" t="n">
        <v>59026</v>
      </c>
      <c r="B7021" s="64" t="n">
        <v>61</v>
      </c>
      <c r="C7021" s="7" t="n">
        <v>14</v>
      </c>
      <c r="D7021" s="7" t="n">
        <v>65533</v>
      </c>
      <c r="E7021" s="7" t="n">
        <v>0</v>
      </c>
    </row>
    <row r="7022" spans="1:9">
      <c r="A7022" t="s">
        <v>4</v>
      </c>
      <c r="B7022" s="4" t="s">
        <v>5</v>
      </c>
      <c r="C7022" s="4" t="s">
        <v>10</v>
      </c>
      <c r="D7022" s="4" t="s">
        <v>14</v>
      </c>
      <c r="E7022" s="4" t="s">
        <v>14</v>
      </c>
      <c r="F7022" s="4" t="s">
        <v>6</v>
      </c>
    </row>
    <row r="7023" spans="1:9">
      <c r="A7023" t="n">
        <v>59033</v>
      </c>
      <c r="B7023" s="45" t="n">
        <v>20</v>
      </c>
      <c r="C7023" s="7" t="n">
        <v>14</v>
      </c>
      <c r="D7023" s="7" t="n">
        <v>2</v>
      </c>
      <c r="E7023" s="7" t="n">
        <v>11</v>
      </c>
      <c r="F7023" s="7" t="s">
        <v>547</v>
      </c>
    </row>
    <row r="7024" spans="1:9">
      <c r="A7024" t="s">
        <v>4</v>
      </c>
      <c r="B7024" s="4" t="s">
        <v>5</v>
      </c>
      <c r="C7024" s="4" t="s">
        <v>14</v>
      </c>
      <c r="D7024" s="4" t="s">
        <v>14</v>
      </c>
      <c r="E7024" s="4" t="s">
        <v>24</v>
      </c>
      <c r="F7024" s="4" t="s">
        <v>24</v>
      </c>
      <c r="G7024" s="4" t="s">
        <v>24</v>
      </c>
      <c r="H7024" s="4" t="s">
        <v>10</v>
      </c>
    </row>
    <row r="7025" spans="1:8">
      <c r="A7025" t="n">
        <v>59059</v>
      </c>
      <c r="B7025" s="33" t="n">
        <v>45</v>
      </c>
      <c r="C7025" s="7" t="n">
        <v>2</v>
      </c>
      <c r="D7025" s="7" t="n">
        <v>3</v>
      </c>
      <c r="E7025" s="7" t="n">
        <v>-88.379997253418</v>
      </c>
      <c r="F7025" s="7" t="n">
        <v>186</v>
      </c>
      <c r="G7025" s="7" t="n">
        <v>37.0800018310547</v>
      </c>
      <c r="H7025" s="7" t="n">
        <v>700</v>
      </c>
    </row>
    <row r="7026" spans="1:8">
      <c r="A7026" t="s">
        <v>4</v>
      </c>
      <c r="B7026" s="4" t="s">
        <v>5</v>
      </c>
      <c r="C7026" s="4" t="s">
        <v>14</v>
      </c>
      <c r="D7026" s="4" t="s">
        <v>14</v>
      </c>
      <c r="E7026" s="4" t="s">
        <v>24</v>
      </c>
      <c r="F7026" s="4" t="s">
        <v>10</v>
      </c>
    </row>
    <row r="7027" spans="1:8">
      <c r="A7027" t="n">
        <v>59076</v>
      </c>
      <c r="B7027" s="33" t="n">
        <v>45</v>
      </c>
      <c r="C7027" s="7" t="n">
        <v>5</v>
      </c>
      <c r="D7027" s="7" t="n">
        <v>3</v>
      </c>
      <c r="E7027" s="7" t="n">
        <v>2.70000004768372</v>
      </c>
      <c r="F7027" s="7" t="n">
        <v>700</v>
      </c>
    </row>
    <row r="7028" spans="1:8">
      <c r="A7028" t="s">
        <v>4</v>
      </c>
      <c r="B7028" s="4" t="s">
        <v>5</v>
      </c>
      <c r="C7028" s="4" t="s">
        <v>14</v>
      </c>
      <c r="D7028" s="4" t="s">
        <v>14</v>
      </c>
      <c r="E7028" s="4" t="s">
        <v>24</v>
      </c>
      <c r="F7028" s="4" t="s">
        <v>10</v>
      </c>
    </row>
    <row r="7029" spans="1:8">
      <c r="A7029" t="n">
        <v>59085</v>
      </c>
      <c r="B7029" s="33" t="n">
        <v>45</v>
      </c>
      <c r="C7029" s="7" t="n">
        <v>11</v>
      </c>
      <c r="D7029" s="7" t="n">
        <v>3</v>
      </c>
      <c r="E7029" s="7" t="n">
        <v>26.5</v>
      </c>
      <c r="F7029" s="7" t="n">
        <v>700</v>
      </c>
    </row>
    <row r="7030" spans="1:8">
      <c r="A7030" t="s">
        <v>4</v>
      </c>
      <c r="B7030" s="4" t="s">
        <v>5</v>
      </c>
      <c r="C7030" s="4" t="s">
        <v>14</v>
      </c>
      <c r="D7030" s="4" t="s">
        <v>14</v>
      </c>
      <c r="E7030" s="4" t="s">
        <v>24</v>
      </c>
      <c r="F7030" s="4" t="s">
        <v>24</v>
      </c>
      <c r="G7030" s="4" t="s">
        <v>24</v>
      </c>
      <c r="H7030" s="4" t="s">
        <v>10</v>
      </c>
      <c r="I7030" s="4" t="s">
        <v>14</v>
      </c>
    </row>
    <row r="7031" spans="1:8">
      <c r="A7031" t="n">
        <v>59094</v>
      </c>
      <c r="B7031" s="33" t="n">
        <v>45</v>
      </c>
      <c r="C7031" s="7" t="n">
        <v>4</v>
      </c>
      <c r="D7031" s="7" t="n">
        <v>3</v>
      </c>
      <c r="E7031" s="7" t="n">
        <v>49.5400009155273</v>
      </c>
      <c r="F7031" s="7" t="n">
        <v>354.100006103516</v>
      </c>
      <c r="G7031" s="7" t="n">
        <v>357.869995117188</v>
      </c>
      <c r="H7031" s="7" t="n">
        <v>700</v>
      </c>
      <c r="I7031" s="7" t="n">
        <v>1</v>
      </c>
    </row>
    <row r="7032" spans="1:8">
      <c r="A7032" t="s">
        <v>4</v>
      </c>
      <c r="B7032" s="4" t="s">
        <v>5</v>
      </c>
      <c r="C7032" s="4" t="s">
        <v>14</v>
      </c>
      <c r="D7032" s="4" t="s">
        <v>10</v>
      </c>
    </row>
    <row r="7033" spans="1:8">
      <c r="A7033" t="n">
        <v>59112</v>
      </c>
      <c r="B7033" s="23" t="n">
        <v>58</v>
      </c>
      <c r="C7033" s="7" t="n">
        <v>255</v>
      </c>
      <c r="D7033" s="7" t="n">
        <v>0</v>
      </c>
    </row>
    <row r="7034" spans="1:8">
      <c r="A7034" t="s">
        <v>4</v>
      </c>
      <c r="B7034" s="4" t="s">
        <v>5</v>
      </c>
      <c r="C7034" s="4" t="s">
        <v>14</v>
      </c>
      <c r="D7034" s="4" t="s">
        <v>10</v>
      </c>
    </row>
    <row r="7035" spans="1:8">
      <c r="A7035" t="n">
        <v>59116</v>
      </c>
      <c r="B7035" s="33" t="n">
        <v>45</v>
      </c>
      <c r="C7035" s="7" t="n">
        <v>7</v>
      </c>
      <c r="D7035" s="7" t="n">
        <v>255</v>
      </c>
    </row>
    <row r="7036" spans="1:8">
      <c r="A7036" t="s">
        <v>4</v>
      </c>
      <c r="B7036" s="4" t="s">
        <v>5</v>
      </c>
      <c r="C7036" s="4" t="s">
        <v>10</v>
      </c>
    </row>
    <row r="7037" spans="1:8">
      <c r="A7037" t="n">
        <v>59120</v>
      </c>
      <c r="B7037" s="27" t="n">
        <v>16</v>
      </c>
      <c r="C7037" s="7" t="n">
        <v>100</v>
      </c>
    </row>
    <row r="7038" spans="1:8">
      <c r="A7038" t="s">
        <v>4</v>
      </c>
      <c r="B7038" s="4" t="s">
        <v>5</v>
      </c>
      <c r="C7038" s="4" t="s">
        <v>14</v>
      </c>
      <c r="D7038" s="4" t="s">
        <v>14</v>
      </c>
      <c r="E7038" s="4" t="s">
        <v>24</v>
      </c>
      <c r="F7038" s="4" t="s">
        <v>24</v>
      </c>
      <c r="G7038" s="4" t="s">
        <v>24</v>
      </c>
      <c r="H7038" s="4" t="s">
        <v>10</v>
      </c>
    </row>
    <row r="7039" spans="1:8">
      <c r="A7039" t="n">
        <v>59123</v>
      </c>
      <c r="B7039" s="33" t="n">
        <v>45</v>
      </c>
      <c r="C7039" s="7" t="n">
        <v>2</v>
      </c>
      <c r="D7039" s="7" t="n">
        <v>3</v>
      </c>
      <c r="E7039" s="7" t="n">
        <v>-87.4100036621094</v>
      </c>
      <c r="F7039" s="7" t="n">
        <v>174.25</v>
      </c>
      <c r="G7039" s="7" t="n">
        <v>33.4500007629395</v>
      </c>
      <c r="H7039" s="7" t="n">
        <v>2500</v>
      </c>
    </row>
    <row r="7040" spans="1:8">
      <c r="A7040" t="s">
        <v>4</v>
      </c>
      <c r="B7040" s="4" t="s">
        <v>5</v>
      </c>
      <c r="C7040" s="4" t="s">
        <v>14</v>
      </c>
      <c r="D7040" s="4" t="s">
        <v>14</v>
      </c>
      <c r="E7040" s="4" t="s">
        <v>24</v>
      </c>
      <c r="F7040" s="4" t="s">
        <v>24</v>
      </c>
      <c r="G7040" s="4" t="s">
        <v>24</v>
      </c>
      <c r="H7040" s="4" t="s">
        <v>10</v>
      </c>
      <c r="I7040" s="4" t="s">
        <v>14</v>
      </c>
    </row>
    <row r="7041" spans="1:9">
      <c r="A7041" t="n">
        <v>59140</v>
      </c>
      <c r="B7041" s="33" t="n">
        <v>45</v>
      </c>
      <c r="C7041" s="7" t="n">
        <v>4</v>
      </c>
      <c r="D7041" s="7" t="n">
        <v>3</v>
      </c>
      <c r="E7041" s="7" t="n">
        <v>60.5800018310547</v>
      </c>
      <c r="F7041" s="7" t="n">
        <v>12.7299995422363</v>
      </c>
      <c r="G7041" s="7" t="n">
        <v>357.869995117188</v>
      </c>
      <c r="H7041" s="7" t="n">
        <v>2500</v>
      </c>
      <c r="I7041" s="7" t="n">
        <v>1</v>
      </c>
    </row>
    <row r="7042" spans="1:9">
      <c r="A7042" t="s">
        <v>4</v>
      </c>
      <c r="B7042" s="4" t="s">
        <v>5</v>
      </c>
      <c r="C7042" s="4" t="s">
        <v>14</v>
      </c>
      <c r="D7042" s="4" t="s">
        <v>14</v>
      </c>
      <c r="E7042" s="4" t="s">
        <v>24</v>
      </c>
      <c r="F7042" s="4" t="s">
        <v>10</v>
      </c>
    </row>
    <row r="7043" spans="1:9">
      <c r="A7043" t="n">
        <v>59158</v>
      </c>
      <c r="B7043" s="33" t="n">
        <v>45</v>
      </c>
      <c r="C7043" s="7" t="n">
        <v>5</v>
      </c>
      <c r="D7043" s="7" t="n">
        <v>3</v>
      </c>
      <c r="E7043" s="7" t="n">
        <v>2.40000009536743</v>
      </c>
      <c r="F7043" s="7" t="n">
        <v>2500</v>
      </c>
    </row>
    <row r="7044" spans="1:9">
      <c r="A7044" t="s">
        <v>4</v>
      </c>
      <c r="B7044" s="4" t="s">
        <v>5</v>
      </c>
      <c r="C7044" s="4" t="s">
        <v>14</v>
      </c>
      <c r="D7044" s="4" t="s">
        <v>14</v>
      </c>
      <c r="E7044" s="4" t="s">
        <v>24</v>
      </c>
      <c r="F7044" s="4" t="s">
        <v>10</v>
      </c>
    </row>
    <row r="7045" spans="1:9">
      <c r="A7045" t="n">
        <v>59167</v>
      </c>
      <c r="B7045" s="33" t="n">
        <v>45</v>
      </c>
      <c r="C7045" s="7" t="n">
        <v>11</v>
      </c>
      <c r="D7045" s="7" t="n">
        <v>3</v>
      </c>
      <c r="E7045" s="7" t="n">
        <v>26.5</v>
      </c>
      <c r="F7045" s="7" t="n">
        <v>2500</v>
      </c>
    </row>
    <row r="7046" spans="1:9">
      <c r="A7046" t="s">
        <v>4</v>
      </c>
      <c r="B7046" s="4" t="s">
        <v>5</v>
      </c>
      <c r="C7046" s="4" t="s">
        <v>14</v>
      </c>
      <c r="D7046" s="4" t="s">
        <v>10</v>
      </c>
    </row>
    <row r="7047" spans="1:9">
      <c r="A7047" t="n">
        <v>59176</v>
      </c>
      <c r="B7047" s="33" t="n">
        <v>45</v>
      </c>
      <c r="C7047" s="7" t="n">
        <v>7</v>
      </c>
      <c r="D7047" s="7" t="n">
        <v>255</v>
      </c>
    </row>
    <row r="7048" spans="1:9">
      <c r="A7048" t="s">
        <v>4</v>
      </c>
      <c r="B7048" s="4" t="s">
        <v>5</v>
      </c>
      <c r="C7048" s="4" t="s">
        <v>10</v>
      </c>
      <c r="D7048" s="4" t="s">
        <v>14</v>
      </c>
    </row>
    <row r="7049" spans="1:9">
      <c r="A7049" t="n">
        <v>59180</v>
      </c>
      <c r="B7049" s="66" t="n">
        <v>67</v>
      </c>
      <c r="C7049" s="7" t="n">
        <v>14</v>
      </c>
      <c r="D7049" s="7" t="n">
        <v>2</v>
      </c>
    </row>
    <row r="7050" spans="1:9">
      <c r="A7050" t="s">
        <v>4</v>
      </c>
      <c r="B7050" s="4" t="s">
        <v>5</v>
      </c>
      <c r="C7050" s="4" t="s">
        <v>14</v>
      </c>
      <c r="D7050" s="4" t="s">
        <v>10</v>
      </c>
    </row>
    <row r="7051" spans="1:9">
      <c r="A7051" t="n">
        <v>59184</v>
      </c>
      <c r="B7051" s="33" t="n">
        <v>45</v>
      </c>
      <c r="C7051" s="7" t="n">
        <v>7</v>
      </c>
      <c r="D7051" s="7" t="n">
        <v>255</v>
      </c>
    </row>
    <row r="7052" spans="1:9">
      <c r="A7052" t="s">
        <v>4</v>
      </c>
      <c r="B7052" s="4" t="s">
        <v>5</v>
      </c>
      <c r="C7052" s="4" t="s">
        <v>14</v>
      </c>
      <c r="D7052" s="4" t="s">
        <v>10</v>
      </c>
      <c r="E7052" s="4" t="s">
        <v>10</v>
      </c>
      <c r="F7052" s="4" t="s">
        <v>9</v>
      </c>
    </row>
    <row r="7053" spans="1:9">
      <c r="A7053" t="n">
        <v>59188</v>
      </c>
      <c r="B7053" s="59" t="n">
        <v>84</v>
      </c>
      <c r="C7053" s="7" t="n">
        <v>1</v>
      </c>
      <c r="D7053" s="7" t="n">
        <v>0</v>
      </c>
      <c r="E7053" s="7" t="n">
        <v>1</v>
      </c>
      <c r="F7053" s="7" t="n">
        <v>0</v>
      </c>
    </row>
    <row r="7054" spans="1:9">
      <c r="A7054" t="s">
        <v>4</v>
      </c>
      <c r="B7054" s="4" t="s">
        <v>5</v>
      </c>
      <c r="C7054" s="4" t="s">
        <v>14</v>
      </c>
      <c r="D7054" s="4" t="s">
        <v>10</v>
      </c>
      <c r="E7054" s="4" t="s">
        <v>24</v>
      </c>
    </row>
    <row r="7055" spans="1:9">
      <c r="A7055" t="n">
        <v>59198</v>
      </c>
      <c r="B7055" s="23" t="n">
        <v>58</v>
      </c>
      <c r="C7055" s="7" t="n">
        <v>101</v>
      </c>
      <c r="D7055" s="7" t="n">
        <v>500</v>
      </c>
      <c r="E7055" s="7" t="n">
        <v>1</v>
      </c>
    </row>
    <row r="7056" spans="1:9">
      <c r="A7056" t="s">
        <v>4</v>
      </c>
      <c r="B7056" s="4" t="s">
        <v>5</v>
      </c>
      <c r="C7056" s="4" t="s">
        <v>14</v>
      </c>
      <c r="D7056" s="4" t="s">
        <v>10</v>
      </c>
    </row>
    <row r="7057" spans="1:9">
      <c r="A7057" t="n">
        <v>59206</v>
      </c>
      <c r="B7057" s="23" t="n">
        <v>58</v>
      </c>
      <c r="C7057" s="7" t="n">
        <v>254</v>
      </c>
      <c r="D7057" s="7" t="n">
        <v>0</v>
      </c>
    </row>
    <row r="7058" spans="1:9">
      <c r="A7058" t="s">
        <v>4</v>
      </c>
      <c r="B7058" s="4" t="s">
        <v>5</v>
      </c>
      <c r="C7058" s="4" t="s">
        <v>14</v>
      </c>
    </row>
    <row r="7059" spans="1:9">
      <c r="A7059" t="n">
        <v>59210</v>
      </c>
      <c r="B7059" s="33" t="n">
        <v>45</v>
      </c>
      <c r="C7059" s="7" t="n">
        <v>0</v>
      </c>
    </row>
    <row r="7060" spans="1:9">
      <c r="A7060" t="s">
        <v>4</v>
      </c>
      <c r="B7060" s="4" t="s">
        <v>5</v>
      </c>
      <c r="C7060" s="4" t="s">
        <v>14</v>
      </c>
      <c r="D7060" s="4" t="s">
        <v>14</v>
      </c>
      <c r="E7060" s="4" t="s">
        <v>24</v>
      </c>
      <c r="F7060" s="4" t="s">
        <v>24</v>
      </c>
      <c r="G7060" s="4" t="s">
        <v>24</v>
      </c>
      <c r="H7060" s="4" t="s">
        <v>10</v>
      </c>
    </row>
    <row r="7061" spans="1:9">
      <c r="A7061" t="n">
        <v>59212</v>
      </c>
      <c r="B7061" s="33" t="n">
        <v>45</v>
      </c>
      <c r="C7061" s="7" t="n">
        <v>2</v>
      </c>
      <c r="D7061" s="7" t="n">
        <v>3</v>
      </c>
      <c r="E7061" s="7" t="n">
        <v>-87.3600006103516</v>
      </c>
      <c r="F7061" s="7" t="n">
        <v>174.160003662109</v>
      </c>
      <c r="G7061" s="7" t="n">
        <v>33.3899993896484</v>
      </c>
      <c r="H7061" s="7" t="n">
        <v>0</v>
      </c>
    </row>
    <row r="7062" spans="1:9">
      <c r="A7062" t="s">
        <v>4</v>
      </c>
      <c r="B7062" s="4" t="s">
        <v>5</v>
      </c>
      <c r="C7062" s="4" t="s">
        <v>14</v>
      </c>
      <c r="D7062" s="4" t="s">
        <v>14</v>
      </c>
      <c r="E7062" s="4" t="s">
        <v>24</v>
      </c>
      <c r="F7062" s="4" t="s">
        <v>24</v>
      </c>
      <c r="G7062" s="4" t="s">
        <v>24</v>
      </c>
      <c r="H7062" s="4" t="s">
        <v>10</v>
      </c>
      <c r="I7062" s="4" t="s">
        <v>14</v>
      </c>
    </row>
    <row r="7063" spans="1:9">
      <c r="A7063" t="n">
        <v>59229</v>
      </c>
      <c r="B7063" s="33" t="n">
        <v>45</v>
      </c>
      <c r="C7063" s="7" t="n">
        <v>4</v>
      </c>
      <c r="D7063" s="7" t="n">
        <v>3</v>
      </c>
      <c r="E7063" s="7" t="n">
        <v>352.350006103516</v>
      </c>
      <c r="F7063" s="7" t="n">
        <v>183.169998168945</v>
      </c>
      <c r="G7063" s="7" t="n">
        <v>357.5</v>
      </c>
      <c r="H7063" s="7" t="n">
        <v>0</v>
      </c>
      <c r="I7063" s="7" t="n">
        <v>0</v>
      </c>
    </row>
    <row r="7064" spans="1:9">
      <c r="A7064" t="s">
        <v>4</v>
      </c>
      <c r="B7064" s="4" t="s">
        <v>5</v>
      </c>
      <c r="C7064" s="4" t="s">
        <v>14</v>
      </c>
      <c r="D7064" s="4" t="s">
        <v>14</v>
      </c>
      <c r="E7064" s="4" t="s">
        <v>24</v>
      </c>
      <c r="F7064" s="4" t="s">
        <v>10</v>
      </c>
    </row>
    <row r="7065" spans="1:9">
      <c r="A7065" t="n">
        <v>59247</v>
      </c>
      <c r="B7065" s="33" t="n">
        <v>45</v>
      </c>
      <c r="C7065" s="7" t="n">
        <v>5</v>
      </c>
      <c r="D7065" s="7" t="n">
        <v>3</v>
      </c>
      <c r="E7065" s="7" t="n">
        <v>1.5</v>
      </c>
      <c r="F7065" s="7" t="n">
        <v>0</v>
      </c>
    </row>
    <row r="7066" spans="1:9">
      <c r="A7066" t="s">
        <v>4</v>
      </c>
      <c r="B7066" s="4" t="s">
        <v>5</v>
      </c>
      <c r="C7066" s="4" t="s">
        <v>14</v>
      </c>
      <c r="D7066" s="4" t="s">
        <v>14</v>
      </c>
      <c r="E7066" s="4" t="s">
        <v>24</v>
      </c>
      <c r="F7066" s="4" t="s">
        <v>10</v>
      </c>
    </row>
    <row r="7067" spans="1:9">
      <c r="A7067" t="n">
        <v>59256</v>
      </c>
      <c r="B7067" s="33" t="n">
        <v>45</v>
      </c>
      <c r="C7067" s="7" t="n">
        <v>11</v>
      </c>
      <c r="D7067" s="7" t="n">
        <v>3</v>
      </c>
      <c r="E7067" s="7" t="n">
        <v>39.0999984741211</v>
      </c>
      <c r="F7067" s="7" t="n">
        <v>0</v>
      </c>
    </row>
    <row r="7068" spans="1:9">
      <c r="A7068" t="s">
        <v>4</v>
      </c>
      <c r="B7068" s="4" t="s">
        <v>5</v>
      </c>
      <c r="C7068" s="4" t="s">
        <v>14</v>
      </c>
    </row>
    <row r="7069" spans="1:9">
      <c r="A7069" t="n">
        <v>59265</v>
      </c>
      <c r="B7069" s="62" t="n">
        <v>116</v>
      </c>
      <c r="C7069" s="7" t="n">
        <v>0</v>
      </c>
    </row>
    <row r="7070" spans="1:9">
      <c r="A7070" t="s">
        <v>4</v>
      </c>
      <c r="B7070" s="4" t="s">
        <v>5</v>
      </c>
      <c r="C7070" s="4" t="s">
        <v>14</v>
      </c>
      <c r="D7070" s="4" t="s">
        <v>10</v>
      </c>
    </row>
    <row r="7071" spans="1:9">
      <c r="A7071" t="n">
        <v>59267</v>
      </c>
      <c r="B7071" s="62" t="n">
        <v>116</v>
      </c>
      <c r="C7071" s="7" t="n">
        <v>2</v>
      </c>
      <c r="D7071" s="7" t="n">
        <v>1</v>
      </c>
    </row>
    <row r="7072" spans="1:9">
      <c r="A7072" t="s">
        <v>4</v>
      </c>
      <c r="B7072" s="4" t="s">
        <v>5</v>
      </c>
      <c r="C7072" s="4" t="s">
        <v>14</v>
      </c>
      <c r="D7072" s="4" t="s">
        <v>9</v>
      </c>
    </row>
    <row r="7073" spans="1:9">
      <c r="A7073" t="n">
        <v>59271</v>
      </c>
      <c r="B7073" s="62" t="n">
        <v>116</v>
      </c>
      <c r="C7073" s="7" t="n">
        <v>5</v>
      </c>
      <c r="D7073" s="7" t="n">
        <v>1112014848</v>
      </c>
    </row>
    <row r="7074" spans="1:9">
      <c r="A7074" t="s">
        <v>4</v>
      </c>
      <c r="B7074" s="4" t="s">
        <v>5</v>
      </c>
      <c r="C7074" s="4" t="s">
        <v>14</v>
      </c>
      <c r="D7074" s="4" t="s">
        <v>10</v>
      </c>
    </row>
    <row r="7075" spans="1:9">
      <c r="A7075" t="n">
        <v>59277</v>
      </c>
      <c r="B7075" s="62" t="n">
        <v>116</v>
      </c>
      <c r="C7075" s="7" t="n">
        <v>6</v>
      </c>
      <c r="D7075" s="7" t="n">
        <v>1</v>
      </c>
    </row>
    <row r="7076" spans="1:9">
      <c r="A7076" t="s">
        <v>4</v>
      </c>
      <c r="B7076" s="4" t="s">
        <v>5</v>
      </c>
      <c r="C7076" s="4" t="s">
        <v>10</v>
      </c>
      <c r="D7076" s="4" t="s">
        <v>24</v>
      </c>
      <c r="E7076" s="4" t="s">
        <v>24</v>
      </c>
      <c r="F7076" s="4" t="s">
        <v>24</v>
      </c>
      <c r="G7076" s="4" t="s">
        <v>24</v>
      </c>
    </row>
    <row r="7077" spans="1:9">
      <c r="A7077" t="n">
        <v>59281</v>
      </c>
      <c r="B7077" s="40" t="n">
        <v>46</v>
      </c>
      <c r="C7077" s="7" t="n">
        <v>14</v>
      </c>
      <c r="D7077" s="7" t="n">
        <v>-87.4100036621094</v>
      </c>
      <c r="E7077" s="7" t="n">
        <v>173.550003051758</v>
      </c>
      <c r="F7077" s="7" t="n">
        <v>33.4099998474121</v>
      </c>
      <c r="G7077" s="7" t="n">
        <v>222.899993896484</v>
      </c>
    </row>
    <row r="7078" spans="1:9">
      <c r="A7078" t="s">
        <v>4</v>
      </c>
      <c r="B7078" s="4" t="s">
        <v>5</v>
      </c>
      <c r="C7078" s="4" t="s">
        <v>14</v>
      </c>
      <c r="D7078" s="4" t="s">
        <v>14</v>
      </c>
      <c r="E7078" s="4" t="s">
        <v>24</v>
      </c>
      <c r="F7078" s="4" t="s">
        <v>24</v>
      </c>
      <c r="G7078" s="4" t="s">
        <v>24</v>
      </c>
      <c r="H7078" s="4" t="s">
        <v>10</v>
      </c>
    </row>
    <row r="7079" spans="1:9">
      <c r="A7079" t="n">
        <v>59300</v>
      </c>
      <c r="B7079" s="33" t="n">
        <v>45</v>
      </c>
      <c r="C7079" s="7" t="n">
        <v>2</v>
      </c>
      <c r="D7079" s="7" t="n">
        <v>3</v>
      </c>
      <c r="E7079" s="7" t="n">
        <v>-87.3600006103516</v>
      </c>
      <c r="F7079" s="7" t="n">
        <v>174.789993286133</v>
      </c>
      <c r="G7079" s="7" t="n">
        <v>33.4199981689453</v>
      </c>
      <c r="H7079" s="7" t="n">
        <v>5000</v>
      </c>
    </row>
    <row r="7080" spans="1:9">
      <c r="A7080" t="s">
        <v>4</v>
      </c>
      <c r="B7080" s="4" t="s">
        <v>5</v>
      </c>
      <c r="C7080" s="4" t="s">
        <v>14</v>
      </c>
      <c r="D7080" s="4" t="s">
        <v>14</v>
      </c>
      <c r="E7080" s="4" t="s">
        <v>24</v>
      </c>
      <c r="F7080" s="4" t="s">
        <v>24</v>
      </c>
      <c r="G7080" s="4" t="s">
        <v>24</v>
      </c>
      <c r="H7080" s="4" t="s">
        <v>10</v>
      </c>
      <c r="I7080" s="4" t="s">
        <v>14</v>
      </c>
    </row>
    <row r="7081" spans="1:9">
      <c r="A7081" t="n">
        <v>59317</v>
      </c>
      <c r="B7081" s="33" t="n">
        <v>45</v>
      </c>
      <c r="C7081" s="7" t="n">
        <v>4</v>
      </c>
      <c r="D7081" s="7" t="n">
        <v>3</v>
      </c>
      <c r="E7081" s="7" t="n">
        <v>6.26999998092651</v>
      </c>
      <c r="F7081" s="7" t="n">
        <v>220.100006103516</v>
      </c>
      <c r="G7081" s="7" t="n">
        <v>355.5</v>
      </c>
      <c r="H7081" s="7" t="n">
        <v>5000</v>
      </c>
      <c r="I7081" s="7" t="n">
        <v>1</v>
      </c>
    </row>
    <row r="7082" spans="1:9">
      <c r="A7082" t="s">
        <v>4</v>
      </c>
      <c r="B7082" s="4" t="s">
        <v>5</v>
      </c>
      <c r="C7082" s="4" t="s">
        <v>14</v>
      </c>
      <c r="D7082" s="4" t="s">
        <v>14</v>
      </c>
      <c r="E7082" s="4" t="s">
        <v>24</v>
      </c>
      <c r="F7082" s="4" t="s">
        <v>10</v>
      </c>
    </row>
    <row r="7083" spans="1:9">
      <c r="A7083" t="n">
        <v>59335</v>
      </c>
      <c r="B7083" s="33" t="n">
        <v>45</v>
      </c>
      <c r="C7083" s="7" t="n">
        <v>5</v>
      </c>
      <c r="D7083" s="7" t="n">
        <v>3</v>
      </c>
      <c r="E7083" s="7" t="n">
        <v>1.79999995231628</v>
      </c>
      <c r="F7083" s="7" t="n">
        <v>5000</v>
      </c>
    </row>
    <row r="7084" spans="1:9">
      <c r="A7084" t="s">
        <v>4</v>
      </c>
      <c r="B7084" s="4" t="s">
        <v>5</v>
      </c>
      <c r="C7084" s="4" t="s">
        <v>14</v>
      </c>
      <c r="D7084" s="4" t="s">
        <v>14</v>
      </c>
      <c r="E7084" s="4" t="s">
        <v>24</v>
      </c>
      <c r="F7084" s="4" t="s">
        <v>10</v>
      </c>
    </row>
    <row r="7085" spans="1:9">
      <c r="A7085" t="n">
        <v>59344</v>
      </c>
      <c r="B7085" s="33" t="n">
        <v>45</v>
      </c>
      <c r="C7085" s="7" t="n">
        <v>11</v>
      </c>
      <c r="D7085" s="7" t="n">
        <v>3</v>
      </c>
      <c r="E7085" s="7" t="n">
        <v>39.0999984741211</v>
      </c>
      <c r="F7085" s="7" t="n">
        <v>5000</v>
      </c>
    </row>
    <row r="7086" spans="1:9">
      <c r="A7086" t="s">
        <v>4</v>
      </c>
      <c r="B7086" s="4" t="s">
        <v>5</v>
      </c>
      <c r="C7086" s="4" t="s">
        <v>10</v>
      </c>
      <c r="D7086" s="4" t="s">
        <v>14</v>
      </c>
      <c r="E7086" s="4" t="s">
        <v>6</v>
      </c>
      <c r="F7086" s="4" t="s">
        <v>24</v>
      </c>
      <c r="G7086" s="4" t="s">
        <v>24</v>
      </c>
      <c r="H7086" s="4" t="s">
        <v>24</v>
      </c>
    </row>
    <row r="7087" spans="1:9">
      <c r="A7087" t="n">
        <v>59353</v>
      </c>
      <c r="B7087" s="44" t="n">
        <v>48</v>
      </c>
      <c r="C7087" s="7" t="n">
        <v>14</v>
      </c>
      <c r="D7087" s="7" t="n">
        <v>0</v>
      </c>
      <c r="E7087" s="7" t="s">
        <v>145</v>
      </c>
      <c r="F7087" s="7" t="n">
        <v>-1</v>
      </c>
      <c r="G7087" s="7" t="n">
        <v>0.75</v>
      </c>
      <c r="H7087" s="7" t="n">
        <v>2.80259692864963e-45</v>
      </c>
    </row>
    <row r="7088" spans="1:9">
      <c r="A7088" t="s">
        <v>4</v>
      </c>
      <c r="B7088" s="4" t="s">
        <v>5</v>
      </c>
      <c r="C7088" s="4" t="s">
        <v>14</v>
      </c>
      <c r="D7088" s="4" t="s">
        <v>10</v>
      </c>
      <c r="E7088" s="4" t="s">
        <v>24</v>
      </c>
      <c r="F7088" s="4" t="s">
        <v>10</v>
      </c>
      <c r="G7088" s="4" t="s">
        <v>9</v>
      </c>
      <c r="H7088" s="4" t="s">
        <v>9</v>
      </c>
      <c r="I7088" s="4" t="s">
        <v>10</v>
      </c>
      <c r="J7088" s="4" t="s">
        <v>10</v>
      </c>
      <c r="K7088" s="4" t="s">
        <v>9</v>
      </c>
      <c r="L7088" s="4" t="s">
        <v>9</v>
      </c>
      <c r="M7088" s="4" t="s">
        <v>9</v>
      </c>
      <c r="N7088" s="4" t="s">
        <v>9</v>
      </c>
      <c r="O7088" s="4" t="s">
        <v>6</v>
      </c>
    </row>
    <row r="7089" spans="1:15">
      <c r="A7089" t="n">
        <v>59382</v>
      </c>
      <c r="B7089" s="11" t="n">
        <v>50</v>
      </c>
      <c r="C7089" s="7" t="n">
        <v>0</v>
      </c>
      <c r="D7089" s="7" t="n">
        <v>2000</v>
      </c>
      <c r="E7089" s="7" t="n">
        <v>1</v>
      </c>
      <c r="F7089" s="7" t="n">
        <v>0</v>
      </c>
      <c r="G7089" s="7" t="n">
        <v>0</v>
      </c>
      <c r="H7089" s="7" t="n">
        <v>0</v>
      </c>
      <c r="I7089" s="7" t="n">
        <v>0</v>
      </c>
      <c r="J7089" s="7" t="n">
        <v>65533</v>
      </c>
      <c r="K7089" s="7" t="n">
        <v>0</v>
      </c>
      <c r="L7089" s="7" t="n">
        <v>0</v>
      </c>
      <c r="M7089" s="7" t="n">
        <v>0</v>
      </c>
      <c r="N7089" s="7" t="n">
        <v>0</v>
      </c>
      <c r="O7089" s="7" t="s">
        <v>13</v>
      </c>
    </row>
    <row r="7090" spans="1:15">
      <c r="A7090" t="s">
        <v>4</v>
      </c>
      <c r="B7090" s="4" t="s">
        <v>5</v>
      </c>
      <c r="C7090" s="4" t="s">
        <v>14</v>
      </c>
      <c r="D7090" s="4" t="s">
        <v>10</v>
      </c>
    </row>
    <row r="7091" spans="1:15">
      <c r="A7091" t="n">
        <v>59421</v>
      </c>
      <c r="B7091" s="23" t="n">
        <v>58</v>
      </c>
      <c r="C7091" s="7" t="n">
        <v>255</v>
      </c>
      <c r="D7091" s="7" t="n">
        <v>0</v>
      </c>
    </row>
    <row r="7092" spans="1:15">
      <c r="A7092" t="s">
        <v>4</v>
      </c>
      <c r="B7092" s="4" t="s">
        <v>5</v>
      </c>
      <c r="C7092" s="4" t="s">
        <v>10</v>
      </c>
      <c r="D7092" s="4" t="s">
        <v>14</v>
      </c>
      <c r="E7092" s="4" t="s">
        <v>6</v>
      </c>
    </row>
    <row r="7093" spans="1:15">
      <c r="A7093" t="n">
        <v>59425</v>
      </c>
      <c r="B7093" s="74" t="n">
        <v>86</v>
      </c>
      <c r="C7093" s="7" t="n">
        <v>14</v>
      </c>
      <c r="D7093" s="7" t="n">
        <v>0</v>
      </c>
      <c r="E7093" s="7" t="s">
        <v>13</v>
      </c>
    </row>
    <row r="7094" spans="1:15">
      <c r="A7094" t="s">
        <v>4</v>
      </c>
      <c r="B7094" s="4" t="s">
        <v>5</v>
      </c>
      <c r="C7094" s="4" t="s">
        <v>10</v>
      </c>
      <c r="D7094" s="4" t="s">
        <v>10</v>
      </c>
      <c r="E7094" s="4" t="s">
        <v>10</v>
      </c>
    </row>
    <row r="7095" spans="1:15">
      <c r="A7095" t="n">
        <v>59430</v>
      </c>
      <c r="B7095" s="64" t="n">
        <v>61</v>
      </c>
      <c r="C7095" s="7" t="n">
        <v>14</v>
      </c>
      <c r="D7095" s="7" t="n">
        <v>1</v>
      </c>
      <c r="E7095" s="7" t="n">
        <v>1000</v>
      </c>
    </row>
    <row r="7096" spans="1:15">
      <c r="A7096" t="s">
        <v>4</v>
      </c>
      <c r="B7096" s="4" t="s">
        <v>5</v>
      </c>
      <c r="C7096" s="4" t="s">
        <v>14</v>
      </c>
      <c r="D7096" s="4" t="s">
        <v>10</v>
      </c>
      <c r="E7096" s="4" t="s">
        <v>6</v>
      </c>
      <c r="F7096" s="4" t="s">
        <v>6</v>
      </c>
      <c r="G7096" s="4" t="s">
        <v>6</v>
      </c>
      <c r="H7096" s="4" t="s">
        <v>6</v>
      </c>
    </row>
    <row r="7097" spans="1:15">
      <c r="A7097" t="n">
        <v>59437</v>
      </c>
      <c r="B7097" s="26" t="n">
        <v>51</v>
      </c>
      <c r="C7097" s="7" t="n">
        <v>3</v>
      </c>
      <c r="D7097" s="7" t="n">
        <v>14</v>
      </c>
      <c r="E7097" s="7" t="s">
        <v>187</v>
      </c>
      <c r="F7097" s="7" t="s">
        <v>159</v>
      </c>
      <c r="G7097" s="7" t="s">
        <v>158</v>
      </c>
      <c r="H7097" s="7" t="s">
        <v>159</v>
      </c>
    </row>
    <row r="7098" spans="1:15">
      <c r="A7098" t="s">
        <v>4</v>
      </c>
      <c r="B7098" s="4" t="s">
        <v>5</v>
      </c>
      <c r="C7098" s="4" t="s">
        <v>14</v>
      </c>
      <c r="D7098" s="4" t="s">
        <v>10</v>
      </c>
    </row>
    <row r="7099" spans="1:15">
      <c r="A7099" t="n">
        <v>59450</v>
      </c>
      <c r="B7099" s="33" t="n">
        <v>45</v>
      </c>
      <c r="C7099" s="7" t="n">
        <v>7</v>
      </c>
      <c r="D7099" s="7" t="n">
        <v>255</v>
      </c>
    </row>
    <row r="7100" spans="1:15">
      <c r="A7100" t="s">
        <v>4</v>
      </c>
      <c r="B7100" s="4" t="s">
        <v>5</v>
      </c>
      <c r="C7100" s="4" t="s">
        <v>10</v>
      </c>
      <c r="D7100" s="4" t="s">
        <v>14</v>
      </c>
      <c r="E7100" s="4" t="s">
        <v>6</v>
      </c>
      <c r="F7100" s="4" t="s">
        <v>24</v>
      </c>
      <c r="G7100" s="4" t="s">
        <v>24</v>
      </c>
      <c r="H7100" s="4" t="s">
        <v>24</v>
      </c>
    </row>
    <row r="7101" spans="1:15">
      <c r="A7101" t="n">
        <v>59454</v>
      </c>
      <c r="B7101" s="44" t="n">
        <v>48</v>
      </c>
      <c r="C7101" s="7" t="n">
        <v>14</v>
      </c>
      <c r="D7101" s="7" t="n">
        <v>0</v>
      </c>
      <c r="E7101" s="7" t="s">
        <v>439</v>
      </c>
      <c r="F7101" s="7" t="n">
        <v>-1</v>
      </c>
      <c r="G7101" s="7" t="n">
        <v>1</v>
      </c>
      <c r="H7101" s="7" t="n">
        <v>0</v>
      </c>
    </row>
    <row r="7102" spans="1:15">
      <c r="A7102" t="s">
        <v>4</v>
      </c>
      <c r="B7102" s="4" t="s">
        <v>5</v>
      </c>
      <c r="C7102" s="4" t="s">
        <v>10</v>
      </c>
    </row>
    <row r="7103" spans="1:15">
      <c r="A7103" t="n">
        <v>59481</v>
      </c>
      <c r="B7103" s="27" t="n">
        <v>16</v>
      </c>
      <c r="C7103" s="7" t="n">
        <v>1000</v>
      </c>
    </row>
    <row r="7104" spans="1:15">
      <c r="A7104" t="s">
        <v>4</v>
      </c>
      <c r="B7104" s="4" t="s">
        <v>5</v>
      </c>
      <c r="C7104" s="4" t="s">
        <v>6</v>
      </c>
      <c r="D7104" s="4" t="s">
        <v>10</v>
      </c>
    </row>
    <row r="7105" spans="1:15">
      <c r="A7105" t="n">
        <v>59484</v>
      </c>
      <c r="B7105" s="65" t="n">
        <v>29</v>
      </c>
      <c r="C7105" s="7" t="s">
        <v>411</v>
      </c>
      <c r="D7105" s="7" t="n">
        <v>65533</v>
      </c>
    </row>
    <row r="7106" spans="1:15">
      <c r="A7106" t="s">
        <v>4</v>
      </c>
      <c r="B7106" s="4" t="s">
        <v>5</v>
      </c>
      <c r="C7106" s="4" t="s">
        <v>14</v>
      </c>
      <c r="D7106" s="4" t="s">
        <v>10</v>
      </c>
      <c r="E7106" s="4" t="s">
        <v>6</v>
      </c>
    </row>
    <row r="7107" spans="1:15">
      <c r="A7107" t="n">
        <v>59494</v>
      </c>
      <c r="B7107" s="26" t="n">
        <v>51</v>
      </c>
      <c r="C7107" s="7" t="n">
        <v>4</v>
      </c>
      <c r="D7107" s="7" t="n">
        <v>14</v>
      </c>
      <c r="E7107" s="7" t="s">
        <v>548</v>
      </c>
    </row>
    <row r="7108" spans="1:15">
      <c r="A7108" t="s">
        <v>4</v>
      </c>
      <c r="B7108" s="4" t="s">
        <v>5</v>
      </c>
      <c r="C7108" s="4" t="s">
        <v>10</v>
      </c>
    </row>
    <row r="7109" spans="1:15">
      <c r="A7109" t="n">
        <v>59524</v>
      </c>
      <c r="B7109" s="27" t="n">
        <v>16</v>
      </c>
      <c r="C7109" s="7" t="n">
        <v>0</v>
      </c>
    </row>
    <row r="7110" spans="1:15">
      <c r="A7110" t="s">
        <v>4</v>
      </c>
      <c r="B7110" s="4" t="s">
        <v>5</v>
      </c>
      <c r="C7110" s="4" t="s">
        <v>10</v>
      </c>
      <c r="D7110" s="4" t="s">
        <v>14</v>
      </c>
      <c r="E7110" s="4" t="s">
        <v>9</v>
      </c>
      <c r="F7110" s="4" t="s">
        <v>45</v>
      </c>
      <c r="G7110" s="4" t="s">
        <v>14</v>
      </c>
      <c r="H7110" s="4" t="s">
        <v>14</v>
      </c>
      <c r="I7110" s="4" t="s">
        <v>14</v>
      </c>
      <c r="J7110" s="4" t="s">
        <v>9</v>
      </c>
      <c r="K7110" s="4" t="s">
        <v>45</v>
      </c>
      <c r="L7110" s="4" t="s">
        <v>14</v>
      </c>
      <c r="M7110" s="4" t="s">
        <v>14</v>
      </c>
    </row>
    <row r="7111" spans="1:15">
      <c r="A7111" t="n">
        <v>59527</v>
      </c>
      <c r="B7111" s="28" t="n">
        <v>26</v>
      </c>
      <c r="C7111" s="7" t="n">
        <v>14</v>
      </c>
      <c r="D7111" s="7" t="n">
        <v>17</v>
      </c>
      <c r="E7111" s="7" t="n">
        <v>13301</v>
      </c>
      <c r="F7111" s="7" t="s">
        <v>549</v>
      </c>
      <c r="G7111" s="7" t="n">
        <v>2</v>
      </c>
      <c r="H7111" s="7" t="n">
        <v>3</v>
      </c>
      <c r="I7111" s="7" t="n">
        <v>17</v>
      </c>
      <c r="J7111" s="7" t="n">
        <v>13302</v>
      </c>
      <c r="K7111" s="7" t="s">
        <v>550</v>
      </c>
      <c r="L7111" s="7" t="n">
        <v>2</v>
      </c>
      <c r="M7111" s="7" t="n">
        <v>0</v>
      </c>
    </row>
    <row r="7112" spans="1:15">
      <c r="A7112" t="s">
        <v>4</v>
      </c>
      <c r="B7112" s="4" t="s">
        <v>5</v>
      </c>
    </row>
    <row r="7113" spans="1:15">
      <c r="A7113" t="n">
        <v>59675</v>
      </c>
      <c r="B7113" s="29" t="n">
        <v>28</v>
      </c>
    </row>
    <row r="7114" spans="1:15">
      <c r="A7114" t="s">
        <v>4</v>
      </c>
      <c r="B7114" s="4" t="s">
        <v>5</v>
      </c>
      <c r="C7114" s="4" t="s">
        <v>6</v>
      </c>
      <c r="D7114" s="4" t="s">
        <v>10</v>
      </c>
    </row>
    <row r="7115" spans="1:15">
      <c r="A7115" t="n">
        <v>59676</v>
      </c>
      <c r="B7115" s="65" t="n">
        <v>29</v>
      </c>
      <c r="C7115" s="7" t="s">
        <v>13</v>
      </c>
      <c r="D7115" s="7" t="n">
        <v>65533</v>
      </c>
    </row>
    <row r="7116" spans="1:15">
      <c r="A7116" t="s">
        <v>4</v>
      </c>
      <c r="B7116" s="4" t="s">
        <v>5</v>
      </c>
      <c r="C7116" s="4" t="s">
        <v>10</v>
      </c>
      <c r="D7116" s="4" t="s">
        <v>14</v>
      </c>
    </row>
    <row r="7117" spans="1:15">
      <c r="A7117" t="n">
        <v>59680</v>
      </c>
      <c r="B7117" s="31" t="n">
        <v>89</v>
      </c>
      <c r="C7117" s="7" t="n">
        <v>65533</v>
      </c>
      <c r="D7117" s="7" t="n">
        <v>1</v>
      </c>
    </row>
    <row r="7118" spans="1:15">
      <c r="A7118" t="s">
        <v>4</v>
      </c>
      <c r="B7118" s="4" t="s">
        <v>5</v>
      </c>
      <c r="C7118" s="4" t="s">
        <v>14</v>
      </c>
      <c r="D7118" s="4" t="s">
        <v>10</v>
      </c>
      <c r="E7118" s="4" t="s">
        <v>24</v>
      </c>
    </row>
    <row r="7119" spans="1:15">
      <c r="A7119" t="n">
        <v>59684</v>
      </c>
      <c r="B7119" s="23" t="n">
        <v>58</v>
      </c>
      <c r="C7119" s="7" t="n">
        <v>101</v>
      </c>
      <c r="D7119" s="7" t="n">
        <v>500</v>
      </c>
      <c r="E7119" s="7" t="n">
        <v>1</v>
      </c>
    </row>
    <row r="7120" spans="1:15">
      <c r="A7120" t="s">
        <v>4</v>
      </c>
      <c r="B7120" s="4" t="s">
        <v>5</v>
      </c>
      <c r="C7120" s="4" t="s">
        <v>14</v>
      </c>
      <c r="D7120" s="4" t="s">
        <v>10</v>
      </c>
    </row>
    <row r="7121" spans="1:13">
      <c r="A7121" t="n">
        <v>59692</v>
      </c>
      <c r="B7121" s="23" t="n">
        <v>58</v>
      </c>
      <c r="C7121" s="7" t="n">
        <v>254</v>
      </c>
      <c r="D7121" s="7" t="n">
        <v>0</v>
      </c>
    </row>
    <row r="7122" spans="1:13">
      <c r="A7122" t="s">
        <v>4</v>
      </c>
      <c r="B7122" s="4" t="s">
        <v>5</v>
      </c>
      <c r="C7122" s="4" t="s">
        <v>14</v>
      </c>
    </row>
    <row r="7123" spans="1:13">
      <c r="A7123" t="n">
        <v>59696</v>
      </c>
      <c r="B7123" s="33" t="n">
        <v>45</v>
      </c>
      <c r="C7123" s="7" t="n">
        <v>0</v>
      </c>
    </row>
    <row r="7124" spans="1:13">
      <c r="A7124" t="s">
        <v>4</v>
      </c>
      <c r="B7124" s="4" t="s">
        <v>5</v>
      </c>
      <c r="C7124" s="4" t="s">
        <v>10</v>
      </c>
      <c r="D7124" s="4" t="s">
        <v>14</v>
      </c>
      <c r="E7124" s="4" t="s">
        <v>6</v>
      </c>
      <c r="F7124" s="4" t="s">
        <v>24</v>
      </c>
      <c r="G7124" s="4" t="s">
        <v>24</v>
      </c>
      <c r="H7124" s="4" t="s">
        <v>24</v>
      </c>
    </row>
    <row r="7125" spans="1:13">
      <c r="A7125" t="n">
        <v>59698</v>
      </c>
      <c r="B7125" s="44" t="n">
        <v>48</v>
      </c>
      <c r="C7125" s="7" t="n">
        <v>28</v>
      </c>
      <c r="D7125" s="7" t="n">
        <v>0</v>
      </c>
      <c r="E7125" s="7" t="s">
        <v>539</v>
      </c>
      <c r="F7125" s="7" t="n">
        <v>-1</v>
      </c>
      <c r="G7125" s="7" t="n">
        <v>1</v>
      </c>
      <c r="H7125" s="7" t="n">
        <v>0</v>
      </c>
    </row>
    <row r="7126" spans="1:13">
      <c r="A7126" t="s">
        <v>4</v>
      </c>
      <c r="B7126" s="4" t="s">
        <v>5</v>
      </c>
      <c r="C7126" s="4" t="s">
        <v>14</v>
      </c>
      <c r="D7126" s="4" t="s">
        <v>14</v>
      </c>
      <c r="E7126" s="4" t="s">
        <v>24</v>
      </c>
      <c r="F7126" s="4" t="s">
        <v>24</v>
      </c>
      <c r="G7126" s="4" t="s">
        <v>24</v>
      </c>
      <c r="H7126" s="4" t="s">
        <v>10</v>
      </c>
    </row>
    <row r="7127" spans="1:13">
      <c r="A7127" t="n">
        <v>59731</v>
      </c>
      <c r="B7127" s="33" t="n">
        <v>45</v>
      </c>
      <c r="C7127" s="7" t="n">
        <v>2</v>
      </c>
      <c r="D7127" s="7" t="n">
        <v>3</v>
      </c>
      <c r="E7127" s="7" t="n">
        <v>-86.3499984741211</v>
      </c>
      <c r="F7127" s="7" t="n">
        <v>174.919998168945</v>
      </c>
      <c r="G7127" s="7" t="n">
        <v>29.6200008392334</v>
      </c>
      <c r="H7127" s="7" t="n">
        <v>0</v>
      </c>
    </row>
    <row r="7128" spans="1:13">
      <c r="A7128" t="s">
        <v>4</v>
      </c>
      <c r="B7128" s="4" t="s">
        <v>5</v>
      </c>
      <c r="C7128" s="4" t="s">
        <v>14</v>
      </c>
      <c r="D7128" s="4" t="s">
        <v>14</v>
      </c>
      <c r="E7128" s="4" t="s">
        <v>24</v>
      </c>
      <c r="F7128" s="4" t="s">
        <v>24</v>
      </c>
      <c r="G7128" s="4" t="s">
        <v>24</v>
      </c>
      <c r="H7128" s="4" t="s">
        <v>10</v>
      </c>
      <c r="I7128" s="4" t="s">
        <v>14</v>
      </c>
    </row>
    <row r="7129" spans="1:13">
      <c r="A7129" t="n">
        <v>59748</v>
      </c>
      <c r="B7129" s="33" t="n">
        <v>45</v>
      </c>
      <c r="C7129" s="7" t="n">
        <v>4</v>
      </c>
      <c r="D7129" s="7" t="n">
        <v>3</v>
      </c>
      <c r="E7129" s="7" t="n">
        <v>5.30999994277954</v>
      </c>
      <c r="F7129" s="7" t="n">
        <v>188.789993286133</v>
      </c>
      <c r="G7129" s="7" t="n">
        <v>357.869995117188</v>
      </c>
      <c r="H7129" s="7" t="n">
        <v>0</v>
      </c>
      <c r="I7129" s="7" t="n">
        <v>0</v>
      </c>
    </row>
    <row r="7130" spans="1:13">
      <c r="A7130" t="s">
        <v>4</v>
      </c>
      <c r="B7130" s="4" t="s">
        <v>5</v>
      </c>
      <c r="C7130" s="4" t="s">
        <v>14</v>
      </c>
      <c r="D7130" s="4" t="s">
        <v>14</v>
      </c>
      <c r="E7130" s="4" t="s">
        <v>24</v>
      </c>
      <c r="F7130" s="4" t="s">
        <v>10</v>
      </c>
    </row>
    <row r="7131" spans="1:13">
      <c r="A7131" t="n">
        <v>59766</v>
      </c>
      <c r="B7131" s="33" t="n">
        <v>45</v>
      </c>
      <c r="C7131" s="7" t="n">
        <v>5</v>
      </c>
      <c r="D7131" s="7" t="n">
        <v>3</v>
      </c>
      <c r="E7131" s="7" t="n">
        <v>1.39999997615814</v>
      </c>
      <c r="F7131" s="7" t="n">
        <v>0</v>
      </c>
    </row>
    <row r="7132" spans="1:13">
      <c r="A7132" t="s">
        <v>4</v>
      </c>
      <c r="B7132" s="4" t="s">
        <v>5</v>
      </c>
      <c r="C7132" s="4" t="s">
        <v>14</v>
      </c>
      <c r="D7132" s="4" t="s">
        <v>14</v>
      </c>
      <c r="E7132" s="4" t="s">
        <v>24</v>
      </c>
      <c r="F7132" s="4" t="s">
        <v>10</v>
      </c>
    </row>
    <row r="7133" spans="1:13">
      <c r="A7133" t="n">
        <v>59775</v>
      </c>
      <c r="B7133" s="33" t="n">
        <v>45</v>
      </c>
      <c r="C7133" s="7" t="n">
        <v>11</v>
      </c>
      <c r="D7133" s="7" t="n">
        <v>3</v>
      </c>
      <c r="E7133" s="7" t="n">
        <v>39.7000007629395</v>
      </c>
      <c r="F7133" s="7" t="n">
        <v>0</v>
      </c>
    </row>
    <row r="7134" spans="1:13">
      <c r="A7134" t="s">
        <v>4</v>
      </c>
      <c r="B7134" s="4" t="s">
        <v>5</v>
      </c>
      <c r="C7134" s="4" t="s">
        <v>14</v>
      </c>
      <c r="D7134" s="4" t="s">
        <v>14</v>
      </c>
      <c r="E7134" s="4" t="s">
        <v>24</v>
      </c>
      <c r="F7134" s="4" t="s">
        <v>10</v>
      </c>
    </row>
    <row r="7135" spans="1:13">
      <c r="A7135" t="n">
        <v>59784</v>
      </c>
      <c r="B7135" s="33" t="n">
        <v>45</v>
      </c>
      <c r="C7135" s="7" t="n">
        <v>5</v>
      </c>
      <c r="D7135" s="7" t="n">
        <v>3</v>
      </c>
      <c r="E7135" s="7" t="n">
        <v>1.70000004768372</v>
      </c>
      <c r="F7135" s="7" t="n">
        <v>3000</v>
      </c>
    </row>
    <row r="7136" spans="1:13">
      <c r="A7136" t="s">
        <v>4</v>
      </c>
      <c r="B7136" s="4" t="s">
        <v>5</v>
      </c>
      <c r="C7136" s="4" t="s">
        <v>14</v>
      </c>
      <c r="D7136" s="4" t="s">
        <v>10</v>
      </c>
    </row>
    <row r="7137" spans="1:9">
      <c r="A7137" t="n">
        <v>59793</v>
      </c>
      <c r="B7137" s="23" t="n">
        <v>58</v>
      </c>
      <c r="C7137" s="7" t="n">
        <v>255</v>
      </c>
      <c r="D7137" s="7" t="n">
        <v>0</v>
      </c>
    </row>
    <row r="7138" spans="1:9">
      <c r="A7138" t="s">
        <v>4</v>
      </c>
      <c r="B7138" s="4" t="s">
        <v>5</v>
      </c>
      <c r="C7138" s="4" t="s">
        <v>14</v>
      </c>
      <c r="D7138" s="4" t="s">
        <v>10</v>
      </c>
      <c r="E7138" s="4" t="s">
        <v>6</v>
      </c>
    </row>
    <row r="7139" spans="1:9">
      <c r="A7139" t="n">
        <v>59797</v>
      </c>
      <c r="B7139" s="26" t="n">
        <v>51</v>
      </c>
      <c r="C7139" s="7" t="n">
        <v>4</v>
      </c>
      <c r="D7139" s="7" t="n">
        <v>28</v>
      </c>
      <c r="E7139" s="7" t="s">
        <v>551</v>
      </c>
    </row>
    <row r="7140" spans="1:9">
      <c r="A7140" t="s">
        <v>4</v>
      </c>
      <c r="B7140" s="4" t="s">
        <v>5</v>
      </c>
      <c r="C7140" s="4" t="s">
        <v>10</v>
      </c>
    </row>
    <row r="7141" spans="1:9">
      <c r="A7141" t="n">
        <v>59811</v>
      </c>
      <c r="B7141" s="27" t="n">
        <v>16</v>
      </c>
      <c r="C7141" s="7" t="n">
        <v>0</v>
      </c>
    </row>
    <row r="7142" spans="1:9">
      <c r="A7142" t="s">
        <v>4</v>
      </c>
      <c r="B7142" s="4" t="s">
        <v>5</v>
      </c>
      <c r="C7142" s="4" t="s">
        <v>10</v>
      </c>
      <c r="D7142" s="4" t="s">
        <v>14</v>
      </c>
      <c r="E7142" s="4" t="s">
        <v>9</v>
      </c>
      <c r="F7142" s="4" t="s">
        <v>45</v>
      </c>
      <c r="G7142" s="4" t="s">
        <v>14</v>
      </c>
      <c r="H7142" s="4" t="s">
        <v>14</v>
      </c>
    </row>
    <row r="7143" spans="1:9">
      <c r="A7143" t="n">
        <v>59814</v>
      </c>
      <c r="B7143" s="28" t="n">
        <v>26</v>
      </c>
      <c r="C7143" s="7" t="n">
        <v>28</v>
      </c>
      <c r="D7143" s="7" t="n">
        <v>17</v>
      </c>
      <c r="E7143" s="7" t="n">
        <v>33345</v>
      </c>
      <c r="F7143" s="7" t="s">
        <v>552</v>
      </c>
      <c r="G7143" s="7" t="n">
        <v>2</v>
      </c>
      <c r="H7143" s="7" t="n">
        <v>0</v>
      </c>
    </row>
    <row r="7144" spans="1:9">
      <c r="A7144" t="s">
        <v>4</v>
      </c>
      <c r="B7144" s="4" t="s">
        <v>5</v>
      </c>
    </row>
    <row r="7145" spans="1:9">
      <c r="A7145" t="n">
        <v>59847</v>
      </c>
      <c r="B7145" s="29" t="n">
        <v>28</v>
      </c>
    </row>
    <row r="7146" spans="1:9">
      <c r="A7146" t="s">
        <v>4</v>
      </c>
      <c r="B7146" s="4" t="s">
        <v>5</v>
      </c>
      <c r="C7146" s="4" t="s">
        <v>10</v>
      </c>
      <c r="D7146" s="4" t="s">
        <v>14</v>
      </c>
      <c r="E7146" s="4" t="s">
        <v>6</v>
      </c>
      <c r="F7146" s="4" t="s">
        <v>24</v>
      </c>
      <c r="G7146" s="4" t="s">
        <v>24</v>
      </c>
      <c r="H7146" s="4" t="s">
        <v>24</v>
      </c>
    </row>
    <row r="7147" spans="1:9">
      <c r="A7147" t="n">
        <v>59848</v>
      </c>
      <c r="B7147" s="44" t="n">
        <v>48</v>
      </c>
      <c r="C7147" s="7" t="n">
        <v>28</v>
      </c>
      <c r="D7147" s="7" t="n">
        <v>0</v>
      </c>
      <c r="E7147" s="7" t="s">
        <v>250</v>
      </c>
      <c r="F7147" s="7" t="n">
        <v>-1</v>
      </c>
      <c r="G7147" s="7" t="n">
        <v>1</v>
      </c>
      <c r="H7147" s="7" t="n">
        <v>0</v>
      </c>
    </row>
    <row r="7148" spans="1:9">
      <c r="A7148" t="s">
        <v>4</v>
      </c>
      <c r="B7148" s="4" t="s">
        <v>5</v>
      </c>
      <c r="C7148" s="4" t="s">
        <v>10</v>
      </c>
    </row>
    <row r="7149" spans="1:9">
      <c r="A7149" t="n">
        <v>59876</v>
      </c>
      <c r="B7149" s="27" t="n">
        <v>16</v>
      </c>
      <c r="C7149" s="7" t="n">
        <v>1000</v>
      </c>
    </row>
    <row r="7150" spans="1:9">
      <c r="A7150" t="s">
        <v>4</v>
      </c>
      <c r="B7150" s="4" t="s">
        <v>5</v>
      </c>
      <c r="C7150" s="4" t="s">
        <v>14</v>
      </c>
      <c r="D7150" s="4" t="s">
        <v>24</v>
      </c>
      <c r="E7150" s="4" t="s">
        <v>24</v>
      </c>
      <c r="F7150" s="4" t="s">
        <v>24</v>
      </c>
    </row>
    <row r="7151" spans="1:9">
      <c r="A7151" t="n">
        <v>59879</v>
      </c>
      <c r="B7151" s="33" t="n">
        <v>45</v>
      </c>
      <c r="C7151" s="7" t="n">
        <v>9</v>
      </c>
      <c r="D7151" s="7" t="n">
        <v>0.0199999995529652</v>
      </c>
      <c r="E7151" s="7" t="n">
        <v>0.0199999995529652</v>
      </c>
      <c r="F7151" s="7" t="n">
        <v>0.5</v>
      </c>
    </row>
    <row r="7152" spans="1:9">
      <c r="A7152" t="s">
        <v>4</v>
      </c>
      <c r="B7152" s="4" t="s">
        <v>5</v>
      </c>
      <c r="C7152" s="4" t="s">
        <v>14</v>
      </c>
      <c r="D7152" s="4" t="s">
        <v>10</v>
      </c>
      <c r="E7152" s="4" t="s">
        <v>6</v>
      </c>
    </row>
    <row r="7153" spans="1:8">
      <c r="A7153" t="n">
        <v>59893</v>
      </c>
      <c r="B7153" s="26" t="n">
        <v>51</v>
      </c>
      <c r="C7153" s="7" t="n">
        <v>4</v>
      </c>
      <c r="D7153" s="7" t="n">
        <v>28</v>
      </c>
      <c r="E7153" s="7" t="s">
        <v>553</v>
      </c>
    </row>
    <row r="7154" spans="1:8">
      <c r="A7154" t="s">
        <v>4</v>
      </c>
      <c r="B7154" s="4" t="s">
        <v>5</v>
      </c>
      <c r="C7154" s="4" t="s">
        <v>10</v>
      </c>
    </row>
    <row r="7155" spans="1:8">
      <c r="A7155" t="n">
        <v>59907</v>
      </c>
      <c r="B7155" s="27" t="n">
        <v>16</v>
      </c>
      <c r="C7155" s="7" t="n">
        <v>0</v>
      </c>
    </row>
    <row r="7156" spans="1:8">
      <c r="A7156" t="s">
        <v>4</v>
      </c>
      <c r="B7156" s="4" t="s">
        <v>5</v>
      </c>
      <c r="C7156" s="4" t="s">
        <v>10</v>
      </c>
      <c r="D7156" s="4" t="s">
        <v>14</v>
      </c>
      <c r="E7156" s="4" t="s">
        <v>9</v>
      </c>
      <c r="F7156" s="4" t="s">
        <v>45</v>
      </c>
      <c r="G7156" s="4" t="s">
        <v>14</v>
      </c>
      <c r="H7156" s="4" t="s">
        <v>14</v>
      </c>
    </row>
    <row r="7157" spans="1:8">
      <c r="A7157" t="n">
        <v>59910</v>
      </c>
      <c r="B7157" s="28" t="n">
        <v>26</v>
      </c>
      <c r="C7157" s="7" t="n">
        <v>28</v>
      </c>
      <c r="D7157" s="7" t="n">
        <v>17</v>
      </c>
      <c r="E7157" s="7" t="n">
        <v>33346</v>
      </c>
      <c r="F7157" s="7" t="s">
        <v>554</v>
      </c>
      <c r="G7157" s="7" t="n">
        <v>2</v>
      </c>
      <c r="H7157" s="7" t="n">
        <v>0</v>
      </c>
    </row>
    <row r="7158" spans="1:8">
      <c r="A7158" t="s">
        <v>4</v>
      </c>
      <c r="B7158" s="4" t="s">
        <v>5</v>
      </c>
    </row>
    <row r="7159" spans="1:8">
      <c r="A7159" t="n">
        <v>59939</v>
      </c>
      <c r="B7159" s="29" t="n">
        <v>28</v>
      </c>
    </row>
    <row r="7160" spans="1:8">
      <c r="A7160" t="s">
        <v>4</v>
      </c>
      <c r="B7160" s="4" t="s">
        <v>5</v>
      </c>
      <c r="C7160" s="4" t="s">
        <v>10</v>
      </c>
      <c r="D7160" s="4" t="s">
        <v>14</v>
      </c>
    </row>
    <row r="7161" spans="1:8">
      <c r="A7161" t="n">
        <v>59940</v>
      </c>
      <c r="B7161" s="31" t="n">
        <v>89</v>
      </c>
      <c r="C7161" s="7" t="n">
        <v>65533</v>
      </c>
      <c r="D7161" s="7" t="n">
        <v>1</v>
      </c>
    </row>
    <row r="7162" spans="1:8">
      <c r="A7162" t="s">
        <v>4</v>
      </c>
      <c r="B7162" s="4" t="s">
        <v>5</v>
      </c>
      <c r="C7162" s="4" t="s">
        <v>14</v>
      </c>
      <c r="D7162" s="4" t="s">
        <v>10</v>
      </c>
      <c r="E7162" s="4" t="s">
        <v>24</v>
      </c>
    </row>
    <row r="7163" spans="1:8">
      <c r="A7163" t="n">
        <v>59944</v>
      </c>
      <c r="B7163" s="23" t="n">
        <v>58</v>
      </c>
      <c r="C7163" s="7" t="n">
        <v>101</v>
      </c>
      <c r="D7163" s="7" t="n">
        <v>500</v>
      </c>
      <c r="E7163" s="7" t="n">
        <v>1</v>
      </c>
    </row>
    <row r="7164" spans="1:8">
      <c r="A7164" t="s">
        <v>4</v>
      </c>
      <c r="B7164" s="4" t="s">
        <v>5</v>
      </c>
      <c r="C7164" s="4" t="s">
        <v>14</v>
      </c>
      <c r="D7164" s="4" t="s">
        <v>10</v>
      </c>
    </row>
    <row r="7165" spans="1:8">
      <c r="A7165" t="n">
        <v>59952</v>
      </c>
      <c r="B7165" s="23" t="n">
        <v>58</v>
      </c>
      <c r="C7165" s="7" t="n">
        <v>254</v>
      </c>
      <c r="D7165" s="7" t="n">
        <v>0</v>
      </c>
    </row>
    <row r="7166" spans="1:8">
      <c r="A7166" t="s">
        <v>4</v>
      </c>
      <c r="B7166" s="4" t="s">
        <v>5</v>
      </c>
      <c r="C7166" s="4" t="s">
        <v>14</v>
      </c>
    </row>
    <row r="7167" spans="1:8">
      <c r="A7167" t="n">
        <v>59956</v>
      </c>
      <c r="B7167" s="33" t="n">
        <v>45</v>
      </c>
      <c r="C7167" s="7" t="n">
        <v>0</v>
      </c>
    </row>
    <row r="7168" spans="1:8">
      <c r="A7168" t="s">
        <v>4</v>
      </c>
      <c r="B7168" s="4" t="s">
        <v>5</v>
      </c>
      <c r="C7168" s="4" t="s">
        <v>14</v>
      </c>
      <c r="D7168" s="4" t="s">
        <v>14</v>
      </c>
      <c r="E7168" s="4" t="s">
        <v>14</v>
      </c>
      <c r="F7168" s="4" t="s">
        <v>14</v>
      </c>
    </row>
    <row r="7169" spans="1:8">
      <c r="A7169" t="n">
        <v>59958</v>
      </c>
      <c r="B7169" s="8" t="n">
        <v>14</v>
      </c>
      <c r="C7169" s="7" t="n">
        <v>0</v>
      </c>
      <c r="D7169" s="7" t="n">
        <v>1</v>
      </c>
      <c r="E7169" s="7" t="n">
        <v>0</v>
      </c>
      <c r="F7169" s="7" t="n">
        <v>0</v>
      </c>
    </row>
    <row r="7170" spans="1:8">
      <c r="A7170" t="s">
        <v>4</v>
      </c>
      <c r="B7170" s="4" t="s">
        <v>5</v>
      </c>
      <c r="C7170" s="4" t="s">
        <v>10</v>
      </c>
      <c r="D7170" s="4" t="s">
        <v>10</v>
      </c>
      <c r="E7170" s="4" t="s">
        <v>10</v>
      </c>
    </row>
    <row r="7171" spans="1:8">
      <c r="A7171" t="n">
        <v>59963</v>
      </c>
      <c r="B7171" s="64" t="n">
        <v>61</v>
      </c>
      <c r="C7171" s="7" t="n">
        <v>14</v>
      </c>
      <c r="D7171" s="7" t="n">
        <v>28</v>
      </c>
      <c r="E7171" s="7" t="n">
        <v>0</v>
      </c>
    </row>
    <row r="7172" spans="1:8">
      <c r="A7172" t="s">
        <v>4</v>
      </c>
      <c r="B7172" s="4" t="s">
        <v>5</v>
      </c>
      <c r="C7172" s="4" t="s">
        <v>10</v>
      </c>
      <c r="D7172" s="4" t="s">
        <v>14</v>
      </c>
      <c r="E7172" s="4" t="s">
        <v>6</v>
      </c>
      <c r="F7172" s="4" t="s">
        <v>24</v>
      </c>
      <c r="G7172" s="4" t="s">
        <v>24</v>
      </c>
      <c r="H7172" s="4" t="s">
        <v>24</v>
      </c>
    </row>
    <row r="7173" spans="1:8">
      <c r="A7173" t="n">
        <v>59970</v>
      </c>
      <c r="B7173" s="44" t="n">
        <v>48</v>
      </c>
      <c r="C7173" s="7" t="n">
        <v>28</v>
      </c>
      <c r="D7173" s="7" t="n">
        <v>0</v>
      </c>
      <c r="E7173" s="7" t="s">
        <v>196</v>
      </c>
      <c r="F7173" s="7" t="n">
        <v>-1</v>
      </c>
      <c r="G7173" s="7" t="n">
        <v>1</v>
      </c>
      <c r="H7173" s="7" t="n">
        <v>0</v>
      </c>
    </row>
    <row r="7174" spans="1:8">
      <c r="A7174" t="s">
        <v>4</v>
      </c>
      <c r="B7174" s="4" t="s">
        <v>5</v>
      </c>
      <c r="C7174" s="4" t="s">
        <v>10</v>
      </c>
      <c r="D7174" s="4" t="s">
        <v>14</v>
      </c>
      <c r="E7174" s="4" t="s">
        <v>6</v>
      </c>
      <c r="F7174" s="4" t="s">
        <v>24</v>
      </c>
      <c r="G7174" s="4" t="s">
        <v>24</v>
      </c>
      <c r="H7174" s="4" t="s">
        <v>24</v>
      </c>
    </row>
    <row r="7175" spans="1:8">
      <c r="A7175" t="n">
        <v>60003</v>
      </c>
      <c r="B7175" s="44" t="n">
        <v>48</v>
      </c>
      <c r="C7175" s="7" t="n">
        <v>28</v>
      </c>
      <c r="D7175" s="7" t="n">
        <v>0</v>
      </c>
      <c r="E7175" s="7" t="s">
        <v>149</v>
      </c>
      <c r="F7175" s="7" t="n">
        <v>0.600000023841858</v>
      </c>
      <c r="G7175" s="7" t="n">
        <v>1</v>
      </c>
      <c r="H7175" s="7" t="n">
        <v>0</v>
      </c>
    </row>
    <row r="7176" spans="1:8">
      <c r="A7176" t="s">
        <v>4</v>
      </c>
      <c r="B7176" s="4" t="s">
        <v>5</v>
      </c>
      <c r="C7176" s="4" t="s">
        <v>14</v>
      </c>
      <c r="D7176" s="4" t="s">
        <v>10</v>
      </c>
      <c r="E7176" s="4" t="s">
        <v>24</v>
      </c>
      <c r="F7176" s="4" t="s">
        <v>10</v>
      </c>
      <c r="G7176" s="4" t="s">
        <v>9</v>
      </c>
      <c r="H7176" s="4" t="s">
        <v>9</v>
      </c>
      <c r="I7176" s="4" t="s">
        <v>10</v>
      </c>
      <c r="J7176" s="4" t="s">
        <v>10</v>
      </c>
      <c r="K7176" s="4" t="s">
        <v>9</v>
      </c>
      <c r="L7176" s="4" t="s">
        <v>9</v>
      </c>
      <c r="M7176" s="4" t="s">
        <v>9</v>
      </c>
      <c r="N7176" s="4" t="s">
        <v>9</v>
      </c>
      <c r="O7176" s="4" t="s">
        <v>6</v>
      </c>
    </row>
    <row r="7177" spans="1:8">
      <c r="A7177" t="n">
        <v>60032</v>
      </c>
      <c r="B7177" s="11" t="n">
        <v>50</v>
      </c>
      <c r="C7177" s="7" t="n">
        <v>0</v>
      </c>
      <c r="D7177" s="7" t="n">
        <v>1905</v>
      </c>
      <c r="E7177" s="7" t="n">
        <v>1</v>
      </c>
      <c r="F7177" s="7" t="n">
        <v>0</v>
      </c>
      <c r="G7177" s="7" t="n">
        <v>0</v>
      </c>
      <c r="H7177" s="7" t="n">
        <v>0</v>
      </c>
      <c r="I7177" s="7" t="n">
        <v>0</v>
      </c>
      <c r="J7177" s="7" t="n">
        <v>65533</v>
      </c>
      <c r="K7177" s="7" t="n">
        <v>0</v>
      </c>
      <c r="L7177" s="7" t="n">
        <v>0</v>
      </c>
      <c r="M7177" s="7" t="n">
        <v>0</v>
      </c>
      <c r="N7177" s="7" t="n">
        <v>0</v>
      </c>
      <c r="O7177" s="7" t="s">
        <v>13</v>
      </c>
    </row>
    <row r="7178" spans="1:8">
      <c r="A7178" t="s">
        <v>4</v>
      </c>
      <c r="B7178" s="4" t="s">
        <v>5</v>
      </c>
      <c r="C7178" s="4" t="s">
        <v>14</v>
      </c>
      <c r="D7178" s="4" t="s">
        <v>14</v>
      </c>
      <c r="E7178" s="4" t="s">
        <v>24</v>
      </c>
      <c r="F7178" s="4" t="s">
        <v>24</v>
      </c>
      <c r="G7178" s="4" t="s">
        <v>24</v>
      </c>
      <c r="H7178" s="4" t="s">
        <v>10</v>
      </c>
    </row>
    <row r="7179" spans="1:8">
      <c r="A7179" t="n">
        <v>60071</v>
      </c>
      <c r="B7179" s="33" t="n">
        <v>45</v>
      </c>
      <c r="C7179" s="7" t="n">
        <v>2</v>
      </c>
      <c r="D7179" s="7" t="n">
        <v>3</v>
      </c>
      <c r="E7179" s="7" t="n">
        <v>-87.4400024414063</v>
      </c>
      <c r="F7179" s="7" t="n">
        <v>174.809997558594</v>
      </c>
      <c r="G7179" s="7" t="n">
        <v>32.8600006103516</v>
      </c>
      <c r="H7179" s="7" t="n">
        <v>0</v>
      </c>
    </row>
    <row r="7180" spans="1:8">
      <c r="A7180" t="s">
        <v>4</v>
      </c>
      <c r="B7180" s="4" t="s">
        <v>5</v>
      </c>
      <c r="C7180" s="4" t="s">
        <v>14</v>
      </c>
      <c r="D7180" s="4" t="s">
        <v>14</v>
      </c>
      <c r="E7180" s="4" t="s">
        <v>24</v>
      </c>
      <c r="F7180" s="4" t="s">
        <v>24</v>
      </c>
      <c r="G7180" s="4" t="s">
        <v>24</v>
      </c>
      <c r="H7180" s="4" t="s">
        <v>10</v>
      </c>
      <c r="I7180" s="4" t="s">
        <v>14</v>
      </c>
    </row>
    <row r="7181" spans="1:8">
      <c r="A7181" t="n">
        <v>60088</v>
      </c>
      <c r="B7181" s="33" t="n">
        <v>45</v>
      </c>
      <c r="C7181" s="7" t="n">
        <v>4</v>
      </c>
      <c r="D7181" s="7" t="n">
        <v>3</v>
      </c>
      <c r="E7181" s="7" t="n">
        <v>356.859985351563</v>
      </c>
      <c r="F7181" s="7" t="n">
        <v>336.290008544922</v>
      </c>
      <c r="G7181" s="7" t="n">
        <v>353.869995117188</v>
      </c>
      <c r="H7181" s="7" t="n">
        <v>0</v>
      </c>
      <c r="I7181" s="7" t="n">
        <v>0</v>
      </c>
    </row>
    <row r="7182" spans="1:8">
      <c r="A7182" t="s">
        <v>4</v>
      </c>
      <c r="B7182" s="4" t="s">
        <v>5</v>
      </c>
      <c r="C7182" s="4" t="s">
        <v>14</v>
      </c>
      <c r="D7182" s="4" t="s">
        <v>14</v>
      </c>
      <c r="E7182" s="4" t="s">
        <v>24</v>
      </c>
      <c r="F7182" s="4" t="s">
        <v>10</v>
      </c>
    </row>
    <row r="7183" spans="1:8">
      <c r="A7183" t="n">
        <v>60106</v>
      </c>
      <c r="B7183" s="33" t="n">
        <v>45</v>
      </c>
      <c r="C7183" s="7" t="n">
        <v>5</v>
      </c>
      <c r="D7183" s="7" t="n">
        <v>3</v>
      </c>
      <c r="E7183" s="7" t="n">
        <v>2.40000009536743</v>
      </c>
      <c r="F7183" s="7" t="n">
        <v>0</v>
      </c>
    </row>
    <row r="7184" spans="1:8">
      <c r="A7184" t="s">
        <v>4</v>
      </c>
      <c r="B7184" s="4" t="s">
        <v>5</v>
      </c>
      <c r="C7184" s="4" t="s">
        <v>14</v>
      </c>
      <c r="D7184" s="4" t="s">
        <v>14</v>
      </c>
      <c r="E7184" s="4" t="s">
        <v>24</v>
      </c>
      <c r="F7184" s="4" t="s">
        <v>10</v>
      </c>
    </row>
    <row r="7185" spans="1:15">
      <c r="A7185" t="n">
        <v>60115</v>
      </c>
      <c r="B7185" s="33" t="n">
        <v>45</v>
      </c>
      <c r="C7185" s="7" t="n">
        <v>11</v>
      </c>
      <c r="D7185" s="7" t="n">
        <v>3</v>
      </c>
      <c r="E7185" s="7" t="n">
        <v>16.7999992370605</v>
      </c>
      <c r="F7185" s="7" t="n">
        <v>0</v>
      </c>
    </row>
    <row r="7186" spans="1:15">
      <c r="A7186" t="s">
        <v>4</v>
      </c>
      <c r="B7186" s="4" t="s">
        <v>5</v>
      </c>
      <c r="C7186" s="4" t="s">
        <v>14</v>
      </c>
      <c r="D7186" s="4" t="s">
        <v>14</v>
      </c>
      <c r="E7186" s="4" t="s">
        <v>24</v>
      </c>
      <c r="F7186" s="4" t="s">
        <v>24</v>
      </c>
      <c r="G7186" s="4" t="s">
        <v>24</v>
      </c>
      <c r="H7186" s="4" t="s">
        <v>10</v>
      </c>
    </row>
    <row r="7187" spans="1:15">
      <c r="A7187" t="n">
        <v>60124</v>
      </c>
      <c r="B7187" s="33" t="n">
        <v>45</v>
      </c>
      <c r="C7187" s="7" t="n">
        <v>2</v>
      </c>
      <c r="D7187" s="7" t="n">
        <v>3</v>
      </c>
      <c r="E7187" s="7" t="n">
        <v>-87.4400024414063</v>
      </c>
      <c r="F7187" s="7" t="n">
        <v>175</v>
      </c>
      <c r="G7187" s="7" t="n">
        <v>32.8600006103516</v>
      </c>
      <c r="H7187" s="7" t="n">
        <v>10000</v>
      </c>
    </row>
    <row r="7188" spans="1:15">
      <c r="A7188" t="s">
        <v>4</v>
      </c>
      <c r="B7188" s="4" t="s">
        <v>5</v>
      </c>
      <c r="C7188" s="4" t="s">
        <v>14</v>
      </c>
      <c r="D7188" s="4" t="s">
        <v>14</v>
      </c>
      <c r="E7188" s="4" t="s">
        <v>24</v>
      </c>
      <c r="F7188" s="4" t="s">
        <v>24</v>
      </c>
      <c r="G7188" s="4" t="s">
        <v>24</v>
      </c>
      <c r="H7188" s="4" t="s">
        <v>10</v>
      </c>
      <c r="I7188" s="4" t="s">
        <v>14</v>
      </c>
    </row>
    <row r="7189" spans="1:15">
      <c r="A7189" t="n">
        <v>60141</v>
      </c>
      <c r="B7189" s="33" t="n">
        <v>45</v>
      </c>
      <c r="C7189" s="7" t="n">
        <v>4</v>
      </c>
      <c r="D7189" s="7" t="n">
        <v>3</v>
      </c>
      <c r="E7189" s="7" t="n">
        <v>0.889999985694885</v>
      </c>
      <c r="F7189" s="7" t="n">
        <v>335.220001220703</v>
      </c>
      <c r="G7189" s="7" t="n">
        <v>353.869995117188</v>
      </c>
      <c r="H7189" s="7" t="n">
        <v>10000</v>
      </c>
      <c r="I7189" s="7" t="n">
        <v>1</v>
      </c>
    </row>
    <row r="7190" spans="1:15">
      <c r="A7190" t="s">
        <v>4</v>
      </c>
      <c r="B7190" s="4" t="s">
        <v>5</v>
      </c>
      <c r="C7190" s="4" t="s">
        <v>14</v>
      </c>
      <c r="D7190" s="4" t="s">
        <v>14</v>
      </c>
      <c r="E7190" s="4" t="s">
        <v>24</v>
      </c>
      <c r="F7190" s="4" t="s">
        <v>10</v>
      </c>
    </row>
    <row r="7191" spans="1:15">
      <c r="A7191" t="n">
        <v>60159</v>
      </c>
      <c r="B7191" s="33" t="n">
        <v>45</v>
      </c>
      <c r="C7191" s="7" t="n">
        <v>5</v>
      </c>
      <c r="D7191" s="7" t="n">
        <v>3</v>
      </c>
      <c r="E7191" s="7" t="n">
        <v>2.40000009536743</v>
      </c>
      <c r="F7191" s="7" t="n">
        <v>10000</v>
      </c>
    </row>
    <row r="7192" spans="1:15">
      <c r="A7192" t="s">
        <v>4</v>
      </c>
      <c r="B7192" s="4" t="s">
        <v>5</v>
      </c>
      <c r="C7192" s="4" t="s">
        <v>14</v>
      </c>
      <c r="D7192" s="4" t="s">
        <v>14</v>
      </c>
      <c r="E7192" s="4" t="s">
        <v>24</v>
      </c>
      <c r="F7192" s="4" t="s">
        <v>10</v>
      </c>
    </row>
    <row r="7193" spans="1:15">
      <c r="A7193" t="n">
        <v>60168</v>
      </c>
      <c r="B7193" s="33" t="n">
        <v>45</v>
      </c>
      <c r="C7193" s="7" t="n">
        <v>11</v>
      </c>
      <c r="D7193" s="7" t="n">
        <v>3</v>
      </c>
      <c r="E7193" s="7" t="n">
        <v>16.7999992370605</v>
      </c>
      <c r="F7193" s="7" t="n">
        <v>10000</v>
      </c>
    </row>
    <row r="7194" spans="1:15">
      <c r="A7194" t="s">
        <v>4</v>
      </c>
      <c r="B7194" s="4" t="s">
        <v>5</v>
      </c>
      <c r="C7194" s="4" t="s">
        <v>14</v>
      </c>
    </row>
    <row r="7195" spans="1:15">
      <c r="A7195" t="n">
        <v>60177</v>
      </c>
      <c r="B7195" s="62" t="n">
        <v>116</v>
      </c>
      <c r="C7195" s="7" t="n">
        <v>1</v>
      </c>
    </row>
    <row r="7196" spans="1:15">
      <c r="A7196" t="s">
        <v>4</v>
      </c>
      <c r="B7196" s="4" t="s">
        <v>5</v>
      </c>
      <c r="C7196" s="4" t="s">
        <v>14</v>
      </c>
      <c r="D7196" s="4" t="s">
        <v>10</v>
      </c>
      <c r="E7196" s="4" t="s">
        <v>10</v>
      </c>
      <c r="F7196" s="4" t="s">
        <v>9</v>
      </c>
    </row>
    <row r="7197" spans="1:15">
      <c r="A7197" t="n">
        <v>60179</v>
      </c>
      <c r="B7197" s="59" t="n">
        <v>84</v>
      </c>
      <c r="C7197" s="7" t="n">
        <v>0</v>
      </c>
      <c r="D7197" s="7" t="n">
        <v>0</v>
      </c>
      <c r="E7197" s="7" t="n">
        <v>0</v>
      </c>
      <c r="F7197" s="7" t="n">
        <v>1036831949</v>
      </c>
    </row>
    <row r="7198" spans="1:15">
      <c r="A7198" t="s">
        <v>4</v>
      </c>
      <c r="B7198" s="4" t="s">
        <v>5</v>
      </c>
      <c r="C7198" s="4" t="s">
        <v>14</v>
      </c>
      <c r="D7198" s="4" t="s">
        <v>10</v>
      </c>
    </row>
    <row r="7199" spans="1:15">
      <c r="A7199" t="n">
        <v>60189</v>
      </c>
      <c r="B7199" s="23" t="n">
        <v>58</v>
      </c>
      <c r="C7199" s="7" t="n">
        <v>255</v>
      </c>
      <c r="D7199" s="7" t="n">
        <v>0</v>
      </c>
    </row>
    <row r="7200" spans="1:15">
      <c r="A7200" t="s">
        <v>4</v>
      </c>
      <c r="B7200" s="4" t="s">
        <v>5</v>
      </c>
      <c r="C7200" s="4" t="s">
        <v>14</v>
      </c>
      <c r="D7200" s="4" t="s">
        <v>10</v>
      </c>
      <c r="E7200" s="4" t="s">
        <v>6</v>
      </c>
    </row>
    <row r="7201" spans="1:9">
      <c r="A7201" t="n">
        <v>60193</v>
      </c>
      <c r="B7201" s="26" t="n">
        <v>51</v>
      </c>
      <c r="C7201" s="7" t="n">
        <v>4</v>
      </c>
      <c r="D7201" s="7" t="n">
        <v>28</v>
      </c>
      <c r="E7201" s="7" t="s">
        <v>44</v>
      </c>
    </row>
    <row r="7202" spans="1:9">
      <c r="A7202" t="s">
        <v>4</v>
      </c>
      <c r="B7202" s="4" t="s">
        <v>5</v>
      </c>
      <c r="C7202" s="4" t="s">
        <v>10</v>
      </c>
    </row>
    <row r="7203" spans="1:9">
      <c r="A7203" t="n">
        <v>60206</v>
      </c>
      <c r="B7203" s="27" t="n">
        <v>16</v>
      </c>
      <c r="C7203" s="7" t="n">
        <v>0</v>
      </c>
    </row>
    <row r="7204" spans="1:9">
      <c r="A7204" t="s">
        <v>4</v>
      </c>
      <c r="B7204" s="4" t="s">
        <v>5</v>
      </c>
      <c r="C7204" s="4" t="s">
        <v>10</v>
      </c>
      <c r="D7204" s="4" t="s">
        <v>14</v>
      </c>
      <c r="E7204" s="4" t="s">
        <v>9</v>
      </c>
      <c r="F7204" s="4" t="s">
        <v>45</v>
      </c>
      <c r="G7204" s="4" t="s">
        <v>14</v>
      </c>
      <c r="H7204" s="4" t="s">
        <v>14</v>
      </c>
      <c r="I7204" s="4" t="s">
        <v>14</v>
      </c>
      <c r="J7204" s="4" t="s">
        <v>9</v>
      </c>
      <c r="K7204" s="4" t="s">
        <v>45</v>
      </c>
      <c r="L7204" s="4" t="s">
        <v>14</v>
      </c>
      <c r="M7204" s="4" t="s">
        <v>14</v>
      </c>
    </row>
    <row r="7205" spans="1:9">
      <c r="A7205" t="n">
        <v>60209</v>
      </c>
      <c r="B7205" s="28" t="n">
        <v>26</v>
      </c>
      <c r="C7205" s="7" t="n">
        <v>28</v>
      </c>
      <c r="D7205" s="7" t="n">
        <v>17</v>
      </c>
      <c r="E7205" s="7" t="n">
        <v>33347</v>
      </c>
      <c r="F7205" s="7" t="s">
        <v>555</v>
      </c>
      <c r="G7205" s="7" t="n">
        <v>2</v>
      </c>
      <c r="H7205" s="7" t="n">
        <v>3</v>
      </c>
      <c r="I7205" s="7" t="n">
        <v>17</v>
      </c>
      <c r="J7205" s="7" t="n">
        <v>33348</v>
      </c>
      <c r="K7205" s="7" t="s">
        <v>556</v>
      </c>
      <c r="L7205" s="7" t="n">
        <v>2</v>
      </c>
      <c r="M7205" s="7" t="n">
        <v>0</v>
      </c>
    </row>
    <row r="7206" spans="1:9">
      <c r="A7206" t="s">
        <v>4</v>
      </c>
      <c r="B7206" s="4" t="s">
        <v>5</v>
      </c>
    </row>
    <row r="7207" spans="1:9">
      <c r="A7207" t="n">
        <v>60423</v>
      </c>
      <c r="B7207" s="29" t="n">
        <v>28</v>
      </c>
    </row>
    <row r="7208" spans="1:9">
      <c r="A7208" t="s">
        <v>4</v>
      </c>
      <c r="B7208" s="4" t="s">
        <v>5</v>
      </c>
      <c r="C7208" s="4" t="s">
        <v>10</v>
      </c>
    </row>
    <row r="7209" spans="1:9">
      <c r="A7209" t="n">
        <v>60424</v>
      </c>
      <c r="B7209" s="27" t="n">
        <v>16</v>
      </c>
      <c r="C7209" s="7" t="n">
        <v>300</v>
      </c>
    </row>
    <row r="7210" spans="1:9">
      <c r="A7210" t="s">
        <v>4</v>
      </c>
      <c r="B7210" s="4" t="s">
        <v>5</v>
      </c>
      <c r="C7210" s="4" t="s">
        <v>14</v>
      </c>
      <c r="D7210" s="4" t="s">
        <v>24</v>
      </c>
      <c r="E7210" s="4" t="s">
        <v>24</v>
      </c>
      <c r="F7210" s="4" t="s">
        <v>24</v>
      </c>
    </row>
    <row r="7211" spans="1:9">
      <c r="A7211" t="n">
        <v>60427</v>
      </c>
      <c r="B7211" s="33" t="n">
        <v>45</v>
      </c>
      <c r="C7211" s="7" t="n">
        <v>9</v>
      </c>
      <c r="D7211" s="7" t="n">
        <v>0.0199999995529652</v>
      </c>
      <c r="E7211" s="7" t="n">
        <v>0.0199999995529652</v>
      </c>
      <c r="F7211" s="7" t="n">
        <v>0.5</v>
      </c>
    </row>
    <row r="7212" spans="1:9">
      <c r="A7212" t="s">
        <v>4</v>
      </c>
      <c r="B7212" s="4" t="s">
        <v>5</v>
      </c>
      <c r="C7212" s="4" t="s">
        <v>14</v>
      </c>
      <c r="D7212" s="4" t="s">
        <v>10</v>
      </c>
      <c r="E7212" s="4" t="s">
        <v>6</v>
      </c>
    </row>
    <row r="7213" spans="1:9">
      <c r="A7213" t="n">
        <v>60441</v>
      </c>
      <c r="B7213" s="26" t="n">
        <v>51</v>
      </c>
      <c r="C7213" s="7" t="n">
        <v>4</v>
      </c>
      <c r="D7213" s="7" t="n">
        <v>28</v>
      </c>
      <c r="E7213" s="7" t="s">
        <v>44</v>
      </c>
    </row>
    <row r="7214" spans="1:9">
      <c r="A7214" t="s">
        <v>4</v>
      </c>
      <c r="B7214" s="4" t="s">
        <v>5</v>
      </c>
      <c r="C7214" s="4" t="s">
        <v>10</v>
      </c>
    </row>
    <row r="7215" spans="1:9">
      <c r="A7215" t="n">
        <v>60454</v>
      </c>
      <c r="B7215" s="27" t="n">
        <v>16</v>
      </c>
      <c r="C7215" s="7" t="n">
        <v>0</v>
      </c>
    </row>
    <row r="7216" spans="1:9">
      <c r="A7216" t="s">
        <v>4</v>
      </c>
      <c r="B7216" s="4" t="s">
        <v>5</v>
      </c>
      <c r="C7216" s="4" t="s">
        <v>10</v>
      </c>
      <c r="D7216" s="4" t="s">
        <v>14</v>
      </c>
      <c r="E7216" s="4" t="s">
        <v>9</v>
      </c>
      <c r="F7216" s="4" t="s">
        <v>45</v>
      </c>
      <c r="G7216" s="4" t="s">
        <v>14</v>
      </c>
      <c r="H7216" s="4" t="s">
        <v>14</v>
      </c>
    </row>
    <row r="7217" spans="1:13">
      <c r="A7217" t="n">
        <v>60457</v>
      </c>
      <c r="B7217" s="28" t="n">
        <v>26</v>
      </c>
      <c r="C7217" s="7" t="n">
        <v>28</v>
      </c>
      <c r="D7217" s="7" t="n">
        <v>17</v>
      </c>
      <c r="E7217" s="7" t="n">
        <v>33349</v>
      </c>
      <c r="F7217" s="7" t="s">
        <v>557</v>
      </c>
      <c r="G7217" s="7" t="n">
        <v>2</v>
      </c>
      <c r="H7217" s="7" t="n">
        <v>0</v>
      </c>
    </row>
    <row r="7218" spans="1:13">
      <c r="A7218" t="s">
        <v>4</v>
      </c>
      <c r="B7218" s="4" t="s">
        <v>5</v>
      </c>
    </row>
    <row r="7219" spans="1:13">
      <c r="A7219" t="n">
        <v>60510</v>
      </c>
      <c r="B7219" s="29" t="n">
        <v>28</v>
      </c>
    </row>
    <row r="7220" spans="1:13">
      <c r="A7220" t="s">
        <v>4</v>
      </c>
      <c r="B7220" s="4" t="s">
        <v>5</v>
      </c>
      <c r="C7220" s="4" t="s">
        <v>10</v>
      </c>
      <c r="D7220" s="4" t="s">
        <v>14</v>
      </c>
    </row>
    <row r="7221" spans="1:13">
      <c r="A7221" t="n">
        <v>60511</v>
      </c>
      <c r="B7221" s="31" t="n">
        <v>89</v>
      </c>
      <c r="C7221" s="7" t="n">
        <v>65533</v>
      </c>
      <c r="D7221" s="7" t="n">
        <v>1</v>
      </c>
    </row>
    <row r="7222" spans="1:13">
      <c r="A7222" t="s">
        <v>4</v>
      </c>
      <c r="B7222" s="4" t="s">
        <v>5</v>
      </c>
      <c r="C7222" s="4" t="s">
        <v>9</v>
      </c>
    </row>
    <row r="7223" spans="1:13">
      <c r="A7223" t="n">
        <v>60515</v>
      </c>
      <c r="B7223" s="30" t="n">
        <v>15</v>
      </c>
      <c r="C7223" s="7" t="n">
        <v>256</v>
      </c>
    </row>
    <row r="7224" spans="1:13">
      <c r="A7224" t="s">
        <v>4</v>
      </c>
      <c r="B7224" s="4" t="s">
        <v>5</v>
      </c>
      <c r="C7224" s="4" t="s">
        <v>14</v>
      </c>
      <c r="D7224" s="4" t="s">
        <v>10</v>
      </c>
      <c r="E7224" s="4" t="s">
        <v>24</v>
      </c>
    </row>
    <row r="7225" spans="1:13">
      <c r="A7225" t="n">
        <v>60520</v>
      </c>
      <c r="B7225" s="23" t="n">
        <v>58</v>
      </c>
      <c r="C7225" s="7" t="n">
        <v>101</v>
      </c>
      <c r="D7225" s="7" t="n">
        <v>500</v>
      </c>
      <c r="E7225" s="7" t="n">
        <v>1</v>
      </c>
    </row>
    <row r="7226" spans="1:13">
      <c r="A7226" t="s">
        <v>4</v>
      </c>
      <c r="B7226" s="4" t="s">
        <v>5</v>
      </c>
      <c r="C7226" s="4" t="s">
        <v>14</v>
      </c>
      <c r="D7226" s="4" t="s">
        <v>10</v>
      </c>
    </row>
    <row r="7227" spans="1:13">
      <c r="A7227" t="n">
        <v>60528</v>
      </c>
      <c r="B7227" s="23" t="n">
        <v>58</v>
      </c>
      <c r="C7227" s="7" t="n">
        <v>254</v>
      </c>
      <c r="D7227" s="7" t="n">
        <v>0</v>
      </c>
    </row>
    <row r="7228" spans="1:13">
      <c r="A7228" t="s">
        <v>4</v>
      </c>
      <c r="B7228" s="4" t="s">
        <v>5</v>
      </c>
      <c r="C7228" s="4" t="s">
        <v>14</v>
      </c>
    </row>
    <row r="7229" spans="1:13">
      <c r="A7229" t="n">
        <v>60532</v>
      </c>
      <c r="B7229" s="33" t="n">
        <v>45</v>
      </c>
      <c r="C7229" s="7" t="n">
        <v>0</v>
      </c>
    </row>
    <row r="7230" spans="1:13">
      <c r="A7230" t="s">
        <v>4</v>
      </c>
      <c r="B7230" s="4" t="s">
        <v>5</v>
      </c>
      <c r="C7230" s="4" t="s">
        <v>14</v>
      </c>
      <c r="D7230" s="4" t="s">
        <v>10</v>
      </c>
      <c r="E7230" s="4" t="s">
        <v>10</v>
      </c>
      <c r="F7230" s="4" t="s">
        <v>9</v>
      </c>
    </row>
    <row r="7231" spans="1:13">
      <c r="A7231" t="n">
        <v>60534</v>
      </c>
      <c r="B7231" s="59" t="n">
        <v>84</v>
      </c>
      <c r="C7231" s="7" t="n">
        <v>1</v>
      </c>
      <c r="D7231" s="7" t="n">
        <v>0</v>
      </c>
      <c r="E7231" s="7" t="n">
        <v>0</v>
      </c>
      <c r="F7231" s="7" t="n">
        <v>0</v>
      </c>
    </row>
    <row r="7232" spans="1:13">
      <c r="A7232" t="s">
        <v>4</v>
      </c>
      <c r="B7232" s="4" t="s">
        <v>5</v>
      </c>
      <c r="C7232" s="4" t="s">
        <v>14</v>
      </c>
      <c r="D7232" s="4" t="s">
        <v>10</v>
      </c>
      <c r="E7232" s="4" t="s">
        <v>10</v>
      </c>
      <c r="F7232" s="4" t="s">
        <v>9</v>
      </c>
    </row>
    <row r="7233" spans="1:8">
      <c r="A7233" t="n">
        <v>60544</v>
      </c>
      <c r="B7233" s="59" t="n">
        <v>84</v>
      </c>
      <c r="C7233" s="7" t="n">
        <v>0</v>
      </c>
      <c r="D7233" s="7" t="n">
        <v>0</v>
      </c>
      <c r="E7233" s="7" t="n">
        <v>0</v>
      </c>
      <c r="F7233" s="7" t="n">
        <v>1045220557</v>
      </c>
    </row>
    <row r="7234" spans="1:8">
      <c r="A7234" t="s">
        <v>4</v>
      </c>
      <c r="B7234" s="4" t="s">
        <v>5</v>
      </c>
      <c r="C7234" s="4" t="s">
        <v>10</v>
      </c>
      <c r="D7234" s="4" t="s">
        <v>24</v>
      </c>
      <c r="E7234" s="4" t="s">
        <v>24</v>
      </c>
      <c r="F7234" s="4" t="s">
        <v>24</v>
      </c>
      <c r="G7234" s="4" t="s">
        <v>10</v>
      </c>
      <c r="H7234" s="4" t="s">
        <v>10</v>
      </c>
    </row>
    <row r="7235" spans="1:8">
      <c r="A7235" t="n">
        <v>60554</v>
      </c>
      <c r="B7235" s="52" t="n">
        <v>60</v>
      </c>
      <c r="C7235" s="7" t="n">
        <v>14</v>
      </c>
      <c r="D7235" s="7" t="n">
        <v>0</v>
      </c>
      <c r="E7235" s="7" t="n">
        <v>0</v>
      </c>
      <c r="F7235" s="7" t="n">
        <v>0</v>
      </c>
      <c r="G7235" s="7" t="n">
        <v>0</v>
      </c>
      <c r="H7235" s="7" t="n">
        <v>1</v>
      </c>
    </row>
    <row r="7236" spans="1:8">
      <c r="A7236" t="s">
        <v>4</v>
      </c>
      <c r="B7236" s="4" t="s">
        <v>5</v>
      </c>
      <c r="C7236" s="4" t="s">
        <v>10</v>
      </c>
      <c r="D7236" s="4" t="s">
        <v>24</v>
      </c>
      <c r="E7236" s="4" t="s">
        <v>24</v>
      </c>
      <c r="F7236" s="4" t="s">
        <v>24</v>
      </c>
      <c r="G7236" s="4" t="s">
        <v>10</v>
      </c>
      <c r="H7236" s="4" t="s">
        <v>10</v>
      </c>
    </row>
    <row r="7237" spans="1:8">
      <c r="A7237" t="n">
        <v>60573</v>
      </c>
      <c r="B7237" s="52" t="n">
        <v>60</v>
      </c>
      <c r="C7237" s="7" t="n">
        <v>14</v>
      </c>
      <c r="D7237" s="7" t="n">
        <v>0</v>
      </c>
      <c r="E7237" s="7" t="n">
        <v>0</v>
      </c>
      <c r="F7237" s="7" t="n">
        <v>0</v>
      </c>
      <c r="G7237" s="7" t="n">
        <v>0</v>
      </c>
      <c r="H7237" s="7" t="n">
        <v>0</v>
      </c>
    </row>
    <row r="7238" spans="1:8">
      <c r="A7238" t="s">
        <v>4</v>
      </c>
      <c r="B7238" s="4" t="s">
        <v>5</v>
      </c>
      <c r="C7238" s="4" t="s">
        <v>10</v>
      </c>
      <c r="D7238" s="4" t="s">
        <v>10</v>
      </c>
      <c r="E7238" s="4" t="s">
        <v>10</v>
      </c>
    </row>
    <row r="7239" spans="1:8">
      <c r="A7239" t="n">
        <v>60592</v>
      </c>
      <c r="B7239" s="64" t="n">
        <v>61</v>
      </c>
      <c r="C7239" s="7" t="n">
        <v>14</v>
      </c>
      <c r="D7239" s="7" t="n">
        <v>65533</v>
      </c>
      <c r="E7239" s="7" t="n">
        <v>0</v>
      </c>
    </row>
    <row r="7240" spans="1:8">
      <c r="A7240" t="s">
        <v>4</v>
      </c>
      <c r="B7240" s="4" t="s">
        <v>5</v>
      </c>
      <c r="C7240" s="4" t="s">
        <v>10</v>
      </c>
      <c r="D7240" s="4" t="s">
        <v>24</v>
      </c>
      <c r="E7240" s="4" t="s">
        <v>24</v>
      </c>
      <c r="F7240" s="4" t="s">
        <v>24</v>
      </c>
      <c r="G7240" s="4" t="s">
        <v>24</v>
      </c>
    </row>
    <row r="7241" spans="1:8">
      <c r="A7241" t="n">
        <v>60599</v>
      </c>
      <c r="B7241" s="40" t="n">
        <v>46</v>
      </c>
      <c r="C7241" s="7" t="n">
        <v>14</v>
      </c>
      <c r="D7241" s="7" t="n">
        <v>-87.4100036621094</v>
      </c>
      <c r="E7241" s="7" t="n">
        <v>173.550003051758</v>
      </c>
      <c r="F7241" s="7" t="n">
        <v>33.4099998474121</v>
      </c>
      <c r="G7241" s="7" t="n">
        <v>162.699996948242</v>
      </c>
    </row>
    <row r="7242" spans="1:8">
      <c r="A7242" t="s">
        <v>4</v>
      </c>
      <c r="B7242" s="4" t="s">
        <v>5</v>
      </c>
      <c r="C7242" s="4" t="s">
        <v>10</v>
      </c>
      <c r="D7242" s="4" t="s">
        <v>14</v>
      </c>
      <c r="E7242" s="4" t="s">
        <v>6</v>
      </c>
      <c r="F7242" s="4" t="s">
        <v>24</v>
      </c>
      <c r="G7242" s="4" t="s">
        <v>24</v>
      </c>
      <c r="H7242" s="4" t="s">
        <v>24</v>
      </c>
    </row>
    <row r="7243" spans="1:8">
      <c r="A7243" t="n">
        <v>60618</v>
      </c>
      <c r="B7243" s="44" t="n">
        <v>48</v>
      </c>
      <c r="C7243" s="7" t="n">
        <v>1</v>
      </c>
      <c r="D7243" s="7" t="n">
        <v>0</v>
      </c>
      <c r="E7243" s="7" t="s">
        <v>149</v>
      </c>
      <c r="F7243" s="7" t="n">
        <v>-1</v>
      </c>
      <c r="G7243" s="7" t="n">
        <v>1</v>
      </c>
      <c r="H7243" s="7" t="n">
        <v>0</v>
      </c>
    </row>
    <row r="7244" spans="1:8">
      <c r="A7244" t="s">
        <v>4</v>
      </c>
      <c r="B7244" s="4" t="s">
        <v>5</v>
      </c>
      <c r="C7244" s="4" t="s">
        <v>10</v>
      </c>
      <c r="D7244" s="4" t="s">
        <v>24</v>
      </c>
      <c r="E7244" s="4" t="s">
        <v>24</v>
      </c>
      <c r="F7244" s="4" t="s">
        <v>24</v>
      </c>
      <c r="G7244" s="4" t="s">
        <v>24</v>
      </c>
    </row>
    <row r="7245" spans="1:8">
      <c r="A7245" t="n">
        <v>60647</v>
      </c>
      <c r="B7245" s="40" t="n">
        <v>46</v>
      </c>
      <c r="C7245" s="7" t="n">
        <v>1</v>
      </c>
      <c r="D7245" s="7" t="n">
        <v>-93.1999969482422</v>
      </c>
      <c r="E7245" s="7" t="n">
        <v>173.550003051758</v>
      </c>
      <c r="F7245" s="7" t="n">
        <v>29.8799991607666</v>
      </c>
      <c r="G7245" s="7" t="n">
        <v>64.0999984741211</v>
      </c>
    </row>
    <row r="7246" spans="1:8">
      <c r="A7246" t="s">
        <v>4</v>
      </c>
      <c r="B7246" s="4" t="s">
        <v>5</v>
      </c>
      <c r="C7246" s="4" t="s">
        <v>14</v>
      </c>
      <c r="D7246" s="4" t="s">
        <v>14</v>
      </c>
      <c r="E7246" s="4" t="s">
        <v>24</v>
      </c>
      <c r="F7246" s="4" t="s">
        <v>24</v>
      </c>
      <c r="G7246" s="4" t="s">
        <v>24</v>
      </c>
      <c r="H7246" s="4" t="s">
        <v>10</v>
      </c>
    </row>
    <row r="7247" spans="1:8">
      <c r="A7247" t="n">
        <v>60666</v>
      </c>
      <c r="B7247" s="33" t="n">
        <v>45</v>
      </c>
      <c r="C7247" s="7" t="n">
        <v>2</v>
      </c>
      <c r="D7247" s="7" t="n">
        <v>3</v>
      </c>
      <c r="E7247" s="7" t="n">
        <v>-87.370002746582</v>
      </c>
      <c r="F7247" s="7" t="n">
        <v>174.490005493164</v>
      </c>
      <c r="G7247" s="7" t="n">
        <v>33.3300018310547</v>
      </c>
      <c r="H7247" s="7" t="n">
        <v>0</v>
      </c>
    </row>
    <row r="7248" spans="1:8">
      <c r="A7248" t="s">
        <v>4</v>
      </c>
      <c r="B7248" s="4" t="s">
        <v>5</v>
      </c>
      <c r="C7248" s="4" t="s">
        <v>14</v>
      </c>
      <c r="D7248" s="4" t="s">
        <v>14</v>
      </c>
      <c r="E7248" s="4" t="s">
        <v>24</v>
      </c>
      <c r="F7248" s="4" t="s">
        <v>24</v>
      </c>
      <c r="G7248" s="4" t="s">
        <v>24</v>
      </c>
      <c r="H7248" s="4" t="s">
        <v>10</v>
      </c>
      <c r="I7248" s="4" t="s">
        <v>14</v>
      </c>
    </row>
    <row r="7249" spans="1:9">
      <c r="A7249" t="n">
        <v>60683</v>
      </c>
      <c r="B7249" s="33" t="n">
        <v>45</v>
      </c>
      <c r="C7249" s="7" t="n">
        <v>4</v>
      </c>
      <c r="D7249" s="7" t="n">
        <v>3</v>
      </c>
      <c r="E7249" s="7" t="n">
        <v>356.160003662109</v>
      </c>
      <c r="F7249" s="7" t="n">
        <v>143.440002441406</v>
      </c>
      <c r="G7249" s="7" t="n">
        <v>358.950012207031</v>
      </c>
      <c r="H7249" s="7" t="n">
        <v>0</v>
      </c>
      <c r="I7249" s="7" t="n">
        <v>0</v>
      </c>
    </row>
    <row r="7250" spans="1:9">
      <c r="A7250" t="s">
        <v>4</v>
      </c>
      <c r="B7250" s="4" t="s">
        <v>5</v>
      </c>
      <c r="C7250" s="4" t="s">
        <v>14</v>
      </c>
      <c r="D7250" s="4" t="s">
        <v>14</v>
      </c>
      <c r="E7250" s="4" t="s">
        <v>24</v>
      </c>
      <c r="F7250" s="4" t="s">
        <v>10</v>
      </c>
    </row>
    <row r="7251" spans="1:9">
      <c r="A7251" t="n">
        <v>60701</v>
      </c>
      <c r="B7251" s="33" t="n">
        <v>45</v>
      </c>
      <c r="C7251" s="7" t="n">
        <v>5</v>
      </c>
      <c r="D7251" s="7" t="n">
        <v>3</v>
      </c>
      <c r="E7251" s="7" t="n">
        <v>1</v>
      </c>
      <c r="F7251" s="7" t="n">
        <v>0</v>
      </c>
    </row>
    <row r="7252" spans="1:9">
      <c r="A7252" t="s">
        <v>4</v>
      </c>
      <c r="B7252" s="4" t="s">
        <v>5</v>
      </c>
      <c r="C7252" s="4" t="s">
        <v>14</v>
      </c>
      <c r="D7252" s="4" t="s">
        <v>14</v>
      </c>
      <c r="E7252" s="4" t="s">
        <v>24</v>
      </c>
      <c r="F7252" s="4" t="s">
        <v>10</v>
      </c>
    </row>
    <row r="7253" spans="1:9">
      <c r="A7253" t="n">
        <v>60710</v>
      </c>
      <c r="B7253" s="33" t="n">
        <v>45</v>
      </c>
      <c r="C7253" s="7" t="n">
        <v>11</v>
      </c>
      <c r="D7253" s="7" t="n">
        <v>3</v>
      </c>
      <c r="E7253" s="7" t="n">
        <v>38.5</v>
      </c>
      <c r="F7253" s="7" t="n">
        <v>0</v>
      </c>
    </row>
    <row r="7254" spans="1:9">
      <c r="A7254" t="s">
        <v>4</v>
      </c>
      <c r="B7254" s="4" t="s">
        <v>5</v>
      </c>
      <c r="C7254" s="4" t="s">
        <v>14</v>
      </c>
      <c r="D7254" s="4" t="s">
        <v>14</v>
      </c>
      <c r="E7254" s="4" t="s">
        <v>24</v>
      </c>
      <c r="F7254" s="4" t="s">
        <v>24</v>
      </c>
      <c r="G7254" s="4" t="s">
        <v>24</v>
      </c>
      <c r="H7254" s="4" t="s">
        <v>10</v>
      </c>
    </row>
    <row r="7255" spans="1:9">
      <c r="A7255" t="n">
        <v>60719</v>
      </c>
      <c r="B7255" s="33" t="n">
        <v>45</v>
      </c>
      <c r="C7255" s="7" t="n">
        <v>2</v>
      </c>
      <c r="D7255" s="7" t="n">
        <v>3</v>
      </c>
      <c r="E7255" s="7" t="n">
        <v>-87.379997253418</v>
      </c>
      <c r="F7255" s="7" t="n">
        <v>174.949996948242</v>
      </c>
      <c r="G7255" s="7" t="n">
        <v>33.3300018310547</v>
      </c>
      <c r="H7255" s="7" t="n">
        <v>5000</v>
      </c>
    </row>
    <row r="7256" spans="1:9">
      <c r="A7256" t="s">
        <v>4</v>
      </c>
      <c r="B7256" s="4" t="s">
        <v>5</v>
      </c>
      <c r="C7256" s="4" t="s">
        <v>14</v>
      </c>
      <c r="D7256" s="4" t="s">
        <v>14</v>
      </c>
      <c r="E7256" s="4" t="s">
        <v>24</v>
      </c>
      <c r="F7256" s="4" t="s">
        <v>24</v>
      </c>
      <c r="G7256" s="4" t="s">
        <v>24</v>
      </c>
      <c r="H7256" s="4" t="s">
        <v>10</v>
      </c>
      <c r="I7256" s="4" t="s">
        <v>14</v>
      </c>
    </row>
    <row r="7257" spans="1:9">
      <c r="A7257" t="n">
        <v>60736</v>
      </c>
      <c r="B7257" s="33" t="n">
        <v>45</v>
      </c>
      <c r="C7257" s="7" t="n">
        <v>4</v>
      </c>
      <c r="D7257" s="7" t="n">
        <v>3</v>
      </c>
      <c r="E7257" s="7" t="n">
        <v>13.8000001907349</v>
      </c>
      <c r="F7257" s="7" t="n">
        <v>175.020004272461</v>
      </c>
      <c r="G7257" s="7" t="n">
        <v>6.94999980926514</v>
      </c>
      <c r="H7257" s="7" t="n">
        <v>5000</v>
      </c>
      <c r="I7257" s="7" t="n">
        <v>1</v>
      </c>
    </row>
    <row r="7258" spans="1:9">
      <c r="A7258" t="s">
        <v>4</v>
      </c>
      <c r="B7258" s="4" t="s">
        <v>5</v>
      </c>
      <c r="C7258" s="4" t="s">
        <v>14</v>
      </c>
      <c r="D7258" s="4" t="s">
        <v>14</v>
      </c>
      <c r="E7258" s="4" t="s">
        <v>24</v>
      </c>
      <c r="F7258" s="4" t="s">
        <v>10</v>
      </c>
    </row>
    <row r="7259" spans="1:9">
      <c r="A7259" t="n">
        <v>60754</v>
      </c>
      <c r="B7259" s="33" t="n">
        <v>45</v>
      </c>
      <c r="C7259" s="7" t="n">
        <v>5</v>
      </c>
      <c r="D7259" s="7" t="n">
        <v>3</v>
      </c>
      <c r="E7259" s="7" t="n">
        <v>0.899999976158142</v>
      </c>
      <c r="F7259" s="7" t="n">
        <v>5000</v>
      </c>
    </row>
    <row r="7260" spans="1:9">
      <c r="A7260" t="s">
        <v>4</v>
      </c>
      <c r="B7260" s="4" t="s">
        <v>5</v>
      </c>
      <c r="C7260" s="4" t="s">
        <v>14</v>
      </c>
      <c r="D7260" s="4" t="s">
        <v>14</v>
      </c>
      <c r="E7260" s="4" t="s">
        <v>24</v>
      </c>
      <c r="F7260" s="4" t="s">
        <v>10</v>
      </c>
    </row>
    <row r="7261" spans="1:9">
      <c r="A7261" t="n">
        <v>60763</v>
      </c>
      <c r="B7261" s="33" t="n">
        <v>45</v>
      </c>
      <c r="C7261" s="7" t="n">
        <v>11</v>
      </c>
      <c r="D7261" s="7" t="n">
        <v>3</v>
      </c>
      <c r="E7261" s="7" t="n">
        <v>38.5</v>
      </c>
      <c r="F7261" s="7" t="n">
        <v>5000</v>
      </c>
    </row>
    <row r="7262" spans="1:9">
      <c r="A7262" t="s">
        <v>4</v>
      </c>
      <c r="B7262" s="4" t="s">
        <v>5</v>
      </c>
      <c r="C7262" s="4" t="s">
        <v>14</v>
      </c>
      <c r="D7262" s="4" t="s">
        <v>10</v>
      </c>
      <c r="E7262" s="4" t="s">
        <v>6</v>
      </c>
      <c r="F7262" s="4" t="s">
        <v>6</v>
      </c>
      <c r="G7262" s="4" t="s">
        <v>6</v>
      </c>
      <c r="H7262" s="4" t="s">
        <v>6</v>
      </c>
    </row>
    <row r="7263" spans="1:9">
      <c r="A7263" t="n">
        <v>60772</v>
      </c>
      <c r="B7263" s="26" t="n">
        <v>51</v>
      </c>
      <c r="C7263" s="7" t="n">
        <v>3</v>
      </c>
      <c r="D7263" s="7" t="n">
        <v>14</v>
      </c>
      <c r="E7263" s="7" t="s">
        <v>187</v>
      </c>
      <c r="F7263" s="7" t="s">
        <v>159</v>
      </c>
      <c r="G7263" s="7" t="s">
        <v>158</v>
      </c>
      <c r="H7263" s="7" t="s">
        <v>159</v>
      </c>
    </row>
    <row r="7264" spans="1:9">
      <c r="A7264" t="s">
        <v>4</v>
      </c>
      <c r="B7264" s="4" t="s">
        <v>5</v>
      </c>
      <c r="C7264" s="4" t="s">
        <v>14</v>
      </c>
      <c r="D7264" s="4" t="s">
        <v>10</v>
      </c>
    </row>
    <row r="7265" spans="1:9">
      <c r="A7265" t="n">
        <v>60785</v>
      </c>
      <c r="B7265" s="23" t="n">
        <v>58</v>
      </c>
      <c r="C7265" s="7" t="n">
        <v>255</v>
      </c>
      <c r="D7265" s="7" t="n">
        <v>0</v>
      </c>
    </row>
    <row r="7266" spans="1:9">
      <c r="A7266" t="s">
        <v>4</v>
      </c>
      <c r="B7266" s="4" t="s">
        <v>5</v>
      </c>
      <c r="C7266" s="4" t="s">
        <v>10</v>
      </c>
    </row>
    <row r="7267" spans="1:9">
      <c r="A7267" t="n">
        <v>60789</v>
      </c>
      <c r="B7267" s="27" t="n">
        <v>16</v>
      </c>
      <c r="C7267" s="7" t="n">
        <v>1000</v>
      </c>
    </row>
    <row r="7268" spans="1:9">
      <c r="A7268" t="s">
        <v>4</v>
      </c>
      <c r="B7268" s="4" t="s">
        <v>5</v>
      </c>
      <c r="C7268" s="4" t="s">
        <v>10</v>
      </c>
      <c r="D7268" s="4" t="s">
        <v>10</v>
      </c>
      <c r="E7268" s="4" t="s">
        <v>6</v>
      </c>
      <c r="F7268" s="4" t="s">
        <v>14</v>
      </c>
      <c r="G7268" s="4" t="s">
        <v>10</v>
      </c>
    </row>
    <row r="7269" spans="1:9">
      <c r="A7269" t="n">
        <v>60792</v>
      </c>
      <c r="B7269" s="73" t="n">
        <v>80</v>
      </c>
      <c r="C7269" s="7" t="n">
        <v>744</v>
      </c>
      <c r="D7269" s="7" t="n">
        <v>508</v>
      </c>
      <c r="E7269" s="7" t="s">
        <v>558</v>
      </c>
      <c r="F7269" s="7" t="n">
        <v>1</v>
      </c>
      <c r="G7269" s="7" t="n">
        <v>0</v>
      </c>
    </row>
    <row r="7270" spans="1:9">
      <c r="A7270" t="s">
        <v>4</v>
      </c>
      <c r="B7270" s="4" t="s">
        <v>5</v>
      </c>
      <c r="C7270" s="4" t="s">
        <v>10</v>
      </c>
    </row>
    <row r="7271" spans="1:9">
      <c r="A7271" t="n">
        <v>60810</v>
      </c>
      <c r="B7271" s="27" t="n">
        <v>16</v>
      </c>
      <c r="C7271" s="7" t="n">
        <v>4000</v>
      </c>
    </row>
    <row r="7272" spans="1:9">
      <c r="A7272" t="s">
        <v>4</v>
      </c>
      <c r="B7272" s="4" t="s">
        <v>5</v>
      </c>
      <c r="C7272" s="4" t="s">
        <v>14</v>
      </c>
      <c r="D7272" s="4" t="s">
        <v>10</v>
      </c>
      <c r="E7272" s="4" t="s">
        <v>6</v>
      </c>
    </row>
    <row r="7273" spans="1:9">
      <c r="A7273" t="n">
        <v>60813</v>
      </c>
      <c r="B7273" s="26" t="n">
        <v>51</v>
      </c>
      <c r="C7273" s="7" t="n">
        <v>4</v>
      </c>
      <c r="D7273" s="7" t="n">
        <v>14</v>
      </c>
      <c r="E7273" s="7" t="s">
        <v>559</v>
      </c>
    </row>
    <row r="7274" spans="1:9">
      <c r="A7274" t="s">
        <v>4</v>
      </c>
      <c r="B7274" s="4" t="s">
        <v>5</v>
      </c>
      <c r="C7274" s="4" t="s">
        <v>10</v>
      </c>
    </row>
    <row r="7275" spans="1:9">
      <c r="A7275" t="n">
        <v>60827</v>
      </c>
      <c r="B7275" s="27" t="n">
        <v>16</v>
      </c>
      <c r="C7275" s="7" t="n">
        <v>0</v>
      </c>
    </row>
    <row r="7276" spans="1:9">
      <c r="A7276" t="s">
        <v>4</v>
      </c>
      <c r="B7276" s="4" t="s">
        <v>5</v>
      </c>
      <c r="C7276" s="4" t="s">
        <v>10</v>
      </c>
      <c r="D7276" s="4" t="s">
        <v>14</v>
      </c>
      <c r="E7276" s="4" t="s">
        <v>9</v>
      </c>
      <c r="F7276" s="4" t="s">
        <v>45</v>
      </c>
      <c r="G7276" s="4" t="s">
        <v>14</v>
      </c>
      <c r="H7276" s="4" t="s">
        <v>14</v>
      </c>
      <c r="I7276" s="4" t="s">
        <v>14</v>
      </c>
      <c r="J7276" s="4" t="s">
        <v>9</v>
      </c>
      <c r="K7276" s="4" t="s">
        <v>45</v>
      </c>
      <c r="L7276" s="4" t="s">
        <v>14</v>
      </c>
      <c r="M7276" s="4" t="s">
        <v>14</v>
      </c>
      <c r="N7276" s="4" t="s">
        <v>14</v>
      </c>
      <c r="O7276" s="4" t="s">
        <v>9</v>
      </c>
      <c r="P7276" s="4" t="s">
        <v>45</v>
      </c>
      <c r="Q7276" s="4" t="s">
        <v>14</v>
      </c>
      <c r="R7276" s="4" t="s">
        <v>14</v>
      </c>
    </row>
    <row r="7277" spans="1:9">
      <c r="A7277" t="n">
        <v>60830</v>
      </c>
      <c r="B7277" s="28" t="n">
        <v>26</v>
      </c>
      <c r="C7277" s="7" t="n">
        <v>14</v>
      </c>
      <c r="D7277" s="7" t="n">
        <v>17</v>
      </c>
      <c r="E7277" s="7" t="n">
        <v>13303</v>
      </c>
      <c r="F7277" s="7" t="s">
        <v>560</v>
      </c>
      <c r="G7277" s="7" t="n">
        <v>2</v>
      </c>
      <c r="H7277" s="7" t="n">
        <v>3</v>
      </c>
      <c r="I7277" s="7" t="n">
        <v>17</v>
      </c>
      <c r="J7277" s="7" t="n">
        <v>13304</v>
      </c>
      <c r="K7277" s="7" t="s">
        <v>561</v>
      </c>
      <c r="L7277" s="7" t="n">
        <v>2</v>
      </c>
      <c r="M7277" s="7" t="n">
        <v>3</v>
      </c>
      <c r="N7277" s="7" t="n">
        <v>17</v>
      </c>
      <c r="O7277" s="7" t="n">
        <v>13305</v>
      </c>
      <c r="P7277" s="7" t="s">
        <v>562</v>
      </c>
      <c r="Q7277" s="7" t="n">
        <v>2</v>
      </c>
      <c r="R7277" s="7" t="n">
        <v>0</v>
      </c>
    </row>
    <row r="7278" spans="1:9">
      <c r="A7278" t="s">
        <v>4</v>
      </c>
      <c r="B7278" s="4" t="s">
        <v>5</v>
      </c>
    </row>
    <row r="7279" spans="1:9">
      <c r="A7279" t="n">
        <v>61002</v>
      </c>
      <c r="B7279" s="29" t="n">
        <v>28</v>
      </c>
    </row>
    <row r="7280" spans="1:9">
      <c r="A7280" t="s">
        <v>4</v>
      </c>
      <c r="B7280" s="4" t="s">
        <v>5</v>
      </c>
      <c r="C7280" s="4" t="s">
        <v>10</v>
      </c>
      <c r="D7280" s="4" t="s">
        <v>14</v>
      </c>
    </row>
    <row r="7281" spans="1:18">
      <c r="A7281" t="n">
        <v>61003</v>
      </c>
      <c r="B7281" s="31" t="n">
        <v>89</v>
      </c>
      <c r="C7281" s="7" t="n">
        <v>65533</v>
      </c>
      <c r="D7281" s="7" t="n">
        <v>1</v>
      </c>
    </row>
    <row r="7282" spans="1:18">
      <c r="A7282" t="s">
        <v>4</v>
      </c>
      <c r="B7282" s="4" t="s">
        <v>5</v>
      </c>
      <c r="C7282" s="4" t="s">
        <v>14</v>
      </c>
      <c r="D7282" s="4" t="s">
        <v>10</v>
      </c>
      <c r="E7282" s="4" t="s">
        <v>24</v>
      </c>
    </row>
    <row r="7283" spans="1:18">
      <c r="A7283" t="n">
        <v>61007</v>
      </c>
      <c r="B7283" s="23" t="n">
        <v>58</v>
      </c>
      <c r="C7283" s="7" t="n">
        <v>101</v>
      </c>
      <c r="D7283" s="7" t="n">
        <v>500</v>
      </c>
      <c r="E7283" s="7" t="n">
        <v>1</v>
      </c>
    </row>
    <row r="7284" spans="1:18">
      <c r="A7284" t="s">
        <v>4</v>
      </c>
      <c r="B7284" s="4" t="s">
        <v>5</v>
      </c>
      <c r="C7284" s="4" t="s">
        <v>14</v>
      </c>
      <c r="D7284" s="4" t="s">
        <v>10</v>
      </c>
    </row>
    <row r="7285" spans="1:18">
      <c r="A7285" t="n">
        <v>61015</v>
      </c>
      <c r="B7285" s="23" t="n">
        <v>58</v>
      </c>
      <c r="C7285" s="7" t="n">
        <v>254</v>
      </c>
      <c r="D7285" s="7" t="n">
        <v>0</v>
      </c>
    </row>
    <row r="7286" spans="1:18">
      <c r="A7286" t="s">
        <v>4</v>
      </c>
      <c r="B7286" s="4" t="s">
        <v>5</v>
      </c>
      <c r="C7286" s="4" t="s">
        <v>14</v>
      </c>
      <c r="D7286" s="4" t="s">
        <v>10</v>
      </c>
      <c r="E7286" s="4" t="s">
        <v>10</v>
      </c>
      <c r="F7286" s="4" t="s">
        <v>9</v>
      </c>
    </row>
    <row r="7287" spans="1:18">
      <c r="A7287" t="n">
        <v>61019</v>
      </c>
      <c r="B7287" s="59" t="n">
        <v>84</v>
      </c>
      <c r="C7287" s="7" t="n">
        <v>1</v>
      </c>
      <c r="D7287" s="7" t="n">
        <v>0</v>
      </c>
      <c r="E7287" s="7" t="n">
        <v>0</v>
      </c>
      <c r="F7287" s="7" t="n">
        <v>0</v>
      </c>
    </row>
    <row r="7288" spans="1:18">
      <c r="A7288" t="s">
        <v>4</v>
      </c>
      <c r="B7288" s="4" t="s">
        <v>5</v>
      </c>
      <c r="C7288" s="4" t="s">
        <v>14</v>
      </c>
    </row>
    <row r="7289" spans="1:18">
      <c r="A7289" t="n">
        <v>61029</v>
      </c>
      <c r="B7289" s="62" t="n">
        <v>116</v>
      </c>
      <c r="C7289" s="7" t="n">
        <v>0</v>
      </c>
    </row>
    <row r="7290" spans="1:18">
      <c r="A7290" t="s">
        <v>4</v>
      </c>
      <c r="B7290" s="4" t="s">
        <v>5</v>
      </c>
      <c r="C7290" s="4" t="s">
        <v>14</v>
      </c>
      <c r="D7290" s="4" t="s">
        <v>10</v>
      </c>
    </row>
    <row r="7291" spans="1:18">
      <c r="A7291" t="n">
        <v>61031</v>
      </c>
      <c r="B7291" s="62" t="n">
        <v>116</v>
      </c>
      <c r="C7291" s="7" t="n">
        <v>2</v>
      </c>
      <c r="D7291" s="7" t="n">
        <v>1</v>
      </c>
    </row>
    <row r="7292" spans="1:18">
      <c r="A7292" t="s">
        <v>4</v>
      </c>
      <c r="B7292" s="4" t="s">
        <v>5</v>
      </c>
      <c r="C7292" s="4" t="s">
        <v>14</v>
      </c>
      <c r="D7292" s="4" t="s">
        <v>9</v>
      </c>
    </row>
    <row r="7293" spans="1:18">
      <c r="A7293" t="n">
        <v>61035</v>
      </c>
      <c r="B7293" s="62" t="n">
        <v>116</v>
      </c>
      <c r="C7293" s="7" t="n">
        <v>5</v>
      </c>
      <c r="D7293" s="7" t="n">
        <v>1120403456</v>
      </c>
    </row>
    <row r="7294" spans="1:18">
      <c r="A7294" t="s">
        <v>4</v>
      </c>
      <c r="B7294" s="4" t="s">
        <v>5</v>
      </c>
      <c r="C7294" s="4" t="s">
        <v>14</v>
      </c>
      <c r="D7294" s="4" t="s">
        <v>10</v>
      </c>
    </row>
    <row r="7295" spans="1:18">
      <c r="A7295" t="n">
        <v>61041</v>
      </c>
      <c r="B7295" s="62" t="n">
        <v>116</v>
      </c>
      <c r="C7295" s="7" t="n">
        <v>6</v>
      </c>
      <c r="D7295" s="7" t="n">
        <v>1</v>
      </c>
    </row>
    <row r="7296" spans="1:18">
      <c r="A7296" t="s">
        <v>4</v>
      </c>
      <c r="B7296" s="4" t="s">
        <v>5</v>
      </c>
      <c r="C7296" s="4" t="s">
        <v>14</v>
      </c>
    </row>
    <row r="7297" spans="1:6">
      <c r="A7297" t="n">
        <v>61045</v>
      </c>
      <c r="B7297" s="33" t="n">
        <v>45</v>
      </c>
      <c r="C7297" s="7" t="n">
        <v>0</v>
      </c>
    </row>
    <row r="7298" spans="1:6">
      <c r="A7298" t="s">
        <v>4</v>
      </c>
      <c r="B7298" s="4" t="s">
        <v>5</v>
      </c>
      <c r="C7298" s="4" t="s">
        <v>14</v>
      </c>
      <c r="D7298" s="4" t="s">
        <v>14</v>
      </c>
      <c r="E7298" s="4" t="s">
        <v>24</v>
      </c>
      <c r="F7298" s="4" t="s">
        <v>24</v>
      </c>
      <c r="G7298" s="4" t="s">
        <v>24</v>
      </c>
      <c r="H7298" s="4" t="s">
        <v>10</v>
      </c>
    </row>
    <row r="7299" spans="1:6">
      <c r="A7299" t="n">
        <v>61047</v>
      </c>
      <c r="B7299" s="33" t="n">
        <v>45</v>
      </c>
      <c r="C7299" s="7" t="n">
        <v>2</v>
      </c>
      <c r="D7299" s="7" t="n">
        <v>3</v>
      </c>
      <c r="E7299" s="7" t="n">
        <v>-88.0400009155273</v>
      </c>
      <c r="F7299" s="7" t="n">
        <v>174.880004882813</v>
      </c>
      <c r="G7299" s="7" t="n">
        <v>33.8699989318848</v>
      </c>
      <c r="H7299" s="7" t="n">
        <v>0</v>
      </c>
    </row>
    <row r="7300" spans="1:6">
      <c r="A7300" t="s">
        <v>4</v>
      </c>
      <c r="B7300" s="4" t="s">
        <v>5</v>
      </c>
      <c r="C7300" s="4" t="s">
        <v>14</v>
      </c>
      <c r="D7300" s="4" t="s">
        <v>14</v>
      </c>
      <c r="E7300" s="4" t="s">
        <v>24</v>
      </c>
      <c r="F7300" s="4" t="s">
        <v>24</v>
      </c>
      <c r="G7300" s="4" t="s">
        <v>24</v>
      </c>
      <c r="H7300" s="4" t="s">
        <v>10</v>
      </c>
      <c r="I7300" s="4" t="s">
        <v>14</v>
      </c>
    </row>
    <row r="7301" spans="1:6">
      <c r="A7301" t="n">
        <v>61064</v>
      </c>
      <c r="B7301" s="33" t="n">
        <v>45</v>
      </c>
      <c r="C7301" s="7" t="n">
        <v>4</v>
      </c>
      <c r="D7301" s="7" t="n">
        <v>3</v>
      </c>
      <c r="E7301" s="7" t="n">
        <v>5.78999996185303</v>
      </c>
      <c r="F7301" s="7" t="n">
        <v>41.310001373291</v>
      </c>
      <c r="G7301" s="7" t="n">
        <v>359.869995117188</v>
      </c>
      <c r="H7301" s="7" t="n">
        <v>0</v>
      </c>
      <c r="I7301" s="7" t="n">
        <v>1</v>
      </c>
    </row>
    <row r="7302" spans="1:6">
      <c r="A7302" t="s">
        <v>4</v>
      </c>
      <c r="B7302" s="4" t="s">
        <v>5</v>
      </c>
      <c r="C7302" s="4" t="s">
        <v>14</v>
      </c>
      <c r="D7302" s="4" t="s">
        <v>14</v>
      </c>
      <c r="E7302" s="4" t="s">
        <v>24</v>
      </c>
      <c r="F7302" s="4" t="s">
        <v>10</v>
      </c>
    </row>
    <row r="7303" spans="1:6">
      <c r="A7303" t="n">
        <v>61082</v>
      </c>
      <c r="B7303" s="33" t="n">
        <v>45</v>
      </c>
      <c r="C7303" s="7" t="n">
        <v>5</v>
      </c>
      <c r="D7303" s="7" t="n">
        <v>3</v>
      </c>
      <c r="E7303" s="7" t="n">
        <v>2.59999990463257</v>
      </c>
      <c r="F7303" s="7" t="n">
        <v>0</v>
      </c>
    </row>
    <row r="7304" spans="1:6">
      <c r="A7304" t="s">
        <v>4</v>
      </c>
      <c r="B7304" s="4" t="s">
        <v>5</v>
      </c>
      <c r="C7304" s="4" t="s">
        <v>14</v>
      </c>
      <c r="D7304" s="4" t="s">
        <v>14</v>
      </c>
      <c r="E7304" s="4" t="s">
        <v>24</v>
      </c>
      <c r="F7304" s="4" t="s">
        <v>10</v>
      </c>
    </row>
    <row r="7305" spans="1:6">
      <c r="A7305" t="n">
        <v>61091</v>
      </c>
      <c r="B7305" s="33" t="n">
        <v>45</v>
      </c>
      <c r="C7305" s="7" t="n">
        <v>11</v>
      </c>
      <c r="D7305" s="7" t="n">
        <v>3</v>
      </c>
      <c r="E7305" s="7" t="n">
        <v>26.5</v>
      </c>
      <c r="F7305" s="7" t="n">
        <v>0</v>
      </c>
    </row>
    <row r="7306" spans="1:6">
      <c r="A7306" t="s">
        <v>4</v>
      </c>
      <c r="B7306" s="4" t="s">
        <v>5</v>
      </c>
      <c r="C7306" s="4" t="s">
        <v>14</v>
      </c>
      <c r="D7306" s="4" t="s">
        <v>14</v>
      </c>
      <c r="E7306" s="4" t="s">
        <v>24</v>
      </c>
      <c r="F7306" s="4" t="s">
        <v>24</v>
      </c>
      <c r="G7306" s="4" t="s">
        <v>24</v>
      </c>
      <c r="H7306" s="4" t="s">
        <v>10</v>
      </c>
    </row>
    <row r="7307" spans="1:6">
      <c r="A7307" t="n">
        <v>61100</v>
      </c>
      <c r="B7307" s="33" t="n">
        <v>45</v>
      </c>
      <c r="C7307" s="7" t="n">
        <v>2</v>
      </c>
      <c r="D7307" s="7" t="n">
        <v>3</v>
      </c>
      <c r="E7307" s="7" t="n">
        <v>-88.0400009155273</v>
      </c>
      <c r="F7307" s="7" t="n">
        <v>174.880004882813</v>
      </c>
      <c r="G7307" s="7" t="n">
        <v>33.8699989318848</v>
      </c>
      <c r="H7307" s="7" t="n">
        <v>8000</v>
      </c>
    </row>
    <row r="7308" spans="1:6">
      <c r="A7308" t="s">
        <v>4</v>
      </c>
      <c r="B7308" s="4" t="s">
        <v>5</v>
      </c>
      <c r="C7308" s="4" t="s">
        <v>14</v>
      </c>
      <c r="D7308" s="4" t="s">
        <v>14</v>
      </c>
      <c r="E7308" s="4" t="s">
        <v>24</v>
      </c>
      <c r="F7308" s="4" t="s">
        <v>24</v>
      </c>
      <c r="G7308" s="4" t="s">
        <v>24</v>
      </c>
      <c r="H7308" s="4" t="s">
        <v>10</v>
      </c>
      <c r="I7308" s="4" t="s">
        <v>14</v>
      </c>
    </row>
    <row r="7309" spans="1:6">
      <c r="A7309" t="n">
        <v>61117</v>
      </c>
      <c r="B7309" s="33" t="n">
        <v>45</v>
      </c>
      <c r="C7309" s="7" t="n">
        <v>4</v>
      </c>
      <c r="D7309" s="7" t="n">
        <v>3</v>
      </c>
      <c r="E7309" s="7" t="n">
        <v>5.78999996185303</v>
      </c>
      <c r="F7309" s="7" t="n">
        <v>44.1300010681152</v>
      </c>
      <c r="G7309" s="7" t="n">
        <v>359.869995117188</v>
      </c>
      <c r="H7309" s="7" t="n">
        <v>8000</v>
      </c>
      <c r="I7309" s="7" t="n">
        <v>1</v>
      </c>
    </row>
    <row r="7310" spans="1:6">
      <c r="A7310" t="s">
        <v>4</v>
      </c>
      <c r="B7310" s="4" t="s">
        <v>5</v>
      </c>
      <c r="C7310" s="4" t="s">
        <v>14</v>
      </c>
      <c r="D7310" s="4" t="s">
        <v>14</v>
      </c>
      <c r="E7310" s="4" t="s">
        <v>24</v>
      </c>
      <c r="F7310" s="4" t="s">
        <v>10</v>
      </c>
    </row>
    <row r="7311" spans="1:6">
      <c r="A7311" t="n">
        <v>61135</v>
      </c>
      <c r="B7311" s="33" t="n">
        <v>45</v>
      </c>
      <c r="C7311" s="7" t="n">
        <v>5</v>
      </c>
      <c r="D7311" s="7" t="n">
        <v>3</v>
      </c>
      <c r="E7311" s="7" t="n">
        <v>2.29999995231628</v>
      </c>
      <c r="F7311" s="7" t="n">
        <v>8000</v>
      </c>
    </row>
    <row r="7312" spans="1:6">
      <c r="A7312" t="s">
        <v>4</v>
      </c>
      <c r="B7312" s="4" t="s">
        <v>5</v>
      </c>
      <c r="C7312" s="4" t="s">
        <v>14</v>
      </c>
      <c r="D7312" s="4" t="s">
        <v>14</v>
      </c>
      <c r="E7312" s="4" t="s">
        <v>24</v>
      </c>
      <c r="F7312" s="4" t="s">
        <v>10</v>
      </c>
    </row>
    <row r="7313" spans="1:9">
      <c r="A7313" t="n">
        <v>61144</v>
      </c>
      <c r="B7313" s="33" t="n">
        <v>45</v>
      </c>
      <c r="C7313" s="7" t="n">
        <v>11</v>
      </c>
      <c r="D7313" s="7" t="n">
        <v>3</v>
      </c>
      <c r="E7313" s="7" t="n">
        <v>26.5</v>
      </c>
      <c r="F7313" s="7" t="n">
        <v>8000</v>
      </c>
    </row>
    <row r="7314" spans="1:9">
      <c r="A7314" t="s">
        <v>4</v>
      </c>
      <c r="B7314" s="4" t="s">
        <v>5</v>
      </c>
      <c r="C7314" s="4" t="s">
        <v>14</v>
      </c>
      <c r="D7314" s="4" t="s">
        <v>10</v>
      </c>
    </row>
    <row r="7315" spans="1:9">
      <c r="A7315" t="n">
        <v>61153</v>
      </c>
      <c r="B7315" s="23" t="n">
        <v>58</v>
      </c>
      <c r="C7315" s="7" t="n">
        <v>255</v>
      </c>
      <c r="D7315" s="7" t="n">
        <v>0</v>
      </c>
    </row>
    <row r="7316" spans="1:9">
      <c r="A7316" t="s">
        <v>4</v>
      </c>
      <c r="B7316" s="4" t="s">
        <v>5</v>
      </c>
      <c r="C7316" s="4" t="s">
        <v>14</v>
      </c>
      <c r="D7316" s="4" t="s">
        <v>10</v>
      </c>
      <c r="E7316" s="4" t="s">
        <v>6</v>
      </c>
    </row>
    <row r="7317" spans="1:9">
      <c r="A7317" t="n">
        <v>61157</v>
      </c>
      <c r="B7317" s="26" t="n">
        <v>51</v>
      </c>
      <c r="C7317" s="7" t="n">
        <v>4</v>
      </c>
      <c r="D7317" s="7" t="n">
        <v>1</v>
      </c>
      <c r="E7317" s="7" t="s">
        <v>563</v>
      </c>
    </row>
    <row r="7318" spans="1:9">
      <c r="A7318" t="s">
        <v>4</v>
      </c>
      <c r="B7318" s="4" t="s">
        <v>5</v>
      </c>
      <c r="C7318" s="4" t="s">
        <v>10</v>
      </c>
    </row>
    <row r="7319" spans="1:9">
      <c r="A7319" t="n">
        <v>61170</v>
      </c>
      <c r="B7319" s="27" t="n">
        <v>16</v>
      </c>
      <c r="C7319" s="7" t="n">
        <v>0</v>
      </c>
    </row>
    <row r="7320" spans="1:9">
      <c r="A7320" t="s">
        <v>4</v>
      </c>
      <c r="B7320" s="4" t="s">
        <v>5</v>
      </c>
      <c r="C7320" s="4" t="s">
        <v>10</v>
      </c>
      <c r="D7320" s="4" t="s">
        <v>14</v>
      </c>
      <c r="E7320" s="4" t="s">
        <v>9</v>
      </c>
      <c r="F7320" s="4" t="s">
        <v>45</v>
      </c>
      <c r="G7320" s="4" t="s">
        <v>14</v>
      </c>
      <c r="H7320" s="4" t="s">
        <v>14</v>
      </c>
    </row>
    <row r="7321" spans="1:9">
      <c r="A7321" t="n">
        <v>61173</v>
      </c>
      <c r="B7321" s="28" t="n">
        <v>26</v>
      </c>
      <c r="C7321" s="7" t="n">
        <v>1</v>
      </c>
      <c r="D7321" s="7" t="n">
        <v>17</v>
      </c>
      <c r="E7321" s="7" t="n">
        <v>1347</v>
      </c>
      <c r="F7321" s="7" t="s">
        <v>564</v>
      </c>
      <c r="G7321" s="7" t="n">
        <v>2</v>
      </c>
      <c r="H7321" s="7" t="n">
        <v>0</v>
      </c>
    </row>
    <row r="7322" spans="1:9">
      <c r="A7322" t="s">
        <v>4</v>
      </c>
      <c r="B7322" s="4" t="s">
        <v>5</v>
      </c>
    </row>
    <row r="7323" spans="1:9">
      <c r="A7323" t="n">
        <v>61208</v>
      </c>
      <c r="B7323" s="29" t="n">
        <v>28</v>
      </c>
    </row>
    <row r="7324" spans="1:9">
      <c r="A7324" t="s">
        <v>4</v>
      </c>
      <c r="B7324" s="4" t="s">
        <v>5</v>
      </c>
      <c r="C7324" s="4" t="s">
        <v>14</v>
      </c>
      <c r="D7324" s="4" t="s">
        <v>10</v>
      </c>
      <c r="E7324" s="4" t="s">
        <v>6</v>
      </c>
    </row>
    <row r="7325" spans="1:9">
      <c r="A7325" t="n">
        <v>61209</v>
      </c>
      <c r="B7325" s="26" t="n">
        <v>51</v>
      </c>
      <c r="C7325" s="7" t="n">
        <v>4</v>
      </c>
      <c r="D7325" s="7" t="n">
        <v>9</v>
      </c>
      <c r="E7325" s="7" t="s">
        <v>565</v>
      </c>
    </row>
    <row r="7326" spans="1:9">
      <c r="A7326" t="s">
        <v>4</v>
      </c>
      <c r="B7326" s="4" t="s">
        <v>5</v>
      </c>
      <c r="C7326" s="4" t="s">
        <v>10</v>
      </c>
    </row>
    <row r="7327" spans="1:9">
      <c r="A7327" t="n">
        <v>61223</v>
      </c>
      <c r="B7327" s="27" t="n">
        <v>16</v>
      </c>
      <c r="C7327" s="7" t="n">
        <v>0</v>
      </c>
    </row>
    <row r="7328" spans="1:9">
      <c r="A7328" t="s">
        <v>4</v>
      </c>
      <c r="B7328" s="4" t="s">
        <v>5</v>
      </c>
      <c r="C7328" s="4" t="s">
        <v>10</v>
      </c>
      <c r="D7328" s="4" t="s">
        <v>14</v>
      </c>
      <c r="E7328" s="4" t="s">
        <v>9</v>
      </c>
      <c r="F7328" s="4" t="s">
        <v>45</v>
      </c>
      <c r="G7328" s="4" t="s">
        <v>14</v>
      </c>
      <c r="H7328" s="4" t="s">
        <v>14</v>
      </c>
    </row>
    <row r="7329" spans="1:8">
      <c r="A7329" t="n">
        <v>61226</v>
      </c>
      <c r="B7329" s="28" t="n">
        <v>26</v>
      </c>
      <c r="C7329" s="7" t="n">
        <v>9</v>
      </c>
      <c r="D7329" s="7" t="n">
        <v>17</v>
      </c>
      <c r="E7329" s="7" t="n">
        <v>5328</v>
      </c>
      <c r="F7329" s="7" t="s">
        <v>566</v>
      </c>
      <c r="G7329" s="7" t="n">
        <v>2</v>
      </c>
      <c r="H7329" s="7" t="n">
        <v>0</v>
      </c>
    </row>
    <row r="7330" spans="1:8">
      <c r="A7330" t="s">
        <v>4</v>
      </c>
      <c r="B7330" s="4" t="s">
        <v>5</v>
      </c>
    </row>
    <row r="7331" spans="1:8">
      <c r="A7331" t="n">
        <v>61288</v>
      </c>
      <c r="B7331" s="29" t="n">
        <v>28</v>
      </c>
    </row>
    <row r="7332" spans="1:8">
      <c r="A7332" t="s">
        <v>4</v>
      </c>
      <c r="B7332" s="4" t="s">
        <v>5</v>
      </c>
      <c r="C7332" s="4" t="s">
        <v>14</v>
      </c>
      <c r="D7332" s="53" t="s">
        <v>129</v>
      </c>
      <c r="E7332" s="4" t="s">
        <v>5</v>
      </c>
      <c r="F7332" s="4" t="s">
        <v>14</v>
      </c>
      <c r="G7332" s="4" t="s">
        <v>10</v>
      </c>
      <c r="H7332" s="53" t="s">
        <v>130</v>
      </c>
      <c r="I7332" s="4" t="s">
        <v>14</v>
      </c>
      <c r="J7332" s="4" t="s">
        <v>26</v>
      </c>
    </row>
    <row r="7333" spans="1:8">
      <c r="A7333" t="n">
        <v>61289</v>
      </c>
      <c r="B7333" s="12" t="n">
        <v>5</v>
      </c>
      <c r="C7333" s="7" t="n">
        <v>28</v>
      </c>
      <c r="D7333" s="53" t="s">
        <v>3</v>
      </c>
      <c r="E7333" s="54" t="n">
        <v>64</v>
      </c>
      <c r="F7333" s="7" t="n">
        <v>5</v>
      </c>
      <c r="G7333" s="7" t="n">
        <v>16</v>
      </c>
      <c r="H7333" s="53" t="s">
        <v>3</v>
      </c>
      <c r="I7333" s="7" t="n">
        <v>1</v>
      </c>
      <c r="J7333" s="13" t="n">
        <f t="normal" ca="1">A7347</f>
        <v>0</v>
      </c>
    </row>
    <row r="7334" spans="1:8">
      <c r="A7334" t="s">
        <v>4</v>
      </c>
      <c r="B7334" s="4" t="s">
        <v>5</v>
      </c>
      <c r="C7334" s="4" t="s">
        <v>14</v>
      </c>
      <c r="D7334" s="4" t="s">
        <v>10</v>
      </c>
      <c r="E7334" s="4" t="s">
        <v>6</v>
      </c>
    </row>
    <row r="7335" spans="1:8">
      <c r="A7335" t="n">
        <v>61300</v>
      </c>
      <c r="B7335" s="26" t="n">
        <v>51</v>
      </c>
      <c r="C7335" s="7" t="n">
        <v>4</v>
      </c>
      <c r="D7335" s="7" t="n">
        <v>16</v>
      </c>
      <c r="E7335" s="7" t="s">
        <v>314</v>
      </c>
    </row>
    <row r="7336" spans="1:8">
      <c r="A7336" t="s">
        <v>4</v>
      </c>
      <c r="B7336" s="4" t="s">
        <v>5</v>
      </c>
      <c r="C7336" s="4" t="s">
        <v>10</v>
      </c>
    </row>
    <row r="7337" spans="1:8">
      <c r="A7337" t="n">
        <v>61313</v>
      </c>
      <c r="B7337" s="27" t="n">
        <v>16</v>
      </c>
      <c r="C7337" s="7" t="n">
        <v>0</v>
      </c>
    </row>
    <row r="7338" spans="1:8">
      <c r="A7338" t="s">
        <v>4</v>
      </c>
      <c r="B7338" s="4" t="s">
        <v>5</v>
      </c>
      <c r="C7338" s="4" t="s">
        <v>10</v>
      </c>
      <c r="D7338" s="4" t="s">
        <v>14</v>
      </c>
      <c r="E7338" s="4" t="s">
        <v>9</v>
      </c>
      <c r="F7338" s="4" t="s">
        <v>45</v>
      </c>
      <c r="G7338" s="4" t="s">
        <v>14</v>
      </c>
      <c r="H7338" s="4" t="s">
        <v>14</v>
      </c>
    </row>
    <row r="7339" spans="1:8">
      <c r="A7339" t="n">
        <v>61316</v>
      </c>
      <c r="B7339" s="28" t="n">
        <v>26</v>
      </c>
      <c r="C7339" s="7" t="n">
        <v>16</v>
      </c>
      <c r="D7339" s="7" t="n">
        <v>17</v>
      </c>
      <c r="E7339" s="7" t="n">
        <v>14363</v>
      </c>
      <c r="F7339" s="7" t="s">
        <v>567</v>
      </c>
      <c r="G7339" s="7" t="n">
        <v>2</v>
      </c>
      <c r="H7339" s="7" t="n">
        <v>0</v>
      </c>
    </row>
    <row r="7340" spans="1:8">
      <c r="A7340" t="s">
        <v>4</v>
      </c>
      <c r="B7340" s="4" t="s">
        <v>5</v>
      </c>
    </row>
    <row r="7341" spans="1:8">
      <c r="A7341" t="n">
        <v>61378</v>
      </c>
      <c r="B7341" s="29" t="n">
        <v>28</v>
      </c>
    </row>
    <row r="7342" spans="1:8">
      <c r="A7342" t="s">
        <v>4</v>
      </c>
      <c r="B7342" s="4" t="s">
        <v>5</v>
      </c>
      <c r="C7342" s="4" t="s">
        <v>10</v>
      </c>
      <c r="D7342" s="4" t="s">
        <v>14</v>
      </c>
    </row>
    <row r="7343" spans="1:8">
      <c r="A7343" t="n">
        <v>61379</v>
      </c>
      <c r="B7343" s="31" t="n">
        <v>89</v>
      </c>
      <c r="C7343" s="7" t="n">
        <v>65533</v>
      </c>
      <c r="D7343" s="7" t="n">
        <v>1</v>
      </c>
    </row>
    <row r="7344" spans="1:8">
      <c r="A7344" t="s">
        <v>4</v>
      </c>
      <c r="B7344" s="4" t="s">
        <v>5</v>
      </c>
      <c r="C7344" s="4" t="s">
        <v>26</v>
      </c>
    </row>
    <row r="7345" spans="1:10">
      <c r="A7345" t="n">
        <v>61383</v>
      </c>
      <c r="B7345" s="16" t="n">
        <v>3</v>
      </c>
      <c r="C7345" s="13" t="n">
        <f t="normal" ca="1">A7359</f>
        <v>0</v>
      </c>
    </row>
    <row r="7346" spans="1:10">
      <c r="A7346" t="s">
        <v>4</v>
      </c>
      <c r="B7346" s="4" t="s">
        <v>5</v>
      </c>
      <c r="C7346" s="4" t="s">
        <v>14</v>
      </c>
      <c r="D7346" s="53" t="s">
        <v>129</v>
      </c>
      <c r="E7346" s="4" t="s">
        <v>5</v>
      </c>
      <c r="F7346" s="4" t="s">
        <v>14</v>
      </c>
      <c r="G7346" s="4" t="s">
        <v>10</v>
      </c>
      <c r="H7346" s="53" t="s">
        <v>130</v>
      </c>
      <c r="I7346" s="4" t="s">
        <v>14</v>
      </c>
      <c r="J7346" s="4" t="s">
        <v>26</v>
      </c>
    </row>
    <row r="7347" spans="1:10">
      <c r="A7347" t="n">
        <v>61388</v>
      </c>
      <c r="B7347" s="12" t="n">
        <v>5</v>
      </c>
      <c r="C7347" s="7" t="n">
        <v>28</v>
      </c>
      <c r="D7347" s="53" t="s">
        <v>3</v>
      </c>
      <c r="E7347" s="54" t="n">
        <v>64</v>
      </c>
      <c r="F7347" s="7" t="n">
        <v>5</v>
      </c>
      <c r="G7347" s="7" t="n">
        <v>15</v>
      </c>
      <c r="H7347" s="53" t="s">
        <v>3</v>
      </c>
      <c r="I7347" s="7" t="n">
        <v>1</v>
      </c>
      <c r="J7347" s="13" t="n">
        <f t="normal" ca="1">A7359</f>
        <v>0</v>
      </c>
    </row>
    <row r="7348" spans="1:10">
      <c r="A7348" t="s">
        <v>4</v>
      </c>
      <c r="B7348" s="4" t="s">
        <v>5</v>
      </c>
      <c r="C7348" s="4" t="s">
        <v>14</v>
      </c>
      <c r="D7348" s="4" t="s">
        <v>10</v>
      </c>
      <c r="E7348" s="4" t="s">
        <v>6</v>
      </c>
    </row>
    <row r="7349" spans="1:10">
      <c r="A7349" t="n">
        <v>61399</v>
      </c>
      <c r="B7349" s="26" t="n">
        <v>51</v>
      </c>
      <c r="C7349" s="7" t="n">
        <v>4</v>
      </c>
      <c r="D7349" s="7" t="n">
        <v>15</v>
      </c>
      <c r="E7349" s="7" t="s">
        <v>568</v>
      </c>
    </row>
    <row r="7350" spans="1:10">
      <c r="A7350" t="s">
        <v>4</v>
      </c>
      <c r="B7350" s="4" t="s">
        <v>5</v>
      </c>
      <c r="C7350" s="4" t="s">
        <v>10</v>
      </c>
    </row>
    <row r="7351" spans="1:10">
      <c r="A7351" t="n">
        <v>61412</v>
      </c>
      <c r="B7351" s="27" t="n">
        <v>16</v>
      </c>
      <c r="C7351" s="7" t="n">
        <v>0</v>
      </c>
    </row>
    <row r="7352" spans="1:10">
      <c r="A7352" t="s">
        <v>4</v>
      </c>
      <c r="B7352" s="4" t="s">
        <v>5</v>
      </c>
      <c r="C7352" s="4" t="s">
        <v>10</v>
      </c>
      <c r="D7352" s="4" t="s">
        <v>14</v>
      </c>
      <c r="E7352" s="4" t="s">
        <v>9</v>
      </c>
      <c r="F7352" s="4" t="s">
        <v>45</v>
      </c>
      <c r="G7352" s="4" t="s">
        <v>14</v>
      </c>
      <c r="H7352" s="4" t="s">
        <v>14</v>
      </c>
    </row>
    <row r="7353" spans="1:10">
      <c r="A7353" t="n">
        <v>61415</v>
      </c>
      <c r="B7353" s="28" t="n">
        <v>26</v>
      </c>
      <c r="C7353" s="7" t="n">
        <v>15</v>
      </c>
      <c r="D7353" s="7" t="n">
        <v>17</v>
      </c>
      <c r="E7353" s="7" t="n">
        <v>15330</v>
      </c>
      <c r="F7353" s="7" t="s">
        <v>569</v>
      </c>
      <c r="G7353" s="7" t="n">
        <v>2</v>
      </c>
      <c r="H7353" s="7" t="n">
        <v>0</v>
      </c>
    </row>
    <row r="7354" spans="1:10">
      <c r="A7354" t="s">
        <v>4</v>
      </c>
      <c r="B7354" s="4" t="s">
        <v>5</v>
      </c>
    </row>
    <row r="7355" spans="1:10">
      <c r="A7355" t="n">
        <v>61471</v>
      </c>
      <c r="B7355" s="29" t="n">
        <v>28</v>
      </c>
    </row>
    <row r="7356" spans="1:10">
      <c r="A7356" t="s">
        <v>4</v>
      </c>
      <c r="B7356" s="4" t="s">
        <v>5</v>
      </c>
      <c r="C7356" s="4" t="s">
        <v>10</v>
      </c>
      <c r="D7356" s="4" t="s">
        <v>14</v>
      </c>
    </row>
    <row r="7357" spans="1:10">
      <c r="A7357" t="n">
        <v>61472</v>
      </c>
      <c r="B7357" s="31" t="n">
        <v>89</v>
      </c>
      <c r="C7357" s="7" t="n">
        <v>65533</v>
      </c>
      <c r="D7357" s="7" t="n">
        <v>1</v>
      </c>
    </row>
    <row r="7358" spans="1:10">
      <c r="A7358" t="s">
        <v>4</v>
      </c>
      <c r="B7358" s="4" t="s">
        <v>5</v>
      </c>
      <c r="C7358" s="4" t="s">
        <v>14</v>
      </c>
      <c r="D7358" s="4" t="s">
        <v>10</v>
      </c>
      <c r="E7358" s="4" t="s">
        <v>24</v>
      </c>
    </row>
    <row r="7359" spans="1:10">
      <c r="A7359" t="n">
        <v>61476</v>
      </c>
      <c r="B7359" s="23" t="n">
        <v>58</v>
      </c>
      <c r="C7359" s="7" t="n">
        <v>101</v>
      </c>
      <c r="D7359" s="7" t="n">
        <v>500</v>
      </c>
      <c r="E7359" s="7" t="n">
        <v>1</v>
      </c>
    </row>
    <row r="7360" spans="1:10">
      <c r="A7360" t="s">
        <v>4</v>
      </c>
      <c r="B7360" s="4" t="s">
        <v>5</v>
      </c>
      <c r="C7360" s="4" t="s">
        <v>14</v>
      </c>
      <c r="D7360" s="4" t="s">
        <v>10</v>
      </c>
    </row>
    <row r="7361" spans="1:10">
      <c r="A7361" t="n">
        <v>61484</v>
      </c>
      <c r="B7361" s="23" t="n">
        <v>58</v>
      </c>
      <c r="C7361" s="7" t="n">
        <v>254</v>
      </c>
      <c r="D7361" s="7" t="n">
        <v>0</v>
      </c>
    </row>
    <row r="7362" spans="1:10">
      <c r="A7362" t="s">
        <v>4</v>
      </c>
      <c r="B7362" s="4" t="s">
        <v>5</v>
      </c>
      <c r="C7362" s="4" t="s">
        <v>14</v>
      </c>
    </row>
    <row r="7363" spans="1:10">
      <c r="A7363" t="n">
        <v>61488</v>
      </c>
      <c r="B7363" s="33" t="n">
        <v>45</v>
      </c>
      <c r="C7363" s="7" t="n">
        <v>0</v>
      </c>
    </row>
    <row r="7364" spans="1:10">
      <c r="A7364" t="s">
        <v>4</v>
      </c>
      <c r="B7364" s="4" t="s">
        <v>5</v>
      </c>
      <c r="C7364" s="4" t="s">
        <v>14</v>
      </c>
    </row>
    <row r="7365" spans="1:10">
      <c r="A7365" t="n">
        <v>61490</v>
      </c>
      <c r="B7365" s="62" t="n">
        <v>116</v>
      </c>
      <c r="C7365" s="7" t="n">
        <v>1</v>
      </c>
    </row>
    <row r="7366" spans="1:10">
      <c r="A7366" t="s">
        <v>4</v>
      </c>
      <c r="B7366" s="4" t="s">
        <v>5</v>
      </c>
      <c r="C7366" s="4" t="s">
        <v>14</v>
      </c>
      <c r="D7366" s="4" t="s">
        <v>14</v>
      </c>
      <c r="E7366" s="4" t="s">
        <v>24</v>
      </c>
      <c r="F7366" s="4" t="s">
        <v>24</v>
      </c>
      <c r="G7366" s="4" t="s">
        <v>24</v>
      </c>
      <c r="H7366" s="4" t="s">
        <v>10</v>
      </c>
    </row>
    <row r="7367" spans="1:10">
      <c r="A7367" t="n">
        <v>61492</v>
      </c>
      <c r="B7367" s="33" t="n">
        <v>45</v>
      </c>
      <c r="C7367" s="7" t="n">
        <v>2</v>
      </c>
      <c r="D7367" s="7" t="n">
        <v>3</v>
      </c>
      <c r="E7367" s="7" t="n">
        <v>-86.4300003051758</v>
      </c>
      <c r="F7367" s="7" t="n">
        <v>174.990005493164</v>
      </c>
      <c r="G7367" s="7" t="n">
        <v>29.5599994659424</v>
      </c>
      <c r="H7367" s="7" t="n">
        <v>0</v>
      </c>
    </row>
    <row r="7368" spans="1:10">
      <c r="A7368" t="s">
        <v>4</v>
      </c>
      <c r="B7368" s="4" t="s">
        <v>5</v>
      </c>
      <c r="C7368" s="4" t="s">
        <v>14</v>
      </c>
      <c r="D7368" s="4" t="s">
        <v>14</v>
      </c>
      <c r="E7368" s="4" t="s">
        <v>24</v>
      </c>
      <c r="F7368" s="4" t="s">
        <v>24</v>
      </c>
      <c r="G7368" s="4" t="s">
        <v>24</v>
      </c>
      <c r="H7368" s="4" t="s">
        <v>10</v>
      </c>
      <c r="I7368" s="4" t="s">
        <v>14</v>
      </c>
    </row>
    <row r="7369" spans="1:10">
      <c r="A7369" t="n">
        <v>61509</v>
      </c>
      <c r="B7369" s="33" t="n">
        <v>45</v>
      </c>
      <c r="C7369" s="7" t="n">
        <v>4</v>
      </c>
      <c r="D7369" s="7" t="n">
        <v>3</v>
      </c>
      <c r="E7369" s="7" t="n">
        <v>345.140014648438</v>
      </c>
      <c r="F7369" s="7" t="n">
        <v>317.829986572266</v>
      </c>
      <c r="G7369" s="7" t="n">
        <v>357.869995117188</v>
      </c>
      <c r="H7369" s="7" t="n">
        <v>0</v>
      </c>
      <c r="I7369" s="7" t="n">
        <v>0</v>
      </c>
    </row>
    <row r="7370" spans="1:10">
      <c r="A7370" t="s">
        <v>4</v>
      </c>
      <c r="B7370" s="4" t="s">
        <v>5</v>
      </c>
      <c r="C7370" s="4" t="s">
        <v>14</v>
      </c>
      <c r="D7370" s="4" t="s">
        <v>14</v>
      </c>
      <c r="E7370" s="4" t="s">
        <v>24</v>
      </c>
      <c r="F7370" s="4" t="s">
        <v>10</v>
      </c>
    </row>
    <row r="7371" spans="1:10">
      <c r="A7371" t="n">
        <v>61527</v>
      </c>
      <c r="B7371" s="33" t="n">
        <v>45</v>
      </c>
      <c r="C7371" s="7" t="n">
        <v>5</v>
      </c>
      <c r="D7371" s="7" t="n">
        <v>3</v>
      </c>
      <c r="E7371" s="7" t="n">
        <v>1.60000002384186</v>
      </c>
      <c r="F7371" s="7" t="n">
        <v>0</v>
      </c>
    </row>
    <row r="7372" spans="1:10">
      <c r="A7372" t="s">
        <v>4</v>
      </c>
      <c r="B7372" s="4" t="s">
        <v>5</v>
      </c>
      <c r="C7372" s="4" t="s">
        <v>14</v>
      </c>
      <c r="D7372" s="4" t="s">
        <v>14</v>
      </c>
      <c r="E7372" s="4" t="s">
        <v>24</v>
      </c>
      <c r="F7372" s="4" t="s">
        <v>10</v>
      </c>
    </row>
    <row r="7373" spans="1:10">
      <c r="A7373" t="n">
        <v>61536</v>
      </c>
      <c r="B7373" s="33" t="n">
        <v>45</v>
      </c>
      <c r="C7373" s="7" t="n">
        <v>11</v>
      </c>
      <c r="D7373" s="7" t="n">
        <v>3</v>
      </c>
      <c r="E7373" s="7" t="n">
        <v>23.1000003814697</v>
      </c>
      <c r="F7373" s="7" t="n">
        <v>0</v>
      </c>
    </row>
    <row r="7374" spans="1:10">
      <c r="A7374" t="s">
        <v>4</v>
      </c>
      <c r="B7374" s="4" t="s">
        <v>5</v>
      </c>
      <c r="C7374" s="4" t="s">
        <v>14</v>
      </c>
      <c r="D7374" s="4" t="s">
        <v>10</v>
      </c>
      <c r="E7374" s="4" t="s">
        <v>6</v>
      </c>
      <c r="F7374" s="4" t="s">
        <v>6</v>
      </c>
      <c r="G7374" s="4" t="s">
        <v>6</v>
      </c>
      <c r="H7374" s="4" t="s">
        <v>6</v>
      </c>
    </row>
    <row r="7375" spans="1:10">
      <c r="A7375" t="n">
        <v>61545</v>
      </c>
      <c r="B7375" s="26" t="n">
        <v>51</v>
      </c>
      <c r="C7375" s="7" t="n">
        <v>3</v>
      </c>
      <c r="D7375" s="7" t="n">
        <v>9</v>
      </c>
      <c r="E7375" s="7" t="s">
        <v>156</v>
      </c>
      <c r="F7375" s="7" t="s">
        <v>157</v>
      </c>
      <c r="G7375" s="7" t="s">
        <v>158</v>
      </c>
      <c r="H7375" s="7" t="s">
        <v>159</v>
      </c>
    </row>
    <row r="7376" spans="1:10">
      <c r="A7376" t="s">
        <v>4</v>
      </c>
      <c r="B7376" s="4" t="s">
        <v>5</v>
      </c>
      <c r="C7376" s="4" t="s">
        <v>14</v>
      </c>
      <c r="D7376" s="4" t="s">
        <v>14</v>
      </c>
      <c r="E7376" s="4" t="s">
        <v>24</v>
      </c>
      <c r="F7376" s="4" t="s">
        <v>24</v>
      </c>
      <c r="G7376" s="4" t="s">
        <v>24</v>
      </c>
      <c r="H7376" s="4" t="s">
        <v>10</v>
      </c>
    </row>
    <row r="7377" spans="1:9">
      <c r="A7377" t="n">
        <v>61574</v>
      </c>
      <c r="B7377" s="33" t="n">
        <v>45</v>
      </c>
      <c r="C7377" s="7" t="n">
        <v>2</v>
      </c>
      <c r="D7377" s="7" t="n">
        <v>3</v>
      </c>
      <c r="E7377" s="7" t="n">
        <v>-86.4700012207031</v>
      </c>
      <c r="F7377" s="7" t="n">
        <v>174.990005493164</v>
      </c>
      <c r="G7377" s="7" t="n">
        <v>29.5100002288818</v>
      </c>
      <c r="H7377" s="7" t="n">
        <v>10000</v>
      </c>
    </row>
    <row r="7378" spans="1:9">
      <c r="A7378" t="s">
        <v>4</v>
      </c>
      <c r="B7378" s="4" t="s">
        <v>5</v>
      </c>
      <c r="C7378" s="4" t="s">
        <v>14</v>
      </c>
      <c r="D7378" s="4" t="s">
        <v>14</v>
      </c>
      <c r="E7378" s="4" t="s">
        <v>24</v>
      </c>
      <c r="F7378" s="4" t="s">
        <v>24</v>
      </c>
      <c r="G7378" s="4" t="s">
        <v>24</v>
      </c>
      <c r="H7378" s="4" t="s">
        <v>10</v>
      </c>
      <c r="I7378" s="4" t="s">
        <v>14</v>
      </c>
    </row>
    <row r="7379" spans="1:9">
      <c r="A7379" t="n">
        <v>61591</v>
      </c>
      <c r="B7379" s="33" t="n">
        <v>45</v>
      </c>
      <c r="C7379" s="7" t="n">
        <v>4</v>
      </c>
      <c r="D7379" s="7" t="n">
        <v>3</v>
      </c>
      <c r="E7379" s="7" t="n">
        <v>345.140014648438</v>
      </c>
      <c r="F7379" s="7" t="n">
        <v>306.690002441406</v>
      </c>
      <c r="G7379" s="7" t="n">
        <v>357.869995117188</v>
      </c>
      <c r="H7379" s="7" t="n">
        <v>10000</v>
      </c>
      <c r="I7379" s="7" t="n">
        <v>1</v>
      </c>
    </row>
    <row r="7380" spans="1:9">
      <c r="A7380" t="s">
        <v>4</v>
      </c>
      <c r="B7380" s="4" t="s">
        <v>5</v>
      </c>
      <c r="C7380" s="4" t="s">
        <v>14</v>
      </c>
      <c r="D7380" s="4" t="s">
        <v>14</v>
      </c>
      <c r="E7380" s="4" t="s">
        <v>24</v>
      </c>
      <c r="F7380" s="4" t="s">
        <v>10</v>
      </c>
    </row>
    <row r="7381" spans="1:9">
      <c r="A7381" t="n">
        <v>61609</v>
      </c>
      <c r="B7381" s="33" t="n">
        <v>45</v>
      </c>
      <c r="C7381" s="7" t="n">
        <v>5</v>
      </c>
      <c r="D7381" s="7" t="n">
        <v>3</v>
      </c>
      <c r="E7381" s="7" t="n">
        <v>1.5</v>
      </c>
      <c r="F7381" s="7" t="n">
        <v>10000</v>
      </c>
    </row>
    <row r="7382" spans="1:9">
      <c r="A7382" t="s">
        <v>4</v>
      </c>
      <c r="B7382" s="4" t="s">
        <v>5</v>
      </c>
      <c r="C7382" s="4" t="s">
        <v>14</v>
      </c>
      <c r="D7382" s="4" t="s">
        <v>14</v>
      </c>
      <c r="E7382" s="4" t="s">
        <v>24</v>
      </c>
      <c r="F7382" s="4" t="s">
        <v>10</v>
      </c>
    </row>
    <row r="7383" spans="1:9">
      <c r="A7383" t="n">
        <v>61618</v>
      </c>
      <c r="B7383" s="33" t="n">
        <v>45</v>
      </c>
      <c r="C7383" s="7" t="n">
        <v>11</v>
      </c>
      <c r="D7383" s="7" t="n">
        <v>3</v>
      </c>
      <c r="E7383" s="7" t="n">
        <v>23.1000003814697</v>
      </c>
      <c r="F7383" s="7" t="n">
        <v>10000</v>
      </c>
    </row>
    <row r="7384" spans="1:9">
      <c r="A7384" t="s">
        <v>4</v>
      </c>
      <c r="B7384" s="4" t="s">
        <v>5</v>
      </c>
      <c r="C7384" s="4" t="s">
        <v>14</v>
      </c>
      <c r="D7384" s="4" t="s">
        <v>10</v>
      </c>
      <c r="E7384" s="4" t="s">
        <v>10</v>
      </c>
      <c r="F7384" s="4" t="s">
        <v>9</v>
      </c>
    </row>
    <row r="7385" spans="1:9">
      <c r="A7385" t="n">
        <v>61627</v>
      </c>
      <c r="B7385" s="59" t="n">
        <v>84</v>
      </c>
      <c r="C7385" s="7" t="n">
        <v>0</v>
      </c>
      <c r="D7385" s="7" t="n">
        <v>0</v>
      </c>
      <c r="E7385" s="7" t="n">
        <v>0</v>
      </c>
      <c r="F7385" s="7" t="n">
        <v>1036831949</v>
      </c>
    </row>
    <row r="7386" spans="1:9">
      <c r="A7386" t="s">
        <v>4</v>
      </c>
      <c r="B7386" s="4" t="s">
        <v>5</v>
      </c>
      <c r="C7386" s="4" t="s">
        <v>14</v>
      </c>
      <c r="D7386" s="4" t="s">
        <v>10</v>
      </c>
    </row>
    <row r="7387" spans="1:9">
      <c r="A7387" t="n">
        <v>61637</v>
      </c>
      <c r="B7387" s="23" t="n">
        <v>58</v>
      </c>
      <c r="C7387" s="7" t="n">
        <v>255</v>
      </c>
      <c r="D7387" s="7" t="n">
        <v>0</v>
      </c>
    </row>
    <row r="7388" spans="1:9">
      <c r="A7388" t="s">
        <v>4</v>
      </c>
      <c r="B7388" s="4" t="s">
        <v>5</v>
      </c>
      <c r="C7388" s="4" t="s">
        <v>14</v>
      </c>
      <c r="D7388" s="4" t="s">
        <v>10</v>
      </c>
      <c r="E7388" s="4" t="s">
        <v>6</v>
      </c>
    </row>
    <row r="7389" spans="1:9">
      <c r="A7389" t="n">
        <v>61641</v>
      </c>
      <c r="B7389" s="26" t="n">
        <v>51</v>
      </c>
      <c r="C7389" s="7" t="n">
        <v>4</v>
      </c>
      <c r="D7389" s="7" t="n">
        <v>28</v>
      </c>
      <c r="E7389" s="7" t="s">
        <v>44</v>
      </c>
    </row>
    <row r="7390" spans="1:9">
      <c r="A7390" t="s">
        <v>4</v>
      </c>
      <c r="B7390" s="4" t="s">
        <v>5</v>
      </c>
      <c r="C7390" s="4" t="s">
        <v>10</v>
      </c>
    </row>
    <row r="7391" spans="1:9">
      <c r="A7391" t="n">
        <v>61654</v>
      </c>
      <c r="B7391" s="27" t="n">
        <v>16</v>
      </c>
      <c r="C7391" s="7" t="n">
        <v>0</v>
      </c>
    </row>
    <row r="7392" spans="1:9">
      <c r="A7392" t="s">
        <v>4</v>
      </c>
      <c r="B7392" s="4" t="s">
        <v>5</v>
      </c>
      <c r="C7392" s="4" t="s">
        <v>10</v>
      </c>
      <c r="D7392" s="4" t="s">
        <v>14</v>
      </c>
      <c r="E7392" s="4" t="s">
        <v>9</v>
      </c>
      <c r="F7392" s="4" t="s">
        <v>45</v>
      </c>
      <c r="G7392" s="4" t="s">
        <v>14</v>
      </c>
      <c r="H7392" s="4" t="s">
        <v>14</v>
      </c>
      <c r="I7392" s="4" t="s">
        <v>14</v>
      </c>
      <c r="J7392" s="4" t="s">
        <v>9</v>
      </c>
      <c r="K7392" s="4" t="s">
        <v>45</v>
      </c>
      <c r="L7392" s="4" t="s">
        <v>14</v>
      </c>
      <c r="M7392" s="4" t="s">
        <v>14</v>
      </c>
    </row>
    <row r="7393" spans="1:13">
      <c r="A7393" t="n">
        <v>61657</v>
      </c>
      <c r="B7393" s="28" t="n">
        <v>26</v>
      </c>
      <c r="C7393" s="7" t="n">
        <v>28</v>
      </c>
      <c r="D7393" s="7" t="n">
        <v>17</v>
      </c>
      <c r="E7393" s="7" t="n">
        <v>33350</v>
      </c>
      <c r="F7393" s="7" t="s">
        <v>570</v>
      </c>
      <c r="G7393" s="7" t="n">
        <v>2</v>
      </c>
      <c r="H7393" s="7" t="n">
        <v>3</v>
      </c>
      <c r="I7393" s="7" t="n">
        <v>17</v>
      </c>
      <c r="J7393" s="7" t="n">
        <v>33351</v>
      </c>
      <c r="K7393" s="7" t="s">
        <v>571</v>
      </c>
      <c r="L7393" s="7" t="n">
        <v>2</v>
      </c>
      <c r="M7393" s="7" t="n">
        <v>0</v>
      </c>
    </row>
    <row r="7394" spans="1:13">
      <c r="A7394" t="s">
        <v>4</v>
      </c>
      <c r="B7394" s="4" t="s">
        <v>5</v>
      </c>
    </row>
    <row r="7395" spans="1:13">
      <c r="A7395" t="n">
        <v>61780</v>
      </c>
      <c r="B7395" s="29" t="n">
        <v>28</v>
      </c>
    </row>
    <row r="7396" spans="1:13">
      <c r="A7396" t="s">
        <v>4</v>
      </c>
      <c r="B7396" s="4" t="s">
        <v>5</v>
      </c>
      <c r="C7396" s="4" t="s">
        <v>14</v>
      </c>
      <c r="D7396" s="4" t="s">
        <v>10</v>
      </c>
      <c r="E7396" s="4" t="s">
        <v>10</v>
      </c>
      <c r="F7396" s="4" t="s">
        <v>14</v>
      </c>
    </row>
    <row r="7397" spans="1:13">
      <c r="A7397" t="n">
        <v>61781</v>
      </c>
      <c r="B7397" s="25" t="n">
        <v>25</v>
      </c>
      <c r="C7397" s="7" t="n">
        <v>1</v>
      </c>
      <c r="D7397" s="7" t="n">
        <v>60</v>
      </c>
      <c r="E7397" s="7" t="n">
        <v>640</v>
      </c>
      <c r="F7397" s="7" t="n">
        <v>2</v>
      </c>
    </row>
    <row r="7398" spans="1:13">
      <c r="A7398" t="s">
        <v>4</v>
      </c>
      <c r="B7398" s="4" t="s">
        <v>5</v>
      </c>
      <c r="C7398" s="4" t="s">
        <v>14</v>
      </c>
      <c r="D7398" s="4" t="s">
        <v>10</v>
      </c>
      <c r="E7398" s="4" t="s">
        <v>6</v>
      </c>
    </row>
    <row r="7399" spans="1:13">
      <c r="A7399" t="n">
        <v>61788</v>
      </c>
      <c r="B7399" s="26" t="n">
        <v>51</v>
      </c>
      <c r="C7399" s="7" t="n">
        <v>4</v>
      </c>
      <c r="D7399" s="7" t="n">
        <v>14</v>
      </c>
      <c r="E7399" s="7" t="s">
        <v>183</v>
      </c>
    </row>
    <row r="7400" spans="1:13">
      <c r="A7400" t="s">
        <v>4</v>
      </c>
      <c r="B7400" s="4" t="s">
        <v>5</v>
      </c>
      <c r="C7400" s="4" t="s">
        <v>10</v>
      </c>
    </row>
    <row r="7401" spans="1:13">
      <c r="A7401" t="n">
        <v>61802</v>
      </c>
      <c r="B7401" s="27" t="n">
        <v>16</v>
      </c>
      <c r="C7401" s="7" t="n">
        <v>0</v>
      </c>
    </row>
    <row r="7402" spans="1:13">
      <c r="A7402" t="s">
        <v>4</v>
      </c>
      <c r="B7402" s="4" t="s">
        <v>5</v>
      </c>
      <c r="C7402" s="4" t="s">
        <v>10</v>
      </c>
      <c r="D7402" s="4" t="s">
        <v>14</v>
      </c>
      <c r="E7402" s="4" t="s">
        <v>9</v>
      </c>
      <c r="F7402" s="4" t="s">
        <v>45</v>
      </c>
      <c r="G7402" s="4" t="s">
        <v>14</v>
      </c>
      <c r="H7402" s="4" t="s">
        <v>14</v>
      </c>
      <c r="I7402" s="4" t="s">
        <v>14</v>
      </c>
      <c r="J7402" s="4" t="s">
        <v>9</v>
      </c>
      <c r="K7402" s="4" t="s">
        <v>45</v>
      </c>
      <c r="L7402" s="4" t="s">
        <v>14</v>
      </c>
      <c r="M7402" s="4" t="s">
        <v>14</v>
      </c>
    </row>
    <row r="7403" spans="1:13">
      <c r="A7403" t="n">
        <v>61805</v>
      </c>
      <c r="B7403" s="28" t="n">
        <v>26</v>
      </c>
      <c r="C7403" s="7" t="n">
        <v>14</v>
      </c>
      <c r="D7403" s="7" t="n">
        <v>17</v>
      </c>
      <c r="E7403" s="7" t="n">
        <v>13306</v>
      </c>
      <c r="F7403" s="7" t="s">
        <v>572</v>
      </c>
      <c r="G7403" s="7" t="n">
        <v>2</v>
      </c>
      <c r="H7403" s="7" t="n">
        <v>3</v>
      </c>
      <c r="I7403" s="7" t="n">
        <v>17</v>
      </c>
      <c r="J7403" s="7" t="n">
        <v>13307</v>
      </c>
      <c r="K7403" s="7" t="s">
        <v>573</v>
      </c>
      <c r="L7403" s="7" t="n">
        <v>2</v>
      </c>
      <c r="M7403" s="7" t="n">
        <v>0</v>
      </c>
    </row>
    <row r="7404" spans="1:13">
      <c r="A7404" t="s">
        <v>4</v>
      </c>
      <c r="B7404" s="4" t="s">
        <v>5</v>
      </c>
    </row>
    <row r="7405" spans="1:13">
      <c r="A7405" t="n">
        <v>61953</v>
      </c>
      <c r="B7405" s="29" t="n">
        <v>28</v>
      </c>
    </row>
    <row r="7406" spans="1:13">
      <c r="A7406" t="s">
        <v>4</v>
      </c>
      <c r="B7406" s="4" t="s">
        <v>5</v>
      </c>
      <c r="C7406" s="4" t="s">
        <v>14</v>
      </c>
      <c r="D7406" s="4" t="s">
        <v>10</v>
      </c>
      <c r="E7406" s="4" t="s">
        <v>10</v>
      </c>
      <c r="F7406" s="4" t="s">
        <v>14</v>
      </c>
    </row>
    <row r="7407" spans="1:13">
      <c r="A7407" t="n">
        <v>61954</v>
      </c>
      <c r="B7407" s="25" t="n">
        <v>25</v>
      </c>
      <c r="C7407" s="7" t="n">
        <v>1</v>
      </c>
      <c r="D7407" s="7" t="n">
        <v>65535</v>
      </c>
      <c r="E7407" s="7" t="n">
        <v>65535</v>
      </c>
      <c r="F7407" s="7" t="n">
        <v>0</v>
      </c>
    </row>
    <row r="7408" spans="1:13">
      <c r="A7408" t="s">
        <v>4</v>
      </c>
      <c r="B7408" s="4" t="s">
        <v>5</v>
      </c>
      <c r="C7408" s="4" t="s">
        <v>14</v>
      </c>
      <c r="D7408" s="4" t="s">
        <v>10</v>
      </c>
      <c r="E7408" s="4" t="s">
        <v>6</v>
      </c>
    </row>
    <row r="7409" spans="1:13">
      <c r="A7409" t="n">
        <v>61961</v>
      </c>
      <c r="B7409" s="26" t="n">
        <v>51</v>
      </c>
      <c r="C7409" s="7" t="n">
        <v>4</v>
      </c>
      <c r="D7409" s="7" t="n">
        <v>28</v>
      </c>
      <c r="E7409" s="7" t="s">
        <v>574</v>
      </c>
    </row>
    <row r="7410" spans="1:13">
      <c r="A7410" t="s">
        <v>4</v>
      </c>
      <c r="B7410" s="4" t="s">
        <v>5</v>
      </c>
      <c r="C7410" s="4" t="s">
        <v>10</v>
      </c>
    </row>
    <row r="7411" spans="1:13">
      <c r="A7411" t="n">
        <v>61974</v>
      </c>
      <c r="B7411" s="27" t="n">
        <v>16</v>
      </c>
      <c r="C7411" s="7" t="n">
        <v>0</v>
      </c>
    </row>
    <row r="7412" spans="1:13">
      <c r="A7412" t="s">
        <v>4</v>
      </c>
      <c r="B7412" s="4" t="s">
        <v>5</v>
      </c>
      <c r="C7412" s="4" t="s">
        <v>10</v>
      </c>
      <c r="D7412" s="4" t="s">
        <v>14</v>
      </c>
      <c r="E7412" s="4" t="s">
        <v>9</v>
      </c>
      <c r="F7412" s="4" t="s">
        <v>45</v>
      </c>
      <c r="G7412" s="4" t="s">
        <v>14</v>
      </c>
      <c r="H7412" s="4" t="s">
        <v>14</v>
      </c>
      <c r="I7412" s="4" t="s">
        <v>14</v>
      </c>
      <c r="J7412" s="4" t="s">
        <v>9</v>
      </c>
      <c r="K7412" s="4" t="s">
        <v>45</v>
      </c>
      <c r="L7412" s="4" t="s">
        <v>14</v>
      </c>
      <c r="M7412" s="4" t="s">
        <v>14</v>
      </c>
    </row>
    <row r="7413" spans="1:13">
      <c r="A7413" t="n">
        <v>61977</v>
      </c>
      <c r="B7413" s="28" t="n">
        <v>26</v>
      </c>
      <c r="C7413" s="7" t="n">
        <v>28</v>
      </c>
      <c r="D7413" s="7" t="n">
        <v>17</v>
      </c>
      <c r="E7413" s="7" t="n">
        <v>33352</v>
      </c>
      <c r="F7413" s="7" t="s">
        <v>575</v>
      </c>
      <c r="G7413" s="7" t="n">
        <v>2</v>
      </c>
      <c r="H7413" s="7" t="n">
        <v>3</v>
      </c>
      <c r="I7413" s="7" t="n">
        <v>17</v>
      </c>
      <c r="J7413" s="7" t="n">
        <v>33353</v>
      </c>
      <c r="K7413" s="7" t="s">
        <v>576</v>
      </c>
      <c r="L7413" s="7" t="n">
        <v>2</v>
      </c>
      <c r="M7413" s="7" t="n">
        <v>0</v>
      </c>
    </row>
    <row r="7414" spans="1:13">
      <c r="A7414" t="s">
        <v>4</v>
      </c>
      <c r="B7414" s="4" t="s">
        <v>5</v>
      </c>
    </row>
    <row r="7415" spans="1:13">
      <c r="A7415" t="n">
        <v>62086</v>
      </c>
      <c r="B7415" s="29" t="n">
        <v>28</v>
      </c>
    </row>
    <row r="7416" spans="1:13">
      <c r="A7416" t="s">
        <v>4</v>
      </c>
      <c r="B7416" s="4" t="s">
        <v>5</v>
      </c>
      <c r="C7416" s="4" t="s">
        <v>10</v>
      </c>
      <c r="D7416" s="4" t="s">
        <v>14</v>
      </c>
    </row>
    <row r="7417" spans="1:13">
      <c r="A7417" t="n">
        <v>62087</v>
      </c>
      <c r="B7417" s="31" t="n">
        <v>89</v>
      </c>
      <c r="C7417" s="7" t="n">
        <v>65533</v>
      </c>
      <c r="D7417" s="7" t="n">
        <v>1</v>
      </c>
    </row>
    <row r="7418" spans="1:13">
      <c r="A7418" t="s">
        <v>4</v>
      </c>
      <c r="B7418" s="4" t="s">
        <v>5</v>
      </c>
      <c r="C7418" s="4" t="s">
        <v>14</v>
      </c>
      <c r="D7418" s="4" t="s">
        <v>10</v>
      </c>
      <c r="E7418" s="4" t="s">
        <v>24</v>
      </c>
    </row>
    <row r="7419" spans="1:13">
      <c r="A7419" t="n">
        <v>62091</v>
      </c>
      <c r="B7419" s="23" t="n">
        <v>58</v>
      </c>
      <c r="C7419" s="7" t="n">
        <v>101</v>
      </c>
      <c r="D7419" s="7" t="n">
        <v>500</v>
      </c>
      <c r="E7419" s="7" t="n">
        <v>1</v>
      </c>
    </row>
    <row r="7420" spans="1:13">
      <c r="A7420" t="s">
        <v>4</v>
      </c>
      <c r="B7420" s="4" t="s">
        <v>5</v>
      </c>
      <c r="C7420" s="4" t="s">
        <v>14</v>
      </c>
      <c r="D7420" s="4" t="s">
        <v>10</v>
      </c>
    </row>
    <row r="7421" spans="1:13">
      <c r="A7421" t="n">
        <v>62099</v>
      </c>
      <c r="B7421" s="23" t="n">
        <v>58</v>
      </c>
      <c r="C7421" s="7" t="n">
        <v>254</v>
      </c>
      <c r="D7421" s="7" t="n">
        <v>0</v>
      </c>
    </row>
    <row r="7422" spans="1:13">
      <c r="A7422" t="s">
        <v>4</v>
      </c>
      <c r="B7422" s="4" t="s">
        <v>5</v>
      </c>
      <c r="C7422" s="4" t="s">
        <v>14</v>
      </c>
      <c r="D7422" s="4" t="s">
        <v>10</v>
      </c>
      <c r="E7422" s="4" t="s">
        <v>10</v>
      </c>
      <c r="F7422" s="4" t="s">
        <v>9</v>
      </c>
    </row>
    <row r="7423" spans="1:13">
      <c r="A7423" t="n">
        <v>62103</v>
      </c>
      <c r="B7423" s="59" t="n">
        <v>84</v>
      </c>
      <c r="C7423" s="7" t="n">
        <v>1</v>
      </c>
      <c r="D7423" s="7" t="n">
        <v>0</v>
      </c>
      <c r="E7423" s="7" t="n">
        <v>0</v>
      </c>
      <c r="F7423" s="7" t="n">
        <v>0</v>
      </c>
    </row>
    <row r="7424" spans="1:13">
      <c r="A7424" t="s">
        <v>4</v>
      </c>
      <c r="B7424" s="4" t="s">
        <v>5</v>
      </c>
      <c r="C7424" s="4" t="s">
        <v>14</v>
      </c>
    </row>
    <row r="7425" spans="1:13">
      <c r="A7425" t="n">
        <v>62113</v>
      </c>
      <c r="B7425" s="33" t="n">
        <v>45</v>
      </c>
      <c r="C7425" s="7" t="n">
        <v>0</v>
      </c>
    </row>
    <row r="7426" spans="1:13">
      <c r="A7426" t="s">
        <v>4</v>
      </c>
      <c r="B7426" s="4" t="s">
        <v>5</v>
      </c>
      <c r="C7426" s="4" t="s">
        <v>14</v>
      </c>
      <c r="D7426" s="4" t="s">
        <v>14</v>
      </c>
      <c r="E7426" s="4" t="s">
        <v>24</v>
      </c>
      <c r="F7426" s="4" t="s">
        <v>24</v>
      </c>
      <c r="G7426" s="4" t="s">
        <v>24</v>
      </c>
      <c r="H7426" s="4" t="s">
        <v>10</v>
      </c>
    </row>
    <row r="7427" spans="1:13">
      <c r="A7427" t="n">
        <v>62115</v>
      </c>
      <c r="B7427" s="33" t="n">
        <v>45</v>
      </c>
      <c r="C7427" s="7" t="n">
        <v>2</v>
      </c>
      <c r="D7427" s="7" t="n">
        <v>3</v>
      </c>
      <c r="E7427" s="7" t="n">
        <v>-87.3899993896484</v>
      </c>
      <c r="F7427" s="7" t="n">
        <v>174.869995117188</v>
      </c>
      <c r="G7427" s="7" t="n">
        <v>33.3699989318848</v>
      </c>
      <c r="H7427" s="7" t="n">
        <v>0</v>
      </c>
    </row>
    <row r="7428" spans="1:13">
      <c r="A7428" t="s">
        <v>4</v>
      </c>
      <c r="B7428" s="4" t="s">
        <v>5</v>
      </c>
      <c r="C7428" s="4" t="s">
        <v>14</v>
      </c>
      <c r="D7428" s="4" t="s">
        <v>14</v>
      </c>
      <c r="E7428" s="4" t="s">
        <v>24</v>
      </c>
      <c r="F7428" s="4" t="s">
        <v>24</v>
      </c>
      <c r="G7428" s="4" t="s">
        <v>24</v>
      </c>
      <c r="H7428" s="4" t="s">
        <v>10</v>
      </c>
      <c r="I7428" s="4" t="s">
        <v>14</v>
      </c>
    </row>
    <row r="7429" spans="1:13">
      <c r="A7429" t="n">
        <v>62132</v>
      </c>
      <c r="B7429" s="33" t="n">
        <v>45</v>
      </c>
      <c r="C7429" s="7" t="n">
        <v>4</v>
      </c>
      <c r="D7429" s="7" t="n">
        <v>3</v>
      </c>
      <c r="E7429" s="7" t="n">
        <v>357.230010986328</v>
      </c>
      <c r="F7429" s="7" t="n">
        <v>169.300003051758</v>
      </c>
      <c r="G7429" s="7" t="n">
        <v>5.86999988555908</v>
      </c>
      <c r="H7429" s="7" t="n">
        <v>0</v>
      </c>
      <c r="I7429" s="7" t="n">
        <v>0</v>
      </c>
    </row>
    <row r="7430" spans="1:13">
      <c r="A7430" t="s">
        <v>4</v>
      </c>
      <c r="B7430" s="4" t="s">
        <v>5</v>
      </c>
      <c r="C7430" s="4" t="s">
        <v>14</v>
      </c>
      <c r="D7430" s="4" t="s">
        <v>14</v>
      </c>
      <c r="E7430" s="4" t="s">
        <v>24</v>
      </c>
      <c r="F7430" s="4" t="s">
        <v>10</v>
      </c>
    </row>
    <row r="7431" spans="1:13">
      <c r="A7431" t="n">
        <v>62150</v>
      </c>
      <c r="B7431" s="33" t="n">
        <v>45</v>
      </c>
      <c r="C7431" s="7" t="n">
        <v>5</v>
      </c>
      <c r="D7431" s="7" t="n">
        <v>3</v>
      </c>
      <c r="E7431" s="7" t="n">
        <v>2.09999990463257</v>
      </c>
      <c r="F7431" s="7" t="n">
        <v>0</v>
      </c>
    </row>
    <row r="7432" spans="1:13">
      <c r="A7432" t="s">
        <v>4</v>
      </c>
      <c r="B7432" s="4" t="s">
        <v>5</v>
      </c>
      <c r="C7432" s="4" t="s">
        <v>14</v>
      </c>
      <c r="D7432" s="4" t="s">
        <v>14</v>
      </c>
      <c r="E7432" s="4" t="s">
        <v>24</v>
      </c>
      <c r="F7432" s="4" t="s">
        <v>10</v>
      </c>
    </row>
    <row r="7433" spans="1:13">
      <c r="A7433" t="n">
        <v>62159</v>
      </c>
      <c r="B7433" s="33" t="n">
        <v>45</v>
      </c>
      <c r="C7433" s="7" t="n">
        <v>11</v>
      </c>
      <c r="D7433" s="7" t="n">
        <v>3</v>
      </c>
      <c r="E7433" s="7" t="n">
        <v>28.2999992370605</v>
      </c>
      <c r="F7433" s="7" t="n">
        <v>0</v>
      </c>
    </row>
    <row r="7434" spans="1:13">
      <c r="A7434" t="s">
        <v>4</v>
      </c>
      <c r="B7434" s="4" t="s">
        <v>5</v>
      </c>
      <c r="C7434" s="4" t="s">
        <v>14</v>
      </c>
      <c r="D7434" s="4" t="s">
        <v>14</v>
      </c>
      <c r="E7434" s="4" t="s">
        <v>24</v>
      </c>
      <c r="F7434" s="4" t="s">
        <v>10</v>
      </c>
    </row>
    <row r="7435" spans="1:13">
      <c r="A7435" t="n">
        <v>62168</v>
      </c>
      <c r="B7435" s="33" t="n">
        <v>45</v>
      </c>
      <c r="C7435" s="7" t="n">
        <v>5</v>
      </c>
      <c r="D7435" s="7" t="n">
        <v>3</v>
      </c>
      <c r="E7435" s="7" t="n">
        <v>1.89999997615814</v>
      </c>
      <c r="F7435" s="7" t="n">
        <v>3000</v>
      </c>
    </row>
    <row r="7436" spans="1:13">
      <c r="A7436" t="s">
        <v>4</v>
      </c>
      <c r="B7436" s="4" t="s">
        <v>5</v>
      </c>
      <c r="C7436" s="4" t="s">
        <v>14</v>
      </c>
    </row>
    <row r="7437" spans="1:13">
      <c r="A7437" t="n">
        <v>62177</v>
      </c>
      <c r="B7437" s="62" t="n">
        <v>116</v>
      </c>
      <c r="C7437" s="7" t="n">
        <v>0</v>
      </c>
    </row>
    <row r="7438" spans="1:13">
      <c r="A7438" t="s">
        <v>4</v>
      </c>
      <c r="B7438" s="4" t="s">
        <v>5</v>
      </c>
      <c r="C7438" s="4" t="s">
        <v>14</v>
      </c>
      <c r="D7438" s="4" t="s">
        <v>10</v>
      </c>
    </row>
    <row r="7439" spans="1:13">
      <c r="A7439" t="n">
        <v>62179</v>
      </c>
      <c r="B7439" s="62" t="n">
        <v>116</v>
      </c>
      <c r="C7439" s="7" t="n">
        <v>2</v>
      </c>
      <c r="D7439" s="7" t="n">
        <v>1</v>
      </c>
    </row>
    <row r="7440" spans="1:13">
      <c r="A7440" t="s">
        <v>4</v>
      </c>
      <c r="B7440" s="4" t="s">
        <v>5</v>
      </c>
      <c r="C7440" s="4" t="s">
        <v>14</v>
      </c>
      <c r="D7440" s="4" t="s">
        <v>9</v>
      </c>
    </row>
    <row r="7441" spans="1:9">
      <c r="A7441" t="n">
        <v>62183</v>
      </c>
      <c r="B7441" s="62" t="n">
        <v>116</v>
      </c>
      <c r="C7441" s="7" t="n">
        <v>5</v>
      </c>
      <c r="D7441" s="7" t="n">
        <v>1092616192</v>
      </c>
    </row>
    <row r="7442" spans="1:9">
      <c r="A7442" t="s">
        <v>4</v>
      </c>
      <c r="B7442" s="4" t="s">
        <v>5</v>
      </c>
      <c r="C7442" s="4" t="s">
        <v>14</v>
      </c>
      <c r="D7442" s="4" t="s">
        <v>10</v>
      </c>
    </row>
    <row r="7443" spans="1:9">
      <c r="A7443" t="n">
        <v>62189</v>
      </c>
      <c r="B7443" s="62" t="n">
        <v>116</v>
      </c>
      <c r="C7443" s="7" t="n">
        <v>6</v>
      </c>
      <c r="D7443" s="7" t="n">
        <v>1</v>
      </c>
    </row>
    <row r="7444" spans="1:9">
      <c r="A7444" t="s">
        <v>4</v>
      </c>
      <c r="B7444" s="4" t="s">
        <v>5</v>
      </c>
      <c r="C7444" s="4" t="s">
        <v>14</v>
      </c>
      <c r="D7444" s="4" t="s">
        <v>10</v>
      </c>
      <c r="E7444" s="4" t="s">
        <v>10</v>
      </c>
      <c r="F7444" s="4" t="s">
        <v>9</v>
      </c>
      <c r="G7444" s="4" t="s">
        <v>9</v>
      </c>
      <c r="H7444" s="4" t="s">
        <v>9</v>
      </c>
    </row>
    <row r="7445" spans="1:9">
      <c r="A7445" t="n">
        <v>62193</v>
      </c>
      <c r="B7445" s="79" t="n">
        <v>97</v>
      </c>
      <c r="C7445" s="7" t="n">
        <v>6</v>
      </c>
      <c r="D7445" s="7" t="n">
        <v>0</v>
      </c>
      <c r="E7445" s="7" t="n">
        <v>0</v>
      </c>
      <c r="F7445" s="7" t="n">
        <v>-1091190129</v>
      </c>
      <c r="G7445" s="7" t="n">
        <v>1065218998</v>
      </c>
      <c r="H7445" s="7" t="n">
        <v>1053676274</v>
      </c>
    </row>
    <row r="7446" spans="1:9">
      <c r="A7446" t="s">
        <v>4</v>
      </c>
      <c r="B7446" s="4" t="s">
        <v>5</v>
      </c>
      <c r="C7446" s="4" t="s">
        <v>14</v>
      </c>
      <c r="D7446" s="4" t="s">
        <v>10</v>
      </c>
    </row>
    <row r="7447" spans="1:9">
      <c r="A7447" t="n">
        <v>62211</v>
      </c>
      <c r="B7447" s="23" t="n">
        <v>58</v>
      </c>
      <c r="C7447" s="7" t="n">
        <v>255</v>
      </c>
      <c r="D7447" s="7" t="n">
        <v>0</v>
      </c>
    </row>
    <row r="7448" spans="1:9">
      <c r="A7448" t="s">
        <v>4</v>
      </c>
      <c r="B7448" s="4" t="s">
        <v>5</v>
      </c>
      <c r="C7448" s="4" t="s">
        <v>14</v>
      </c>
      <c r="D7448" s="4" t="s">
        <v>10</v>
      </c>
      <c r="E7448" s="4" t="s">
        <v>6</v>
      </c>
    </row>
    <row r="7449" spans="1:9">
      <c r="A7449" t="n">
        <v>62215</v>
      </c>
      <c r="B7449" s="26" t="n">
        <v>51</v>
      </c>
      <c r="C7449" s="7" t="n">
        <v>4</v>
      </c>
      <c r="D7449" s="7" t="n">
        <v>14</v>
      </c>
      <c r="E7449" s="7" t="s">
        <v>537</v>
      </c>
    </row>
    <row r="7450" spans="1:9">
      <c r="A7450" t="s">
        <v>4</v>
      </c>
      <c r="B7450" s="4" t="s">
        <v>5</v>
      </c>
      <c r="C7450" s="4" t="s">
        <v>10</v>
      </c>
    </row>
    <row r="7451" spans="1:9">
      <c r="A7451" t="n">
        <v>62228</v>
      </c>
      <c r="B7451" s="27" t="n">
        <v>16</v>
      </c>
      <c r="C7451" s="7" t="n">
        <v>0</v>
      </c>
    </row>
    <row r="7452" spans="1:9">
      <c r="A7452" t="s">
        <v>4</v>
      </c>
      <c r="B7452" s="4" t="s">
        <v>5</v>
      </c>
      <c r="C7452" s="4" t="s">
        <v>10</v>
      </c>
      <c r="D7452" s="4" t="s">
        <v>14</v>
      </c>
      <c r="E7452" s="4" t="s">
        <v>9</v>
      </c>
      <c r="F7452" s="4" t="s">
        <v>45</v>
      </c>
      <c r="G7452" s="4" t="s">
        <v>14</v>
      </c>
      <c r="H7452" s="4" t="s">
        <v>14</v>
      </c>
    </row>
    <row r="7453" spans="1:9">
      <c r="A7453" t="n">
        <v>62231</v>
      </c>
      <c r="B7453" s="28" t="n">
        <v>26</v>
      </c>
      <c r="C7453" s="7" t="n">
        <v>14</v>
      </c>
      <c r="D7453" s="7" t="n">
        <v>17</v>
      </c>
      <c r="E7453" s="7" t="n">
        <v>13308</v>
      </c>
      <c r="F7453" s="7" t="s">
        <v>577</v>
      </c>
      <c r="G7453" s="7" t="n">
        <v>2</v>
      </c>
      <c r="H7453" s="7" t="n">
        <v>0</v>
      </c>
    </row>
    <row r="7454" spans="1:9">
      <c r="A7454" t="s">
        <v>4</v>
      </c>
      <c r="B7454" s="4" t="s">
        <v>5</v>
      </c>
    </row>
    <row r="7455" spans="1:9">
      <c r="A7455" t="n">
        <v>62282</v>
      </c>
      <c r="B7455" s="29" t="n">
        <v>28</v>
      </c>
    </row>
    <row r="7456" spans="1:9">
      <c r="A7456" t="s">
        <v>4</v>
      </c>
      <c r="B7456" s="4" t="s">
        <v>5</v>
      </c>
      <c r="C7456" s="4" t="s">
        <v>10</v>
      </c>
      <c r="D7456" s="4" t="s">
        <v>14</v>
      </c>
    </row>
    <row r="7457" spans="1:8">
      <c r="A7457" t="n">
        <v>62283</v>
      </c>
      <c r="B7457" s="31" t="n">
        <v>89</v>
      </c>
      <c r="C7457" s="7" t="n">
        <v>65533</v>
      </c>
      <c r="D7457" s="7" t="n">
        <v>1</v>
      </c>
    </row>
    <row r="7458" spans="1:8">
      <c r="A7458" t="s">
        <v>4</v>
      </c>
      <c r="B7458" s="4" t="s">
        <v>5</v>
      </c>
      <c r="C7458" s="4" t="s">
        <v>14</v>
      </c>
      <c r="D7458" s="4" t="s">
        <v>10</v>
      </c>
      <c r="E7458" s="4" t="s">
        <v>6</v>
      </c>
    </row>
    <row r="7459" spans="1:8">
      <c r="A7459" t="n">
        <v>62287</v>
      </c>
      <c r="B7459" s="26" t="n">
        <v>51</v>
      </c>
      <c r="C7459" s="7" t="n">
        <v>4</v>
      </c>
      <c r="D7459" s="7" t="n">
        <v>14</v>
      </c>
      <c r="E7459" s="7" t="s">
        <v>190</v>
      </c>
    </row>
    <row r="7460" spans="1:8">
      <c r="A7460" t="s">
        <v>4</v>
      </c>
      <c r="B7460" s="4" t="s">
        <v>5</v>
      </c>
      <c r="C7460" s="4" t="s">
        <v>10</v>
      </c>
    </row>
    <row r="7461" spans="1:8">
      <c r="A7461" t="n">
        <v>62301</v>
      </c>
      <c r="B7461" s="27" t="n">
        <v>16</v>
      </c>
      <c r="C7461" s="7" t="n">
        <v>0</v>
      </c>
    </row>
    <row r="7462" spans="1:8">
      <c r="A7462" t="s">
        <v>4</v>
      </c>
      <c r="B7462" s="4" t="s">
        <v>5</v>
      </c>
      <c r="C7462" s="4" t="s">
        <v>10</v>
      </c>
      <c r="D7462" s="4" t="s">
        <v>14</v>
      </c>
      <c r="E7462" s="4" t="s">
        <v>9</v>
      </c>
      <c r="F7462" s="4" t="s">
        <v>45</v>
      </c>
      <c r="G7462" s="4" t="s">
        <v>14</v>
      </c>
      <c r="H7462" s="4" t="s">
        <v>14</v>
      </c>
    </row>
    <row r="7463" spans="1:8">
      <c r="A7463" t="n">
        <v>62304</v>
      </c>
      <c r="B7463" s="28" t="n">
        <v>26</v>
      </c>
      <c r="C7463" s="7" t="n">
        <v>14</v>
      </c>
      <c r="D7463" s="7" t="n">
        <v>17</v>
      </c>
      <c r="E7463" s="7" t="n">
        <v>13309</v>
      </c>
      <c r="F7463" s="7" t="s">
        <v>578</v>
      </c>
      <c r="G7463" s="7" t="n">
        <v>2</v>
      </c>
      <c r="H7463" s="7" t="n">
        <v>0</v>
      </c>
    </row>
    <row r="7464" spans="1:8">
      <c r="A7464" t="s">
        <v>4</v>
      </c>
      <c r="B7464" s="4" t="s">
        <v>5</v>
      </c>
    </row>
    <row r="7465" spans="1:8">
      <c r="A7465" t="n">
        <v>62384</v>
      </c>
      <c r="B7465" s="29" t="n">
        <v>28</v>
      </c>
    </row>
    <row r="7466" spans="1:8">
      <c r="A7466" t="s">
        <v>4</v>
      </c>
      <c r="B7466" s="4" t="s">
        <v>5</v>
      </c>
      <c r="C7466" s="4" t="s">
        <v>10</v>
      </c>
      <c r="D7466" s="4" t="s">
        <v>14</v>
      </c>
    </row>
    <row r="7467" spans="1:8">
      <c r="A7467" t="n">
        <v>62385</v>
      </c>
      <c r="B7467" s="31" t="n">
        <v>89</v>
      </c>
      <c r="C7467" s="7" t="n">
        <v>65533</v>
      </c>
      <c r="D7467" s="7" t="n">
        <v>1</v>
      </c>
    </row>
    <row r="7468" spans="1:8">
      <c r="A7468" t="s">
        <v>4</v>
      </c>
      <c r="B7468" s="4" t="s">
        <v>5</v>
      </c>
      <c r="C7468" s="4" t="s">
        <v>14</v>
      </c>
      <c r="D7468" s="4" t="s">
        <v>10</v>
      </c>
      <c r="E7468" s="4" t="s">
        <v>24</v>
      </c>
    </row>
    <row r="7469" spans="1:8">
      <c r="A7469" t="n">
        <v>62389</v>
      </c>
      <c r="B7469" s="23" t="n">
        <v>58</v>
      </c>
      <c r="C7469" s="7" t="n">
        <v>101</v>
      </c>
      <c r="D7469" s="7" t="n">
        <v>300</v>
      </c>
      <c r="E7469" s="7" t="n">
        <v>1</v>
      </c>
    </row>
    <row r="7470" spans="1:8">
      <c r="A7470" t="s">
        <v>4</v>
      </c>
      <c r="B7470" s="4" t="s">
        <v>5</v>
      </c>
      <c r="C7470" s="4" t="s">
        <v>14</v>
      </c>
      <c r="D7470" s="4" t="s">
        <v>10</v>
      </c>
    </row>
    <row r="7471" spans="1:8">
      <c r="A7471" t="n">
        <v>62397</v>
      </c>
      <c r="B7471" s="23" t="n">
        <v>58</v>
      </c>
      <c r="C7471" s="7" t="n">
        <v>254</v>
      </c>
      <c r="D7471" s="7" t="n">
        <v>0</v>
      </c>
    </row>
    <row r="7472" spans="1:8">
      <c r="A7472" t="s">
        <v>4</v>
      </c>
      <c r="B7472" s="4" t="s">
        <v>5</v>
      </c>
      <c r="C7472" s="4" t="s">
        <v>14</v>
      </c>
    </row>
    <row r="7473" spans="1:8">
      <c r="A7473" t="n">
        <v>62401</v>
      </c>
      <c r="B7473" s="33" t="n">
        <v>45</v>
      </c>
      <c r="C7473" s="7" t="n">
        <v>0</v>
      </c>
    </row>
    <row r="7474" spans="1:8">
      <c r="A7474" t="s">
        <v>4</v>
      </c>
      <c r="B7474" s="4" t="s">
        <v>5</v>
      </c>
      <c r="C7474" s="4" t="s">
        <v>14</v>
      </c>
      <c r="D7474" s="4" t="s">
        <v>14</v>
      </c>
      <c r="E7474" s="4" t="s">
        <v>24</v>
      </c>
      <c r="F7474" s="4" t="s">
        <v>24</v>
      </c>
      <c r="G7474" s="4" t="s">
        <v>24</v>
      </c>
      <c r="H7474" s="4" t="s">
        <v>10</v>
      </c>
    </row>
    <row r="7475" spans="1:8">
      <c r="A7475" t="n">
        <v>62403</v>
      </c>
      <c r="B7475" s="33" t="n">
        <v>45</v>
      </c>
      <c r="C7475" s="7" t="n">
        <v>2</v>
      </c>
      <c r="D7475" s="7" t="n">
        <v>3</v>
      </c>
      <c r="E7475" s="7" t="n">
        <v>-87.370002746582</v>
      </c>
      <c r="F7475" s="7" t="n">
        <v>174.679992675781</v>
      </c>
      <c r="G7475" s="7" t="n">
        <v>33.4000015258789</v>
      </c>
      <c r="H7475" s="7" t="n">
        <v>2100</v>
      </c>
    </row>
    <row r="7476" spans="1:8">
      <c r="A7476" t="s">
        <v>4</v>
      </c>
      <c r="B7476" s="4" t="s">
        <v>5</v>
      </c>
      <c r="C7476" s="4" t="s">
        <v>14</v>
      </c>
      <c r="D7476" s="4" t="s">
        <v>14</v>
      </c>
      <c r="E7476" s="4" t="s">
        <v>24</v>
      </c>
      <c r="F7476" s="4" t="s">
        <v>24</v>
      </c>
      <c r="G7476" s="4" t="s">
        <v>24</v>
      </c>
      <c r="H7476" s="4" t="s">
        <v>10</v>
      </c>
      <c r="I7476" s="4" t="s">
        <v>14</v>
      </c>
    </row>
    <row r="7477" spans="1:8">
      <c r="A7477" t="n">
        <v>62420</v>
      </c>
      <c r="B7477" s="33" t="n">
        <v>45</v>
      </c>
      <c r="C7477" s="7" t="n">
        <v>4</v>
      </c>
      <c r="D7477" s="7" t="n">
        <v>3</v>
      </c>
      <c r="E7477" s="7" t="n">
        <v>366.059997558594</v>
      </c>
      <c r="F7477" s="7" t="n">
        <v>175.860000610352</v>
      </c>
      <c r="G7477" s="7" t="n">
        <v>13.8699998855591</v>
      </c>
      <c r="H7477" s="7" t="n">
        <v>2100</v>
      </c>
      <c r="I7477" s="7" t="n">
        <v>1</v>
      </c>
    </row>
    <row r="7478" spans="1:8">
      <c r="A7478" t="s">
        <v>4</v>
      </c>
      <c r="B7478" s="4" t="s">
        <v>5</v>
      </c>
      <c r="C7478" s="4" t="s">
        <v>14</v>
      </c>
      <c r="D7478" s="4" t="s">
        <v>14</v>
      </c>
      <c r="E7478" s="4" t="s">
        <v>24</v>
      </c>
      <c r="F7478" s="4" t="s">
        <v>10</v>
      </c>
    </row>
    <row r="7479" spans="1:8">
      <c r="A7479" t="n">
        <v>62438</v>
      </c>
      <c r="B7479" s="33" t="n">
        <v>45</v>
      </c>
      <c r="C7479" s="7" t="n">
        <v>5</v>
      </c>
      <c r="D7479" s="7" t="n">
        <v>3</v>
      </c>
      <c r="E7479" s="7" t="n">
        <v>3.59999990463257</v>
      </c>
      <c r="F7479" s="7" t="n">
        <v>2100</v>
      </c>
    </row>
    <row r="7480" spans="1:8">
      <c r="A7480" t="s">
        <v>4</v>
      </c>
      <c r="B7480" s="4" t="s">
        <v>5</v>
      </c>
      <c r="C7480" s="4" t="s">
        <v>14</v>
      </c>
      <c r="D7480" s="4" t="s">
        <v>14</v>
      </c>
      <c r="E7480" s="4" t="s">
        <v>24</v>
      </c>
      <c r="F7480" s="4" t="s">
        <v>10</v>
      </c>
    </row>
    <row r="7481" spans="1:8">
      <c r="A7481" t="n">
        <v>62447</v>
      </c>
      <c r="B7481" s="33" t="n">
        <v>45</v>
      </c>
      <c r="C7481" s="7" t="n">
        <v>11</v>
      </c>
      <c r="D7481" s="7" t="n">
        <v>3</v>
      </c>
      <c r="E7481" s="7" t="n">
        <v>23.1000003814697</v>
      </c>
      <c r="F7481" s="7" t="n">
        <v>2100</v>
      </c>
    </row>
    <row r="7482" spans="1:8">
      <c r="A7482" t="s">
        <v>4</v>
      </c>
      <c r="B7482" s="4" t="s">
        <v>5</v>
      </c>
      <c r="C7482" s="4" t="s">
        <v>14</v>
      </c>
      <c r="D7482" s="4" t="s">
        <v>10</v>
      </c>
      <c r="E7482" s="4" t="s">
        <v>10</v>
      </c>
      <c r="F7482" s="4" t="s">
        <v>9</v>
      </c>
    </row>
    <row r="7483" spans="1:8">
      <c r="A7483" t="n">
        <v>62456</v>
      </c>
      <c r="B7483" s="59" t="n">
        <v>84</v>
      </c>
      <c r="C7483" s="7" t="n">
        <v>0</v>
      </c>
      <c r="D7483" s="7" t="n">
        <v>2</v>
      </c>
      <c r="E7483" s="7" t="n">
        <v>100</v>
      </c>
      <c r="F7483" s="7" t="n">
        <v>1053609165</v>
      </c>
    </row>
    <row r="7484" spans="1:8">
      <c r="A7484" t="s">
        <v>4</v>
      </c>
      <c r="B7484" s="4" t="s">
        <v>5</v>
      </c>
      <c r="C7484" s="4" t="s">
        <v>10</v>
      </c>
      <c r="D7484" s="4" t="s">
        <v>14</v>
      </c>
      <c r="E7484" s="4" t="s">
        <v>6</v>
      </c>
      <c r="F7484" s="4" t="s">
        <v>24</v>
      </c>
      <c r="G7484" s="4" t="s">
        <v>24</v>
      </c>
      <c r="H7484" s="4" t="s">
        <v>24</v>
      </c>
    </row>
    <row r="7485" spans="1:8">
      <c r="A7485" t="n">
        <v>62466</v>
      </c>
      <c r="B7485" s="44" t="n">
        <v>48</v>
      </c>
      <c r="C7485" s="7" t="n">
        <v>14</v>
      </c>
      <c r="D7485" s="7" t="n">
        <v>0</v>
      </c>
      <c r="E7485" s="7" t="s">
        <v>196</v>
      </c>
      <c r="F7485" s="7" t="n">
        <v>-1</v>
      </c>
      <c r="G7485" s="7" t="n">
        <v>1</v>
      </c>
      <c r="H7485" s="7" t="n">
        <v>0</v>
      </c>
    </row>
    <row r="7486" spans="1:8">
      <c r="A7486" t="s">
        <v>4</v>
      </c>
      <c r="B7486" s="4" t="s">
        <v>5</v>
      </c>
      <c r="C7486" s="4" t="s">
        <v>10</v>
      </c>
      <c r="D7486" s="4" t="s">
        <v>14</v>
      </c>
      <c r="E7486" s="4" t="s">
        <v>6</v>
      </c>
      <c r="F7486" s="4" t="s">
        <v>24</v>
      </c>
      <c r="G7486" s="4" t="s">
        <v>24</v>
      </c>
      <c r="H7486" s="4" t="s">
        <v>24</v>
      </c>
    </row>
    <row r="7487" spans="1:8">
      <c r="A7487" t="n">
        <v>62499</v>
      </c>
      <c r="B7487" s="44" t="n">
        <v>48</v>
      </c>
      <c r="C7487" s="7" t="n">
        <v>14</v>
      </c>
      <c r="D7487" s="7" t="n">
        <v>0</v>
      </c>
      <c r="E7487" s="7" t="s">
        <v>441</v>
      </c>
      <c r="F7487" s="7" t="n">
        <v>-1</v>
      </c>
      <c r="G7487" s="7" t="n">
        <v>1</v>
      </c>
      <c r="H7487" s="7" t="n">
        <v>0</v>
      </c>
    </row>
    <row r="7488" spans="1:8">
      <c r="A7488" t="s">
        <v>4</v>
      </c>
      <c r="B7488" s="4" t="s">
        <v>5</v>
      </c>
      <c r="C7488" s="4" t="s">
        <v>14</v>
      </c>
      <c r="D7488" s="4" t="s">
        <v>10</v>
      </c>
      <c r="E7488" s="4" t="s">
        <v>24</v>
      </c>
      <c r="F7488" s="4" t="s">
        <v>10</v>
      </c>
      <c r="G7488" s="4" t="s">
        <v>9</v>
      </c>
      <c r="H7488" s="4" t="s">
        <v>9</v>
      </c>
      <c r="I7488" s="4" t="s">
        <v>10</v>
      </c>
      <c r="J7488" s="4" t="s">
        <v>10</v>
      </c>
      <c r="K7488" s="4" t="s">
        <v>9</v>
      </c>
      <c r="L7488" s="4" t="s">
        <v>9</v>
      </c>
      <c r="M7488" s="4" t="s">
        <v>9</v>
      </c>
      <c r="N7488" s="4" t="s">
        <v>9</v>
      </c>
      <c r="O7488" s="4" t="s">
        <v>6</v>
      </c>
    </row>
    <row r="7489" spans="1:15">
      <c r="A7489" t="n">
        <v>62525</v>
      </c>
      <c r="B7489" s="11" t="n">
        <v>50</v>
      </c>
      <c r="C7489" s="7" t="n">
        <v>0</v>
      </c>
      <c r="D7489" s="7" t="n">
        <v>4284</v>
      </c>
      <c r="E7489" s="7" t="n">
        <v>0.800000011920929</v>
      </c>
      <c r="F7489" s="7" t="n">
        <v>1000</v>
      </c>
      <c r="G7489" s="7" t="n">
        <v>0</v>
      </c>
      <c r="H7489" s="7" t="n">
        <v>1077936128</v>
      </c>
      <c r="I7489" s="7" t="n">
        <v>0</v>
      </c>
      <c r="J7489" s="7" t="n">
        <v>65533</v>
      </c>
      <c r="K7489" s="7" t="n">
        <v>0</v>
      </c>
      <c r="L7489" s="7" t="n">
        <v>0</v>
      </c>
      <c r="M7489" s="7" t="n">
        <v>0</v>
      </c>
      <c r="N7489" s="7" t="n">
        <v>0</v>
      </c>
      <c r="O7489" s="7" t="s">
        <v>13</v>
      </c>
    </row>
    <row r="7490" spans="1:15">
      <c r="A7490" t="s">
        <v>4</v>
      </c>
      <c r="B7490" s="4" t="s">
        <v>5</v>
      </c>
      <c r="C7490" s="4" t="s">
        <v>10</v>
      </c>
    </row>
    <row r="7491" spans="1:15">
      <c r="A7491" t="n">
        <v>62564</v>
      </c>
      <c r="B7491" s="27" t="n">
        <v>16</v>
      </c>
      <c r="C7491" s="7" t="n">
        <v>900</v>
      </c>
    </row>
    <row r="7492" spans="1:15">
      <c r="A7492" t="s">
        <v>4</v>
      </c>
      <c r="B7492" s="4" t="s">
        <v>5</v>
      </c>
      <c r="C7492" s="4" t="s">
        <v>14</v>
      </c>
      <c r="D7492" s="4" t="s">
        <v>10</v>
      </c>
      <c r="E7492" s="4" t="s">
        <v>10</v>
      </c>
      <c r="F7492" s="4" t="s">
        <v>10</v>
      </c>
      <c r="G7492" s="4" t="s">
        <v>10</v>
      </c>
      <c r="H7492" s="4" t="s">
        <v>10</v>
      </c>
      <c r="I7492" s="4" t="s">
        <v>6</v>
      </c>
      <c r="J7492" s="4" t="s">
        <v>24</v>
      </c>
      <c r="K7492" s="4" t="s">
        <v>24</v>
      </c>
      <c r="L7492" s="4" t="s">
        <v>24</v>
      </c>
      <c r="M7492" s="4" t="s">
        <v>9</v>
      </c>
      <c r="N7492" s="4" t="s">
        <v>9</v>
      </c>
      <c r="O7492" s="4" t="s">
        <v>24</v>
      </c>
      <c r="P7492" s="4" t="s">
        <v>24</v>
      </c>
      <c r="Q7492" s="4" t="s">
        <v>24</v>
      </c>
      <c r="R7492" s="4" t="s">
        <v>24</v>
      </c>
      <c r="S7492" s="4" t="s">
        <v>14</v>
      </c>
    </row>
    <row r="7493" spans="1:15">
      <c r="A7493" t="n">
        <v>62567</v>
      </c>
      <c r="B7493" s="57" t="n">
        <v>39</v>
      </c>
      <c r="C7493" s="7" t="n">
        <v>12</v>
      </c>
      <c r="D7493" s="7" t="n">
        <v>65533</v>
      </c>
      <c r="E7493" s="7" t="n">
        <v>209</v>
      </c>
      <c r="F7493" s="7" t="n">
        <v>0</v>
      </c>
      <c r="G7493" s="7" t="n">
        <v>14</v>
      </c>
      <c r="H7493" s="7" t="n">
        <v>1</v>
      </c>
      <c r="I7493" s="7" t="s">
        <v>13</v>
      </c>
      <c r="J7493" s="7" t="n">
        <v>0</v>
      </c>
      <c r="K7493" s="7" t="n">
        <v>0</v>
      </c>
      <c r="L7493" s="7" t="n">
        <v>0</v>
      </c>
      <c r="M7493" s="7" t="n">
        <v>0</v>
      </c>
      <c r="N7493" s="7" t="n">
        <v>0</v>
      </c>
      <c r="O7493" s="7" t="n">
        <v>0</v>
      </c>
      <c r="P7493" s="7" t="n">
        <v>1</v>
      </c>
      <c r="Q7493" s="7" t="n">
        <v>1</v>
      </c>
      <c r="R7493" s="7" t="n">
        <v>1</v>
      </c>
      <c r="S7493" s="7" t="n">
        <v>100</v>
      </c>
    </row>
    <row r="7494" spans="1:15">
      <c r="A7494" t="s">
        <v>4</v>
      </c>
      <c r="B7494" s="4" t="s">
        <v>5</v>
      </c>
      <c r="C7494" s="4" t="s">
        <v>10</v>
      </c>
    </row>
    <row r="7495" spans="1:15">
      <c r="A7495" t="n">
        <v>62617</v>
      </c>
      <c r="B7495" s="27" t="n">
        <v>16</v>
      </c>
      <c r="C7495" s="7" t="n">
        <v>600</v>
      </c>
    </row>
    <row r="7496" spans="1:15">
      <c r="A7496" t="s">
        <v>4</v>
      </c>
      <c r="B7496" s="4" t="s">
        <v>5</v>
      </c>
      <c r="C7496" s="4" t="s">
        <v>14</v>
      </c>
      <c r="D7496" s="4" t="s">
        <v>10</v>
      </c>
      <c r="E7496" s="4" t="s">
        <v>24</v>
      </c>
      <c r="F7496" s="4" t="s">
        <v>10</v>
      </c>
      <c r="G7496" s="4" t="s">
        <v>9</v>
      </c>
      <c r="H7496" s="4" t="s">
        <v>9</v>
      </c>
      <c r="I7496" s="4" t="s">
        <v>10</v>
      </c>
      <c r="J7496" s="4" t="s">
        <v>10</v>
      </c>
      <c r="K7496" s="4" t="s">
        <v>9</v>
      </c>
      <c r="L7496" s="4" t="s">
        <v>9</v>
      </c>
      <c r="M7496" s="4" t="s">
        <v>9</v>
      </c>
      <c r="N7496" s="4" t="s">
        <v>9</v>
      </c>
      <c r="O7496" s="4" t="s">
        <v>6</v>
      </c>
    </row>
    <row r="7497" spans="1:15">
      <c r="A7497" t="n">
        <v>62620</v>
      </c>
      <c r="B7497" s="11" t="n">
        <v>50</v>
      </c>
      <c r="C7497" s="7" t="n">
        <v>0</v>
      </c>
      <c r="D7497" s="7" t="n">
        <v>1900</v>
      </c>
      <c r="E7497" s="7" t="n">
        <v>1</v>
      </c>
      <c r="F7497" s="7" t="n">
        <v>0</v>
      </c>
      <c r="G7497" s="7" t="n">
        <v>0</v>
      </c>
      <c r="H7497" s="7" t="n">
        <v>0</v>
      </c>
      <c r="I7497" s="7" t="n">
        <v>0</v>
      </c>
      <c r="J7497" s="7" t="n">
        <v>65533</v>
      </c>
      <c r="K7497" s="7" t="n">
        <v>0</v>
      </c>
      <c r="L7497" s="7" t="n">
        <v>0</v>
      </c>
      <c r="M7497" s="7" t="n">
        <v>0</v>
      </c>
      <c r="N7497" s="7" t="n">
        <v>0</v>
      </c>
      <c r="O7497" s="7" t="s">
        <v>13</v>
      </c>
    </row>
    <row r="7498" spans="1:15">
      <c r="A7498" t="s">
        <v>4</v>
      </c>
      <c r="B7498" s="4" t="s">
        <v>5</v>
      </c>
      <c r="C7498" s="4" t="s">
        <v>10</v>
      </c>
    </row>
    <row r="7499" spans="1:15">
      <c r="A7499" t="n">
        <v>62659</v>
      </c>
      <c r="B7499" s="27" t="n">
        <v>16</v>
      </c>
      <c r="C7499" s="7" t="n">
        <v>600</v>
      </c>
    </row>
    <row r="7500" spans="1:15">
      <c r="A7500" t="s">
        <v>4</v>
      </c>
      <c r="B7500" s="4" t="s">
        <v>5</v>
      </c>
      <c r="C7500" s="4" t="s">
        <v>14</v>
      </c>
      <c r="D7500" s="4" t="s">
        <v>14</v>
      </c>
      <c r="E7500" s="4" t="s">
        <v>24</v>
      </c>
      <c r="F7500" s="4" t="s">
        <v>24</v>
      </c>
      <c r="G7500" s="4" t="s">
        <v>24</v>
      </c>
      <c r="H7500" s="4" t="s">
        <v>10</v>
      </c>
    </row>
    <row r="7501" spans="1:15">
      <c r="A7501" t="n">
        <v>62662</v>
      </c>
      <c r="B7501" s="33" t="n">
        <v>45</v>
      </c>
      <c r="C7501" s="7" t="n">
        <v>2</v>
      </c>
      <c r="D7501" s="7" t="n">
        <v>2</v>
      </c>
      <c r="E7501" s="7" t="n">
        <v>-87.370002746582</v>
      </c>
      <c r="F7501" s="7" t="n">
        <v>174.889999389648</v>
      </c>
      <c r="G7501" s="7" t="n">
        <v>33.4000015258789</v>
      </c>
      <c r="H7501" s="7" t="n">
        <v>300</v>
      </c>
    </row>
    <row r="7502" spans="1:15">
      <c r="A7502" t="s">
        <v>4</v>
      </c>
      <c r="B7502" s="4" t="s">
        <v>5</v>
      </c>
      <c r="C7502" s="4" t="s">
        <v>14</v>
      </c>
      <c r="D7502" s="4" t="s">
        <v>14</v>
      </c>
      <c r="E7502" s="4" t="s">
        <v>24</v>
      </c>
      <c r="F7502" s="4" t="s">
        <v>24</v>
      </c>
      <c r="G7502" s="4" t="s">
        <v>24</v>
      </c>
      <c r="H7502" s="4" t="s">
        <v>10</v>
      </c>
      <c r="I7502" s="4" t="s">
        <v>14</v>
      </c>
    </row>
    <row r="7503" spans="1:15">
      <c r="A7503" t="n">
        <v>62679</v>
      </c>
      <c r="B7503" s="33" t="n">
        <v>45</v>
      </c>
      <c r="C7503" s="7" t="n">
        <v>4</v>
      </c>
      <c r="D7503" s="7" t="n">
        <v>2</v>
      </c>
      <c r="E7503" s="7" t="n">
        <v>6.05999994277954</v>
      </c>
      <c r="F7503" s="7" t="n">
        <v>175.860000610352</v>
      </c>
      <c r="G7503" s="7" t="n">
        <v>17.8700008392334</v>
      </c>
      <c r="H7503" s="7" t="n">
        <v>300</v>
      </c>
      <c r="I7503" s="7" t="n">
        <v>1</v>
      </c>
    </row>
    <row r="7504" spans="1:15">
      <c r="A7504" t="s">
        <v>4</v>
      </c>
      <c r="B7504" s="4" t="s">
        <v>5</v>
      </c>
      <c r="C7504" s="4" t="s">
        <v>14</v>
      </c>
      <c r="D7504" s="4" t="s">
        <v>14</v>
      </c>
      <c r="E7504" s="4" t="s">
        <v>24</v>
      </c>
      <c r="F7504" s="4" t="s">
        <v>10</v>
      </c>
    </row>
    <row r="7505" spans="1:19">
      <c r="A7505" t="n">
        <v>62697</v>
      </c>
      <c r="B7505" s="33" t="n">
        <v>45</v>
      </c>
      <c r="C7505" s="7" t="n">
        <v>5</v>
      </c>
      <c r="D7505" s="7" t="n">
        <v>2</v>
      </c>
      <c r="E7505" s="7" t="n">
        <v>1.89999997615814</v>
      </c>
      <c r="F7505" s="7" t="n">
        <v>300</v>
      </c>
    </row>
    <row r="7506" spans="1:19">
      <c r="A7506" t="s">
        <v>4</v>
      </c>
      <c r="B7506" s="4" t="s">
        <v>5</v>
      </c>
      <c r="C7506" s="4" t="s">
        <v>14</v>
      </c>
      <c r="D7506" s="4" t="s">
        <v>14</v>
      </c>
      <c r="E7506" s="4" t="s">
        <v>24</v>
      </c>
      <c r="F7506" s="4" t="s">
        <v>10</v>
      </c>
    </row>
    <row r="7507" spans="1:19">
      <c r="A7507" t="n">
        <v>62706</v>
      </c>
      <c r="B7507" s="33" t="n">
        <v>45</v>
      </c>
      <c r="C7507" s="7" t="n">
        <v>11</v>
      </c>
      <c r="D7507" s="7" t="n">
        <v>2</v>
      </c>
      <c r="E7507" s="7" t="n">
        <v>23.1000003814697</v>
      </c>
      <c r="F7507" s="7" t="n">
        <v>300</v>
      </c>
    </row>
    <row r="7508" spans="1:19">
      <c r="A7508" t="s">
        <v>4</v>
      </c>
      <c r="B7508" s="4" t="s">
        <v>5</v>
      </c>
      <c r="C7508" s="4" t="s">
        <v>14</v>
      </c>
      <c r="D7508" s="4" t="s">
        <v>24</v>
      </c>
      <c r="E7508" s="4" t="s">
        <v>24</v>
      </c>
      <c r="F7508" s="4" t="s">
        <v>24</v>
      </c>
    </row>
    <row r="7509" spans="1:19">
      <c r="A7509" t="n">
        <v>62715</v>
      </c>
      <c r="B7509" s="33" t="n">
        <v>45</v>
      </c>
      <c r="C7509" s="7" t="n">
        <v>9</v>
      </c>
      <c r="D7509" s="7" t="n">
        <v>0.0199999995529652</v>
      </c>
      <c r="E7509" s="7" t="n">
        <v>0.0199999995529652</v>
      </c>
      <c r="F7509" s="7" t="n">
        <v>0.5</v>
      </c>
    </row>
    <row r="7510" spans="1:19">
      <c r="A7510" t="s">
        <v>4</v>
      </c>
      <c r="B7510" s="4" t="s">
        <v>5</v>
      </c>
      <c r="C7510" s="4" t="s">
        <v>10</v>
      </c>
    </row>
    <row r="7511" spans="1:19">
      <c r="A7511" t="n">
        <v>62729</v>
      </c>
      <c r="B7511" s="27" t="n">
        <v>16</v>
      </c>
      <c r="C7511" s="7" t="n">
        <v>300</v>
      </c>
    </row>
    <row r="7512" spans="1:19">
      <c r="A7512" t="s">
        <v>4</v>
      </c>
      <c r="B7512" s="4" t="s">
        <v>5</v>
      </c>
      <c r="C7512" s="4" t="s">
        <v>14</v>
      </c>
      <c r="D7512" s="4" t="s">
        <v>10</v>
      </c>
      <c r="E7512" s="4" t="s">
        <v>6</v>
      </c>
      <c r="F7512" s="4" t="s">
        <v>6</v>
      </c>
      <c r="G7512" s="4" t="s">
        <v>6</v>
      </c>
      <c r="H7512" s="4" t="s">
        <v>6</v>
      </c>
    </row>
    <row r="7513" spans="1:19">
      <c r="A7513" t="n">
        <v>62732</v>
      </c>
      <c r="B7513" s="26" t="n">
        <v>51</v>
      </c>
      <c r="C7513" s="7" t="n">
        <v>3</v>
      </c>
      <c r="D7513" s="7" t="n">
        <v>14</v>
      </c>
      <c r="E7513" s="7" t="s">
        <v>350</v>
      </c>
      <c r="F7513" s="7" t="s">
        <v>579</v>
      </c>
      <c r="G7513" s="7" t="s">
        <v>158</v>
      </c>
      <c r="H7513" s="7" t="s">
        <v>159</v>
      </c>
    </row>
    <row r="7514" spans="1:19">
      <c r="A7514" t="s">
        <v>4</v>
      </c>
      <c r="B7514" s="4" t="s">
        <v>5</v>
      </c>
      <c r="C7514" s="4" t="s">
        <v>14</v>
      </c>
      <c r="D7514" s="4" t="s">
        <v>10</v>
      </c>
      <c r="E7514" s="4" t="s">
        <v>10</v>
      </c>
      <c r="F7514" s="4" t="s">
        <v>9</v>
      </c>
    </row>
    <row r="7515" spans="1:19">
      <c r="A7515" t="n">
        <v>62745</v>
      </c>
      <c r="B7515" s="59" t="n">
        <v>84</v>
      </c>
      <c r="C7515" s="7" t="n">
        <v>1</v>
      </c>
      <c r="D7515" s="7" t="n">
        <v>0</v>
      </c>
      <c r="E7515" s="7" t="n">
        <v>1</v>
      </c>
      <c r="F7515" s="7" t="n">
        <v>0</v>
      </c>
    </row>
    <row r="7516" spans="1:19">
      <c r="A7516" t="s">
        <v>4</v>
      </c>
      <c r="B7516" s="4" t="s">
        <v>5</v>
      </c>
      <c r="C7516" s="4" t="s">
        <v>10</v>
      </c>
    </row>
    <row r="7517" spans="1:19">
      <c r="A7517" t="n">
        <v>62755</v>
      </c>
      <c r="B7517" s="27" t="n">
        <v>16</v>
      </c>
      <c r="C7517" s="7" t="n">
        <v>1000</v>
      </c>
    </row>
    <row r="7518" spans="1:19">
      <c r="A7518" t="s">
        <v>4</v>
      </c>
      <c r="B7518" s="4" t="s">
        <v>5</v>
      </c>
      <c r="C7518" s="4" t="s">
        <v>14</v>
      </c>
      <c r="D7518" s="4" t="s">
        <v>10</v>
      </c>
      <c r="E7518" s="4" t="s">
        <v>6</v>
      </c>
    </row>
    <row r="7519" spans="1:19">
      <c r="A7519" t="n">
        <v>62758</v>
      </c>
      <c r="B7519" s="26" t="n">
        <v>51</v>
      </c>
      <c r="C7519" s="7" t="n">
        <v>4</v>
      </c>
      <c r="D7519" s="7" t="n">
        <v>14</v>
      </c>
      <c r="E7519" s="7" t="s">
        <v>580</v>
      </c>
    </row>
    <row r="7520" spans="1:19">
      <c r="A7520" t="s">
        <v>4</v>
      </c>
      <c r="B7520" s="4" t="s">
        <v>5</v>
      </c>
      <c r="C7520" s="4" t="s">
        <v>10</v>
      </c>
    </row>
    <row r="7521" spans="1:8">
      <c r="A7521" t="n">
        <v>62772</v>
      </c>
      <c r="B7521" s="27" t="n">
        <v>16</v>
      </c>
      <c r="C7521" s="7" t="n">
        <v>0</v>
      </c>
    </row>
    <row r="7522" spans="1:8">
      <c r="A7522" t="s">
        <v>4</v>
      </c>
      <c r="B7522" s="4" t="s">
        <v>5</v>
      </c>
      <c r="C7522" s="4" t="s">
        <v>10</v>
      </c>
      <c r="D7522" s="4" t="s">
        <v>14</v>
      </c>
      <c r="E7522" s="4" t="s">
        <v>9</v>
      </c>
      <c r="F7522" s="4" t="s">
        <v>45</v>
      </c>
      <c r="G7522" s="4" t="s">
        <v>14</v>
      </c>
      <c r="H7522" s="4" t="s">
        <v>14</v>
      </c>
    </row>
    <row r="7523" spans="1:8">
      <c r="A7523" t="n">
        <v>62775</v>
      </c>
      <c r="B7523" s="28" t="n">
        <v>26</v>
      </c>
      <c r="C7523" s="7" t="n">
        <v>14</v>
      </c>
      <c r="D7523" s="7" t="n">
        <v>17</v>
      </c>
      <c r="E7523" s="7" t="n">
        <v>13310</v>
      </c>
      <c r="F7523" s="7" t="s">
        <v>581</v>
      </c>
      <c r="G7523" s="7" t="n">
        <v>2</v>
      </c>
      <c r="H7523" s="7" t="n">
        <v>0</v>
      </c>
    </row>
    <row r="7524" spans="1:8">
      <c r="A7524" t="s">
        <v>4</v>
      </c>
      <c r="B7524" s="4" t="s">
        <v>5</v>
      </c>
    </row>
    <row r="7525" spans="1:8">
      <c r="A7525" t="n">
        <v>62857</v>
      </c>
      <c r="B7525" s="29" t="n">
        <v>28</v>
      </c>
    </row>
    <row r="7526" spans="1:8">
      <c r="A7526" t="s">
        <v>4</v>
      </c>
      <c r="B7526" s="4" t="s">
        <v>5</v>
      </c>
      <c r="C7526" s="4" t="s">
        <v>10</v>
      </c>
      <c r="D7526" s="4" t="s">
        <v>14</v>
      </c>
    </row>
    <row r="7527" spans="1:8">
      <c r="A7527" t="n">
        <v>62858</v>
      </c>
      <c r="B7527" s="31" t="n">
        <v>89</v>
      </c>
      <c r="C7527" s="7" t="n">
        <v>65533</v>
      </c>
      <c r="D7527" s="7" t="n">
        <v>1</v>
      </c>
    </row>
    <row r="7528" spans="1:8">
      <c r="A7528" t="s">
        <v>4</v>
      </c>
      <c r="B7528" s="4" t="s">
        <v>5</v>
      </c>
      <c r="C7528" s="4" t="s">
        <v>14</v>
      </c>
      <c r="D7528" s="4" t="s">
        <v>10</v>
      </c>
    </row>
    <row r="7529" spans="1:8">
      <c r="A7529" t="n">
        <v>62862</v>
      </c>
      <c r="B7529" s="33" t="n">
        <v>45</v>
      </c>
      <c r="C7529" s="7" t="n">
        <v>7</v>
      </c>
      <c r="D7529" s="7" t="n">
        <v>255</v>
      </c>
    </row>
    <row r="7530" spans="1:8">
      <c r="A7530" t="s">
        <v>4</v>
      </c>
      <c r="B7530" s="4" t="s">
        <v>5</v>
      </c>
      <c r="C7530" s="4" t="s">
        <v>14</v>
      </c>
      <c r="D7530" s="4" t="s">
        <v>10</v>
      </c>
      <c r="E7530" s="4" t="s">
        <v>24</v>
      </c>
    </row>
    <row r="7531" spans="1:8">
      <c r="A7531" t="n">
        <v>62866</v>
      </c>
      <c r="B7531" s="23" t="n">
        <v>58</v>
      </c>
      <c r="C7531" s="7" t="n">
        <v>101</v>
      </c>
      <c r="D7531" s="7" t="n">
        <v>500</v>
      </c>
      <c r="E7531" s="7" t="n">
        <v>1</v>
      </c>
    </row>
    <row r="7532" spans="1:8">
      <c r="A7532" t="s">
        <v>4</v>
      </c>
      <c r="B7532" s="4" t="s">
        <v>5</v>
      </c>
      <c r="C7532" s="4" t="s">
        <v>14</v>
      </c>
      <c r="D7532" s="4" t="s">
        <v>10</v>
      </c>
    </row>
    <row r="7533" spans="1:8">
      <c r="A7533" t="n">
        <v>62874</v>
      </c>
      <c r="B7533" s="23" t="n">
        <v>58</v>
      </c>
      <c r="C7533" s="7" t="n">
        <v>254</v>
      </c>
      <c r="D7533" s="7" t="n">
        <v>0</v>
      </c>
    </row>
    <row r="7534" spans="1:8">
      <c r="A7534" t="s">
        <v>4</v>
      </c>
      <c r="B7534" s="4" t="s">
        <v>5</v>
      </c>
      <c r="C7534" s="4" t="s">
        <v>14</v>
      </c>
    </row>
    <row r="7535" spans="1:8">
      <c r="A7535" t="n">
        <v>62878</v>
      </c>
      <c r="B7535" s="33" t="n">
        <v>45</v>
      </c>
      <c r="C7535" s="7" t="n">
        <v>0</v>
      </c>
    </row>
    <row r="7536" spans="1:8">
      <c r="A7536" t="s">
        <v>4</v>
      </c>
      <c r="B7536" s="4" t="s">
        <v>5</v>
      </c>
      <c r="C7536" s="4" t="s">
        <v>14</v>
      </c>
      <c r="D7536" s="4" t="s">
        <v>14</v>
      </c>
      <c r="E7536" s="4" t="s">
        <v>24</v>
      </c>
      <c r="F7536" s="4" t="s">
        <v>24</v>
      </c>
      <c r="G7536" s="4" t="s">
        <v>24</v>
      </c>
      <c r="H7536" s="4" t="s">
        <v>10</v>
      </c>
    </row>
    <row r="7537" spans="1:8">
      <c r="A7537" t="n">
        <v>62880</v>
      </c>
      <c r="B7537" s="33" t="n">
        <v>45</v>
      </c>
      <c r="C7537" s="7" t="n">
        <v>2</v>
      </c>
      <c r="D7537" s="7" t="n">
        <v>3</v>
      </c>
      <c r="E7537" s="7" t="n">
        <v>-90.0999984741211</v>
      </c>
      <c r="F7537" s="7" t="n">
        <v>174.479995727539</v>
      </c>
      <c r="G7537" s="7" t="n">
        <v>30.2399997711182</v>
      </c>
      <c r="H7537" s="7" t="n">
        <v>0</v>
      </c>
    </row>
    <row r="7538" spans="1:8">
      <c r="A7538" t="s">
        <v>4</v>
      </c>
      <c r="B7538" s="4" t="s">
        <v>5</v>
      </c>
      <c r="C7538" s="4" t="s">
        <v>14</v>
      </c>
      <c r="D7538" s="4" t="s">
        <v>14</v>
      </c>
      <c r="E7538" s="4" t="s">
        <v>24</v>
      </c>
      <c r="F7538" s="4" t="s">
        <v>24</v>
      </c>
      <c r="G7538" s="4" t="s">
        <v>24</v>
      </c>
      <c r="H7538" s="4" t="s">
        <v>10</v>
      </c>
      <c r="I7538" s="4" t="s">
        <v>14</v>
      </c>
    </row>
    <row r="7539" spans="1:8">
      <c r="A7539" t="n">
        <v>62897</v>
      </c>
      <c r="B7539" s="33" t="n">
        <v>45</v>
      </c>
      <c r="C7539" s="7" t="n">
        <v>4</v>
      </c>
      <c r="D7539" s="7" t="n">
        <v>3</v>
      </c>
      <c r="E7539" s="7" t="n">
        <v>12.9700002670288</v>
      </c>
      <c r="F7539" s="7" t="n">
        <v>242.020004272461</v>
      </c>
      <c r="G7539" s="7" t="n">
        <v>1.87000000476837</v>
      </c>
      <c r="H7539" s="7" t="n">
        <v>0</v>
      </c>
      <c r="I7539" s="7" t="n">
        <v>1</v>
      </c>
    </row>
    <row r="7540" spans="1:8">
      <c r="A7540" t="s">
        <v>4</v>
      </c>
      <c r="B7540" s="4" t="s">
        <v>5</v>
      </c>
      <c r="C7540" s="4" t="s">
        <v>14</v>
      </c>
      <c r="D7540" s="4" t="s">
        <v>14</v>
      </c>
      <c r="E7540" s="4" t="s">
        <v>24</v>
      </c>
      <c r="F7540" s="4" t="s">
        <v>10</v>
      </c>
    </row>
    <row r="7541" spans="1:8">
      <c r="A7541" t="n">
        <v>62915</v>
      </c>
      <c r="B7541" s="33" t="n">
        <v>45</v>
      </c>
      <c r="C7541" s="7" t="n">
        <v>5</v>
      </c>
      <c r="D7541" s="7" t="n">
        <v>3</v>
      </c>
      <c r="E7541" s="7" t="n">
        <v>8</v>
      </c>
      <c r="F7541" s="7" t="n">
        <v>0</v>
      </c>
    </row>
    <row r="7542" spans="1:8">
      <c r="A7542" t="s">
        <v>4</v>
      </c>
      <c r="B7542" s="4" t="s">
        <v>5</v>
      </c>
      <c r="C7542" s="4" t="s">
        <v>14</v>
      </c>
      <c r="D7542" s="4" t="s">
        <v>14</v>
      </c>
      <c r="E7542" s="4" t="s">
        <v>24</v>
      </c>
      <c r="F7542" s="4" t="s">
        <v>10</v>
      </c>
    </row>
    <row r="7543" spans="1:8">
      <c r="A7543" t="n">
        <v>62924</v>
      </c>
      <c r="B7543" s="33" t="n">
        <v>45</v>
      </c>
      <c r="C7543" s="7" t="n">
        <v>11</v>
      </c>
      <c r="D7543" s="7" t="n">
        <v>3</v>
      </c>
      <c r="E7543" s="7" t="n">
        <v>22.5</v>
      </c>
      <c r="F7543" s="7" t="n">
        <v>0</v>
      </c>
    </row>
    <row r="7544" spans="1:8">
      <c r="A7544" t="s">
        <v>4</v>
      </c>
      <c r="B7544" s="4" t="s">
        <v>5</v>
      </c>
      <c r="C7544" s="4" t="s">
        <v>14</v>
      </c>
    </row>
    <row r="7545" spans="1:8">
      <c r="A7545" t="n">
        <v>62933</v>
      </c>
      <c r="B7545" s="62" t="n">
        <v>116</v>
      </c>
      <c r="C7545" s="7" t="n">
        <v>0</v>
      </c>
    </row>
    <row r="7546" spans="1:8">
      <c r="A7546" t="s">
        <v>4</v>
      </c>
      <c r="B7546" s="4" t="s">
        <v>5</v>
      </c>
      <c r="C7546" s="4" t="s">
        <v>14</v>
      </c>
      <c r="D7546" s="4" t="s">
        <v>10</v>
      </c>
    </row>
    <row r="7547" spans="1:8">
      <c r="A7547" t="n">
        <v>62935</v>
      </c>
      <c r="B7547" s="62" t="n">
        <v>116</v>
      </c>
      <c r="C7547" s="7" t="n">
        <v>2</v>
      </c>
      <c r="D7547" s="7" t="n">
        <v>1</v>
      </c>
    </row>
    <row r="7548" spans="1:8">
      <c r="A7548" t="s">
        <v>4</v>
      </c>
      <c r="B7548" s="4" t="s">
        <v>5</v>
      </c>
      <c r="C7548" s="4" t="s">
        <v>14</v>
      </c>
      <c r="D7548" s="4" t="s">
        <v>9</v>
      </c>
    </row>
    <row r="7549" spans="1:8">
      <c r="A7549" t="n">
        <v>62939</v>
      </c>
      <c r="B7549" s="62" t="n">
        <v>116</v>
      </c>
      <c r="C7549" s="7" t="n">
        <v>5</v>
      </c>
      <c r="D7549" s="7" t="n">
        <v>1109393408</v>
      </c>
    </row>
    <row r="7550" spans="1:8">
      <c r="A7550" t="s">
        <v>4</v>
      </c>
      <c r="B7550" s="4" t="s">
        <v>5</v>
      </c>
      <c r="C7550" s="4" t="s">
        <v>14</v>
      </c>
      <c r="D7550" s="4" t="s">
        <v>10</v>
      </c>
    </row>
    <row r="7551" spans="1:8">
      <c r="A7551" t="n">
        <v>62945</v>
      </c>
      <c r="B7551" s="62" t="n">
        <v>116</v>
      </c>
      <c r="C7551" s="7" t="n">
        <v>6</v>
      </c>
      <c r="D7551" s="7" t="n">
        <v>1</v>
      </c>
    </row>
    <row r="7552" spans="1:8">
      <c r="A7552" t="s">
        <v>4</v>
      </c>
      <c r="B7552" s="4" t="s">
        <v>5</v>
      </c>
      <c r="C7552" s="4" t="s">
        <v>14</v>
      </c>
      <c r="D7552" s="4" t="s">
        <v>10</v>
      </c>
      <c r="E7552" s="4" t="s">
        <v>10</v>
      </c>
      <c r="F7552" s="4" t="s">
        <v>9</v>
      </c>
      <c r="G7552" s="4" t="s">
        <v>9</v>
      </c>
      <c r="H7552" s="4" t="s">
        <v>9</v>
      </c>
    </row>
    <row r="7553" spans="1:9">
      <c r="A7553" t="n">
        <v>62949</v>
      </c>
      <c r="B7553" s="79" t="n">
        <v>97</v>
      </c>
      <c r="C7553" s="7" t="n">
        <v>6</v>
      </c>
      <c r="D7553" s="7" t="n">
        <v>0</v>
      </c>
      <c r="E7553" s="7" t="n">
        <v>0</v>
      </c>
      <c r="F7553" s="7" t="n">
        <v>1052636086</v>
      </c>
      <c r="G7553" s="7" t="n">
        <v>1071158133</v>
      </c>
      <c r="H7553" s="7" t="n">
        <v>1041999331</v>
      </c>
    </row>
    <row r="7554" spans="1:9">
      <c r="A7554" t="s">
        <v>4</v>
      </c>
      <c r="B7554" s="4" t="s">
        <v>5</v>
      </c>
      <c r="C7554" s="4" t="s">
        <v>14</v>
      </c>
      <c r="D7554" s="4" t="s">
        <v>14</v>
      </c>
      <c r="E7554" s="4" t="s">
        <v>24</v>
      </c>
      <c r="F7554" s="4" t="s">
        <v>24</v>
      </c>
      <c r="G7554" s="4" t="s">
        <v>24</v>
      </c>
      <c r="H7554" s="4" t="s">
        <v>10</v>
      </c>
    </row>
    <row r="7555" spans="1:9">
      <c r="A7555" t="n">
        <v>62967</v>
      </c>
      <c r="B7555" s="33" t="n">
        <v>45</v>
      </c>
      <c r="C7555" s="7" t="n">
        <v>2</v>
      </c>
      <c r="D7555" s="7" t="n">
        <v>3</v>
      </c>
      <c r="E7555" s="7" t="n">
        <v>-90.0999984741211</v>
      </c>
      <c r="F7555" s="7" t="n">
        <v>174.479995727539</v>
      </c>
      <c r="G7555" s="7" t="n">
        <v>30.2399997711182</v>
      </c>
      <c r="H7555" s="7" t="n">
        <v>8000</v>
      </c>
    </row>
    <row r="7556" spans="1:9">
      <c r="A7556" t="s">
        <v>4</v>
      </c>
      <c r="B7556" s="4" t="s">
        <v>5</v>
      </c>
      <c r="C7556" s="4" t="s">
        <v>14</v>
      </c>
      <c r="D7556" s="4" t="s">
        <v>14</v>
      </c>
      <c r="E7556" s="4" t="s">
        <v>24</v>
      </c>
      <c r="F7556" s="4" t="s">
        <v>24</v>
      </c>
      <c r="G7556" s="4" t="s">
        <v>24</v>
      </c>
      <c r="H7556" s="4" t="s">
        <v>10</v>
      </c>
      <c r="I7556" s="4" t="s">
        <v>14</v>
      </c>
    </row>
    <row r="7557" spans="1:9">
      <c r="A7557" t="n">
        <v>62984</v>
      </c>
      <c r="B7557" s="33" t="n">
        <v>45</v>
      </c>
      <c r="C7557" s="7" t="n">
        <v>4</v>
      </c>
      <c r="D7557" s="7" t="n">
        <v>3</v>
      </c>
      <c r="E7557" s="7" t="n">
        <v>12.9700002670288</v>
      </c>
      <c r="F7557" s="7" t="n">
        <v>248.089996337891</v>
      </c>
      <c r="G7557" s="7" t="n">
        <v>1.87000000476837</v>
      </c>
      <c r="H7557" s="7" t="n">
        <v>8000</v>
      </c>
      <c r="I7557" s="7" t="n">
        <v>1</v>
      </c>
    </row>
    <row r="7558" spans="1:9">
      <c r="A7558" t="s">
        <v>4</v>
      </c>
      <c r="B7558" s="4" t="s">
        <v>5</v>
      </c>
      <c r="C7558" s="4" t="s">
        <v>14</v>
      </c>
      <c r="D7558" s="4" t="s">
        <v>14</v>
      </c>
      <c r="E7558" s="4" t="s">
        <v>24</v>
      </c>
      <c r="F7558" s="4" t="s">
        <v>10</v>
      </c>
    </row>
    <row r="7559" spans="1:9">
      <c r="A7559" t="n">
        <v>63002</v>
      </c>
      <c r="B7559" s="33" t="n">
        <v>45</v>
      </c>
      <c r="C7559" s="7" t="n">
        <v>5</v>
      </c>
      <c r="D7559" s="7" t="n">
        <v>3</v>
      </c>
      <c r="E7559" s="7" t="n">
        <v>8.30000019073486</v>
      </c>
      <c r="F7559" s="7" t="n">
        <v>8000</v>
      </c>
    </row>
    <row r="7560" spans="1:9">
      <c r="A7560" t="s">
        <v>4</v>
      </c>
      <c r="B7560" s="4" t="s">
        <v>5</v>
      </c>
      <c r="C7560" s="4" t="s">
        <v>14</v>
      </c>
      <c r="D7560" s="4" t="s">
        <v>14</v>
      </c>
      <c r="E7560" s="4" t="s">
        <v>24</v>
      </c>
      <c r="F7560" s="4" t="s">
        <v>10</v>
      </c>
    </row>
    <row r="7561" spans="1:9">
      <c r="A7561" t="n">
        <v>63011</v>
      </c>
      <c r="B7561" s="33" t="n">
        <v>45</v>
      </c>
      <c r="C7561" s="7" t="n">
        <v>11</v>
      </c>
      <c r="D7561" s="7" t="n">
        <v>3</v>
      </c>
      <c r="E7561" s="7" t="n">
        <v>22.5</v>
      </c>
      <c r="F7561" s="7" t="n">
        <v>8000</v>
      </c>
    </row>
    <row r="7562" spans="1:9">
      <c r="A7562" t="s">
        <v>4</v>
      </c>
      <c r="B7562" s="4" t="s">
        <v>5</v>
      </c>
      <c r="C7562" s="4" t="s">
        <v>14</v>
      </c>
      <c r="D7562" s="4" t="s">
        <v>10</v>
      </c>
    </row>
    <row r="7563" spans="1:9">
      <c r="A7563" t="n">
        <v>63020</v>
      </c>
      <c r="B7563" s="23" t="n">
        <v>58</v>
      </c>
      <c r="C7563" s="7" t="n">
        <v>255</v>
      </c>
      <c r="D7563" s="7" t="n">
        <v>0</v>
      </c>
    </row>
    <row r="7564" spans="1:9">
      <c r="A7564" t="s">
        <v>4</v>
      </c>
      <c r="B7564" s="4" t="s">
        <v>5</v>
      </c>
      <c r="C7564" s="4" t="s">
        <v>14</v>
      </c>
      <c r="D7564" s="53" t="s">
        <v>129</v>
      </c>
      <c r="E7564" s="4" t="s">
        <v>5</v>
      </c>
      <c r="F7564" s="4" t="s">
        <v>14</v>
      </c>
      <c r="G7564" s="4" t="s">
        <v>10</v>
      </c>
      <c r="H7564" s="53" t="s">
        <v>130</v>
      </c>
      <c r="I7564" s="4" t="s">
        <v>14</v>
      </c>
      <c r="J7564" s="4" t="s">
        <v>26</v>
      </c>
    </row>
    <row r="7565" spans="1:9">
      <c r="A7565" t="n">
        <v>63024</v>
      </c>
      <c r="B7565" s="12" t="n">
        <v>5</v>
      </c>
      <c r="C7565" s="7" t="n">
        <v>28</v>
      </c>
      <c r="D7565" s="53" t="s">
        <v>3</v>
      </c>
      <c r="E7565" s="54" t="n">
        <v>64</v>
      </c>
      <c r="F7565" s="7" t="n">
        <v>5</v>
      </c>
      <c r="G7565" s="7" t="n">
        <v>2</v>
      </c>
      <c r="H7565" s="53" t="s">
        <v>3</v>
      </c>
      <c r="I7565" s="7" t="n">
        <v>1</v>
      </c>
      <c r="J7565" s="13" t="n">
        <f t="normal" ca="1">A7575</f>
        <v>0</v>
      </c>
    </row>
    <row r="7566" spans="1:9">
      <c r="A7566" t="s">
        <v>4</v>
      </c>
      <c r="B7566" s="4" t="s">
        <v>5</v>
      </c>
      <c r="C7566" s="4" t="s">
        <v>14</v>
      </c>
      <c r="D7566" s="4" t="s">
        <v>10</v>
      </c>
      <c r="E7566" s="4" t="s">
        <v>6</v>
      </c>
    </row>
    <row r="7567" spans="1:9">
      <c r="A7567" t="n">
        <v>63035</v>
      </c>
      <c r="B7567" s="26" t="n">
        <v>51</v>
      </c>
      <c r="C7567" s="7" t="n">
        <v>4</v>
      </c>
      <c r="D7567" s="7" t="n">
        <v>2</v>
      </c>
      <c r="E7567" s="7" t="s">
        <v>162</v>
      </c>
    </row>
    <row r="7568" spans="1:9">
      <c r="A7568" t="s">
        <v>4</v>
      </c>
      <c r="B7568" s="4" t="s">
        <v>5</v>
      </c>
      <c r="C7568" s="4" t="s">
        <v>10</v>
      </c>
    </row>
    <row r="7569" spans="1:10">
      <c r="A7569" t="n">
        <v>63048</v>
      </c>
      <c r="B7569" s="27" t="n">
        <v>16</v>
      </c>
      <c r="C7569" s="7" t="n">
        <v>0</v>
      </c>
    </row>
    <row r="7570" spans="1:10">
      <c r="A7570" t="s">
        <v>4</v>
      </c>
      <c r="B7570" s="4" t="s">
        <v>5</v>
      </c>
      <c r="C7570" s="4" t="s">
        <v>10</v>
      </c>
      <c r="D7570" s="4" t="s">
        <v>14</v>
      </c>
      <c r="E7570" s="4" t="s">
        <v>9</v>
      </c>
      <c r="F7570" s="4" t="s">
        <v>45</v>
      </c>
      <c r="G7570" s="4" t="s">
        <v>14</v>
      </c>
      <c r="H7570" s="4" t="s">
        <v>14</v>
      </c>
    </row>
    <row r="7571" spans="1:10">
      <c r="A7571" t="n">
        <v>63051</v>
      </c>
      <c r="B7571" s="28" t="n">
        <v>26</v>
      </c>
      <c r="C7571" s="7" t="n">
        <v>2</v>
      </c>
      <c r="D7571" s="7" t="n">
        <v>17</v>
      </c>
      <c r="E7571" s="7" t="n">
        <v>6369</v>
      </c>
      <c r="F7571" s="7" t="s">
        <v>582</v>
      </c>
      <c r="G7571" s="7" t="n">
        <v>2</v>
      </c>
      <c r="H7571" s="7" t="n">
        <v>0</v>
      </c>
    </row>
    <row r="7572" spans="1:10">
      <c r="A7572" t="s">
        <v>4</v>
      </c>
      <c r="B7572" s="4" t="s">
        <v>5</v>
      </c>
    </row>
    <row r="7573" spans="1:10">
      <c r="A7573" t="n">
        <v>63070</v>
      </c>
      <c r="B7573" s="29" t="n">
        <v>28</v>
      </c>
    </row>
    <row r="7574" spans="1:10">
      <c r="A7574" t="s">
        <v>4</v>
      </c>
      <c r="B7574" s="4" t="s">
        <v>5</v>
      </c>
      <c r="C7574" s="4" t="s">
        <v>14</v>
      </c>
      <c r="D7574" s="53" t="s">
        <v>129</v>
      </c>
      <c r="E7574" s="4" t="s">
        <v>5</v>
      </c>
      <c r="F7574" s="4" t="s">
        <v>14</v>
      </c>
      <c r="G7574" s="4" t="s">
        <v>10</v>
      </c>
      <c r="H7574" s="53" t="s">
        <v>130</v>
      </c>
      <c r="I7574" s="4" t="s">
        <v>14</v>
      </c>
      <c r="J7574" s="4" t="s">
        <v>26</v>
      </c>
    </row>
    <row r="7575" spans="1:10">
      <c r="A7575" t="n">
        <v>63071</v>
      </c>
      <c r="B7575" s="12" t="n">
        <v>5</v>
      </c>
      <c r="C7575" s="7" t="n">
        <v>28</v>
      </c>
      <c r="D7575" s="53" t="s">
        <v>3</v>
      </c>
      <c r="E7575" s="54" t="n">
        <v>64</v>
      </c>
      <c r="F7575" s="7" t="n">
        <v>5</v>
      </c>
      <c r="G7575" s="7" t="n">
        <v>4</v>
      </c>
      <c r="H7575" s="53" t="s">
        <v>3</v>
      </c>
      <c r="I7575" s="7" t="n">
        <v>1</v>
      </c>
      <c r="J7575" s="13" t="n">
        <f t="normal" ca="1">A7585</f>
        <v>0</v>
      </c>
    </row>
    <row r="7576" spans="1:10">
      <c r="A7576" t="s">
        <v>4</v>
      </c>
      <c r="B7576" s="4" t="s">
        <v>5</v>
      </c>
      <c r="C7576" s="4" t="s">
        <v>14</v>
      </c>
      <c r="D7576" s="4" t="s">
        <v>10</v>
      </c>
      <c r="E7576" s="4" t="s">
        <v>6</v>
      </c>
    </row>
    <row r="7577" spans="1:10">
      <c r="A7577" t="n">
        <v>63082</v>
      </c>
      <c r="B7577" s="26" t="n">
        <v>51</v>
      </c>
      <c r="C7577" s="7" t="n">
        <v>4</v>
      </c>
      <c r="D7577" s="7" t="n">
        <v>4</v>
      </c>
      <c r="E7577" s="7" t="s">
        <v>583</v>
      </c>
    </row>
    <row r="7578" spans="1:10">
      <c r="A7578" t="s">
        <v>4</v>
      </c>
      <c r="B7578" s="4" t="s">
        <v>5</v>
      </c>
      <c r="C7578" s="4" t="s">
        <v>10</v>
      </c>
    </row>
    <row r="7579" spans="1:10">
      <c r="A7579" t="n">
        <v>63096</v>
      </c>
      <c r="B7579" s="27" t="n">
        <v>16</v>
      </c>
      <c r="C7579" s="7" t="n">
        <v>0</v>
      </c>
    </row>
    <row r="7580" spans="1:10">
      <c r="A7580" t="s">
        <v>4</v>
      </c>
      <c r="B7580" s="4" t="s">
        <v>5</v>
      </c>
      <c r="C7580" s="4" t="s">
        <v>10</v>
      </c>
      <c r="D7580" s="4" t="s">
        <v>14</v>
      </c>
      <c r="E7580" s="4" t="s">
        <v>9</v>
      </c>
      <c r="F7580" s="4" t="s">
        <v>45</v>
      </c>
      <c r="G7580" s="4" t="s">
        <v>14</v>
      </c>
      <c r="H7580" s="4" t="s">
        <v>14</v>
      </c>
    </row>
    <row r="7581" spans="1:10">
      <c r="A7581" t="n">
        <v>63099</v>
      </c>
      <c r="B7581" s="28" t="n">
        <v>26</v>
      </c>
      <c r="C7581" s="7" t="n">
        <v>4</v>
      </c>
      <c r="D7581" s="7" t="n">
        <v>17</v>
      </c>
      <c r="E7581" s="7" t="n">
        <v>7363</v>
      </c>
      <c r="F7581" s="7" t="s">
        <v>584</v>
      </c>
      <c r="G7581" s="7" t="n">
        <v>2</v>
      </c>
      <c r="H7581" s="7" t="n">
        <v>0</v>
      </c>
    </row>
    <row r="7582" spans="1:10">
      <c r="A7582" t="s">
        <v>4</v>
      </c>
      <c r="B7582" s="4" t="s">
        <v>5</v>
      </c>
    </row>
    <row r="7583" spans="1:10">
      <c r="A7583" t="n">
        <v>63117</v>
      </c>
      <c r="B7583" s="29" t="n">
        <v>28</v>
      </c>
    </row>
    <row r="7584" spans="1:10">
      <c r="A7584" t="s">
        <v>4</v>
      </c>
      <c r="B7584" s="4" t="s">
        <v>5</v>
      </c>
      <c r="C7584" s="4" t="s">
        <v>14</v>
      </c>
      <c r="D7584" s="53" t="s">
        <v>129</v>
      </c>
      <c r="E7584" s="4" t="s">
        <v>5</v>
      </c>
      <c r="F7584" s="4" t="s">
        <v>14</v>
      </c>
      <c r="G7584" s="4" t="s">
        <v>10</v>
      </c>
      <c r="H7584" s="53" t="s">
        <v>130</v>
      </c>
      <c r="I7584" s="4" t="s">
        <v>14</v>
      </c>
      <c r="J7584" s="4" t="s">
        <v>26</v>
      </c>
    </row>
    <row r="7585" spans="1:10">
      <c r="A7585" t="n">
        <v>63118</v>
      </c>
      <c r="B7585" s="12" t="n">
        <v>5</v>
      </c>
      <c r="C7585" s="7" t="n">
        <v>28</v>
      </c>
      <c r="D7585" s="53" t="s">
        <v>3</v>
      </c>
      <c r="E7585" s="54" t="n">
        <v>64</v>
      </c>
      <c r="F7585" s="7" t="n">
        <v>5</v>
      </c>
      <c r="G7585" s="7" t="n">
        <v>7</v>
      </c>
      <c r="H7585" s="53" t="s">
        <v>3</v>
      </c>
      <c r="I7585" s="7" t="n">
        <v>1</v>
      </c>
      <c r="J7585" s="13" t="n">
        <f t="normal" ca="1">A7595</f>
        <v>0</v>
      </c>
    </row>
    <row r="7586" spans="1:10">
      <c r="A7586" t="s">
        <v>4</v>
      </c>
      <c r="B7586" s="4" t="s">
        <v>5</v>
      </c>
      <c r="C7586" s="4" t="s">
        <v>14</v>
      </c>
      <c r="D7586" s="4" t="s">
        <v>10</v>
      </c>
      <c r="E7586" s="4" t="s">
        <v>6</v>
      </c>
    </row>
    <row r="7587" spans="1:10">
      <c r="A7587" t="n">
        <v>63129</v>
      </c>
      <c r="B7587" s="26" t="n">
        <v>51</v>
      </c>
      <c r="C7587" s="7" t="n">
        <v>4</v>
      </c>
      <c r="D7587" s="7" t="n">
        <v>7</v>
      </c>
      <c r="E7587" s="7" t="s">
        <v>314</v>
      </c>
    </row>
    <row r="7588" spans="1:10">
      <c r="A7588" t="s">
        <v>4</v>
      </c>
      <c r="B7588" s="4" t="s">
        <v>5</v>
      </c>
      <c r="C7588" s="4" t="s">
        <v>10</v>
      </c>
    </row>
    <row r="7589" spans="1:10">
      <c r="A7589" t="n">
        <v>63142</v>
      </c>
      <c r="B7589" s="27" t="n">
        <v>16</v>
      </c>
      <c r="C7589" s="7" t="n">
        <v>0</v>
      </c>
    </row>
    <row r="7590" spans="1:10">
      <c r="A7590" t="s">
        <v>4</v>
      </c>
      <c r="B7590" s="4" t="s">
        <v>5</v>
      </c>
      <c r="C7590" s="4" t="s">
        <v>10</v>
      </c>
      <c r="D7590" s="4" t="s">
        <v>14</v>
      </c>
      <c r="E7590" s="4" t="s">
        <v>9</v>
      </c>
      <c r="F7590" s="4" t="s">
        <v>45</v>
      </c>
      <c r="G7590" s="4" t="s">
        <v>14</v>
      </c>
      <c r="H7590" s="4" t="s">
        <v>14</v>
      </c>
    </row>
    <row r="7591" spans="1:10">
      <c r="A7591" t="n">
        <v>63145</v>
      </c>
      <c r="B7591" s="28" t="n">
        <v>26</v>
      </c>
      <c r="C7591" s="7" t="n">
        <v>7</v>
      </c>
      <c r="D7591" s="7" t="n">
        <v>17</v>
      </c>
      <c r="E7591" s="7" t="n">
        <v>4363</v>
      </c>
      <c r="F7591" s="7" t="s">
        <v>585</v>
      </c>
      <c r="G7591" s="7" t="n">
        <v>2</v>
      </c>
      <c r="H7591" s="7" t="n">
        <v>0</v>
      </c>
    </row>
    <row r="7592" spans="1:10">
      <c r="A7592" t="s">
        <v>4</v>
      </c>
      <c r="B7592" s="4" t="s">
        <v>5</v>
      </c>
    </row>
    <row r="7593" spans="1:10">
      <c r="A7593" t="n">
        <v>63176</v>
      </c>
      <c r="B7593" s="29" t="n">
        <v>28</v>
      </c>
    </row>
    <row r="7594" spans="1:10">
      <c r="A7594" t="s">
        <v>4</v>
      </c>
      <c r="B7594" s="4" t="s">
        <v>5</v>
      </c>
      <c r="C7594" s="4" t="s">
        <v>14</v>
      </c>
      <c r="D7594" s="4" t="s">
        <v>10</v>
      </c>
      <c r="E7594" s="4" t="s">
        <v>6</v>
      </c>
    </row>
    <row r="7595" spans="1:10">
      <c r="A7595" t="n">
        <v>63177</v>
      </c>
      <c r="B7595" s="26" t="n">
        <v>51</v>
      </c>
      <c r="C7595" s="7" t="n">
        <v>4</v>
      </c>
      <c r="D7595" s="7" t="n">
        <v>1</v>
      </c>
      <c r="E7595" s="7" t="s">
        <v>314</v>
      </c>
    </row>
    <row r="7596" spans="1:10">
      <c r="A7596" t="s">
        <v>4</v>
      </c>
      <c r="B7596" s="4" t="s">
        <v>5</v>
      </c>
      <c r="C7596" s="4" t="s">
        <v>10</v>
      </c>
    </row>
    <row r="7597" spans="1:10">
      <c r="A7597" t="n">
        <v>63190</v>
      </c>
      <c r="B7597" s="27" t="n">
        <v>16</v>
      </c>
      <c r="C7597" s="7" t="n">
        <v>0</v>
      </c>
    </row>
    <row r="7598" spans="1:10">
      <c r="A7598" t="s">
        <v>4</v>
      </c>
      <c r="B7598" s="4" t="s">
        <v>5</v>
      </c>
      <c r="C7598" s="4" t="s">
        <v>10</v>
      </c>
      <c r="D7598" s="4" t="s">
        <v>14</v>
      </c>
      <c r="E7598" s="4" t="s">
        <v>9</v>
      </c>
      <c r="F7598" s="4" t="s">
        <v>45</v>
      </c>
      <c r="G7598" s="4" t="s">
        <v>14</v>
      </c>
      <c r="H7598" s="4" t="s">
        <v>14</v>
      </c>
    </row>
    <row r="7599" spans="1:10">
      <c r="A7599" t="n">
        <v>63193</v>
      </c>
      <c r="B7599" s="28" t="n">
        <v>26</v>
      </c>
      <c r="C7599" s="7" t="n">
        <v>1</v>
      </c>
      <c r="D7599" s="7" t="n">
        <v>17</v>
      </c>
      <c r="E7599" s="7" t="n">
        <v>1348</v>
      </c>
      <c r="F7599" s="7" t="s">
        <v>586</v>
      </c>
      <c r="G7599" s="7" t="n">
        <v>2</v>
      </c>
      <c r="H7599" s="7" t="n">
        <v>0</v>
      </c>
    </row>
    <row r="7600" spans="1:10">
      <c r="A7600" t="s">
        <v>4</v>
      </c>
      <c r="B7600" s="4" t="s">
        <v>5</v>
      </c>
    </row>
    <row r="7601" spans="1:10">
      <c r="A7601" t="n">
        <v>63216</v>
      </c>
      <c r="B7601" s="29" t="n">
        <v>28</v>
      </c>
    </row>
    <row r="7602" spans="1:10">
      <c r="A7602" t="s">
        <v>4</v>
      </c>
      <c r="B7602" s="4" t="s">
        <v>5</v>
      </c>
      <c r="C7602" s="4" t="s">
        <v>10</v>
      </c>
      <c r="D7602" s="4" t="s">
        <v>14</v>
      </c>
    </row>
    <row r="7603" spans="1:10">
      <c r="A7603" t="n">
        <v>63217</v>
      </c>
      <c r="B7603" s="31" t="n">
        <v>89</v>
      </c>
      <c r="C7603" s="7" t="n">
        <v>65533</v>
      </c>
      <c r="D7603" s="7" t="n">
        <v>1</v>
      </c>
    </row>
    <row r="7604" spans="1:10">
      <c r="A7604" t="s">
        <v>4</v>
      </c>
      <c r="B7604" s="4" t="s">
        <v>5</v>
      </c>
      <c r="C7604" s="4" t="s">
        <v>14</v>
      </c>
      <c r="D7604" s="4" t="s">
        <v>10</v>
      </c>
      <c r="E7604" s="4" t="s">
        <v>24</v>
      </c>
    </row>
    <row r="7605" spans="1:10">
      <c r="A7605" t="n">
        <v>63221</v>
      </c>
      <c r="B7605" s="23" t="n">
        <v>58</v>
      </c>
      <c r="C7605" s="7" t="n">
        <v>101</v>
      </c>
      <c r="D7605" s="7" t="n">
        <v>500</v>
      </c>
      <c r="E7605" s="7" t="n">
        <v>1</v>
      </c>
    </row>
    <row r="7606" spans="1:10">
      <c r="A7606" t="s">
        <v>4</v>
      </c>
      <c r="B7606" s="4" t="s">
        <v>5</v>
      </c>
      <c r="C7606" s="4" t="s">
        <v>14</v>
      </c>
      <c r="D7606" s="4" t="s">
        <v>10</v>
      </c>
    </row>
    <row r="7607" spans="1:10">
      <c r="A7607" t="n">
        <v>63229</v>
      </c>
      <c r="B7607" s="23" t="n">
        <v>58</v>
      </c>
      <c r="C7607" s="7" t="n">
        <v>254</v>
      </c>
      <c r="D7607" s="7" t="n">
        <v>0</v>
      </c>
    </row>
    <row r="7608" spans="1:10">
      <c r="A7608" t="s">
        <v>4</v>
      </c>
      <c r="B7608" s="4" t="s">
        <v>5</v>
      </c>
      <c r="C7608" s="4" t="s">
        <v>14</v>
      </c>
    </row>
    <row r="7609" spans="1:10">
      <c r="A7609" t="n">
        <v>63233</v>
      </c>
      <c r="B7609" s="33" t="n">
        <v>45</v>
      </c>
      <c r="C7609" s="7" t="n">
        <v>0</v>
      </c>
    </row>
    <row r="7610" spans="1:10">
      <c r="A7610" t="s">
        <v>4</v>
      </c>
      <c r="B7610" s="4" t="s">
        <v>5</v>
      </c>
      <c r="C7610" s="4" t="s">
        <v>14</v>
      </c>
    </row>
    <row r="7611" spans="1:10">
      <c r="A7611" t="n">
        <v>63235</v>
      </c>
      <c r="B7611" s="62" t="n">
        <v>116</v>
      </c>
      <c r="C7611" s="7" t="n">
        <v>1</v>
      </c>
    </row>
    <row r="7612" spans="1:10">
      <c r="A7612" t="s">
        <v>4</v>
      </c>
      <c r="B7612" s="4" t="s">
        <v>5</v>
      </c>
      <c r="C7612" s="4" t="s">
        <v>14</v>
      </c>
      <c r="D7612" s="4" t="s">
        <v>10</v>
      </c>
      <c r="E7612" s="4" t="s">
        <v>10</v>
      </c>
      <c r="F7612" s="4" t="s">
        <v>9</v>
      </c>
    </row>
    <row r="7613" spans="1:10">
      <c r="A7613" t="n">
        <v>63237</v>
      </c>
      <c r="B7613" s="59" t="n">
        <v>84</v>
      </c>
      <c r="C7613" s="7" t="n">
        <v>0</v>
      </c>
      <c r="D7613" s="7" t="n">
        <v>0</v>
      </c>
      <c r="E7613" s="7" t="n">
        <v>0</v>
      </c>
      <c r="F7613" s="7" t="n">
        <v>1036831949</v>
      </c>
    </row>
    <row r="7614" spans="1:10">
      <c r="A7614" t="s">
        <v>4</v>
      </c>
      <c r="B7614" s="4" t="s">
        <v>5</v>
      </c>
      <c r="C7614" s="4" t="s">
        <v>10</v>
      </c>
      <c r="D7614" s="4" t="s">
        <v>24</v>
      </c>
      <c r="E7614" s="4" t="s">
        <v>24</v>
      </c>
      <c r="F7614" s="4" t="s">
        <v>24</v>
      </c>
      <c r="G7614" s="4" t="s">
        <v>24</v>
      </c>
    </row>
    <row r="7615" spans="1:10">
      <c r="A7615" t="n">
        <v>63247</v>
      </c>
      <c r="B7615" s="40" t="n">
        <v>46</v>
      </c>
      <c r="C7615" s="7" t="n">
        <v>0</v>
      </c>
      <c r="D7615" s="7" t="n">
        <v>-91.1399993896484</v>
      </c>
      <c r="E7615" s="7" t="n">
        <v>173.550003051758</v>
      </c>
      <c r="F7615" s="7" t="n">
        <v>30.2999992370605</v>
      </c>
      <c r="G7615" s="7" t="n">
        <v>90.1999969482422</v>
      </c>
    </row>
    <row r="7616" spans="1:10">
      <c r="A7616" t="s">
        <v>4</v>
      </c>
      <c r="B7616" s="4" t="s">
        <v>5</v>
      </c>
      <c r="C7616" s="4" t="s">
        <v>10</v>
      </c>
      <c r="D7616" s="4" t="s">
        <v>24</v>
      </c>
      <c r="E7616" s="4" t="s">
        <v>24</v>
      </c>
      <c r="F7616" s="4" t="s">
        <v>24</v>
      </c>
      <c r="G7616" s="4" t="s">
        <v>24</v>
      </c>
    </row>
    <row r="7617" spans="1:7">
      <c r="A7617" t="n">
        <v>63266</v>
      </c>
      <c r="B7617" s="40" t="n">
        <v>46</v>
      </c>
      <c r="C7617" s="7" t="n">
        <v>61490</v>
      </c>
      <c r="D7617" s="7" t="n">
        <v>-91.5500030517578</v>
      </c>
      <c r="E7617" s="7" t="n">
        <v>173.550003051758</v>
      </c>
      <c r="F7617" s="7" t="n">
        <v>31.5599994659424</v>
      </c>
      <c r="G7617" s="7" t="n">
        <v>97.9000015258789</v>
      </c>
    </row>
    <row r="7618" spans="1:7">
      <c r="A7618" t="s">
        <v>4</v>
      </c>
      <c r="B7618" s="4" t="s">
        <v>5</v>
      </c>
      <c r="C7618" s="4" t="s">
        <v>10</v>
      </c>
      <c r="D7618" s="4" t="s">
        <v>24</v>
      </c>
      <c r="E7618" s="4" t="s">
        <v>24</v>
      </c>
      <c r="F7618" s="4" t="s">
        <v>24</v>
      </c>
      <c r="G7618" s="4" t="s">
        <v>24</v>
      </c>
    </row>
    <row r="7619" spans="1:7">
      <c r="A7619" t="n">
        <v>63285</v>
      </c>
      <c r="B7619" s="40" t="n">
        <v>46</v>
      </c>
      <c r="C7619" s="7" t="n">
        <v>61489</v>
      </c>
      <c r="D7619" s="7" t="n">
        <v>-92.9000015258789</v>
      </c>
      <c r="E7619" s="7" t="n">
        <v>173.550003051758</v>
      </c>
      <c r="F7619" s="7" t="n">
        <v>28.5300006866455</v>
      </c>
      <c r="G7619" s="7" t="n">
        <v>75</v>
      </c>
    </row>
    <row r="7620" spans="1:7">
      <c r="A7620" t="s">
        <v>4</v>
      </c>
      <c r="B7620" s="4" t="s">
        <v>5</v>
      </c>
      <c r="C7620" s="4" t="s">
        <v>10</v>
      </c>
      <c r="D7620" s="4" t="s">
        <v>24</v>
      </c>
      <c r="E7620" s="4" t="s">
        <v>24</v>
      </c>
      <c r="F7620" s="4" t="s">
        <v>24</v>
      </c>
      <c r="G7620" s="4" t="s">
        <v>24</v>
      </c>
    </row>
    <row r="7621" spans="1:7">
      <c r="A7621" t="n">
        <v>63304</v>
      </c>
      <c r="B7621" s="40" t="n">
        <v>46</v>
      </c>
      <c r="C7621" s="7" t="n">
        <v>61488</v>
      </c>
      <c r="D7621" s="7" t="n">
        <v>-92.879997253418</v>
      </c>
      <c r="E7621" s="7" t="n">
        <v>173.550003051758</v>
      </c>
      <c r="F7621" s="7" t="n">
        <v>32</v>
      </c>
      <c r="G7621" s="7" t="n">
        <v>99.5999984741211</v>
      </c>
    </row>
    <row r="7622" spans="1:7">
      <c r="A7622" t="s">
        <v>4</v>
      </c>
      <c r="B7622" s="4" t="s">
        <v>5</v>
      </c>
      <c r="C7622" s="4" t="s">
        <v>10</v>
      </c>
      <c r="D7622" s="4" t="s">
        <v>24</v>
      </c>
      <c r="E7622" s="4" t="s">
        <v>24</v>
      </c>
      <c r="F7622" s="4" t="s">
        <v>24</v>
      </c>
      <c r="G7622" s="4" t="s">
        <v>24</v>
      </c>
    </row>
    <row r="7623" spans="1:7">
      <c r="A7623" t="n">
        <v>63323</v>
      </c>
      <c r="B7623" s="40" t="n">
        <v>46</v>
      </c>
      <c r="C7623" s="7" t="n">
        <v>8</v>
      </c>
      <c r="D7623" s="7" t="n">
        <v>-91.5800018310547</v>
      </c>
      <c r="E7623" s="7" t="n">
        <v>173.550003051758</v>
      </c>
      <c r="F7623" s="7" t="n">
        <v>27.6599998474121</v>
      </c>
      <c r="G7623" s="7" t="n">
        <v>65.6999969482422</v>
      </c>
    </row>
    <row r="7624" spans="1:7">
      <c r="A7624" t="s">
        <v>4</v>
      </c>
      <c r="B7624" s="4" t="s">
        <v>5</v>
      </c>
      <c r="C7624" s="4" t="s">
        <v>10</v>
      </c>
      <c r="D7624" s="4" t="s">
        <v>24</v>
      </c>
      <c r="E7624" s="4" t="s">
        <v>24</v>
      </c>
      <c r="F7624" s="4" t="s">
        <v>24</v>
      </c>
      <c r="G7624" s="4" t="s">
        <v>24</v>
      </c>
    </row>
    <row r="7625" spans="1:7">
      <c r="A7625" t="n">
        <v>63342</v>
      </c>
      <c r="B7625" s="40" t="n">
        <v>46</v>
      </c>
      <c r="C7625" s="7" t="n">
        <v>1</v>
      </c>
      <c r="D7625" s="7" t="n">
        <v>-93.1999969482422</v>
      </c>
      <c r="E7625" s="7" t="n">
        <v>173.550003051758</v>
      </c>
      <c r="F7625" s="7" t="n">
        <v>29.8799991607666</v>
      </c>
      <c r="G7625" s="7" t="n">
        <v>87</v>
      </c>
    </row>
    <row r="7626" spans="1:7">
      <c r="A7626" t="s">
        <v>4</v>
      </c>
      <c r="B7626" s="4" t="s">
        <v>5</v>
      </c>
      <c r="C7626" s="4" t="s">
        <v>10</v>
      </c>
      <c r="D7626" s="4" t="s">
        <v>24</v>
      </c>
      <c r="E7626" s="4" t="s">
        <v>24</v>
      </c>
      <c r="F7626" s="4" t="s">
        <v>24</v>
      </c>
      <c r="G7626" s="4" t="s">
        <v>24</v>
      </c>
    </row>
    <row r="7627" spans="1:7">
      <c r="A7627" t="n">
        <v>63361</v>
      </c>
      <c r="B7627" s="40" t="n">
        <v>46</v>
      </c>
      <c r="C7627" s="7" t="n">
        <v>9</v>
      </c>
      <c r="D7627" s="7" t="n">
        <v>-90.8300018310547</v>
      </c>
      <c r="E7627" s="7" t="n">
        <v>173.550003051758</v>
      </c>
      <c r="F7627" s="7" t="n">
        <v>33.0400009155273</v>
      </c>
      <c r="G7627" s="7" t="n">
        <v>110.099998474121</v>
      </c>
    </row>
    <row r="7628" spans="1:7">
      <c r="A7628" t="s">
        <v>4</v>
      </c>
      <c r="B7628" s="4" t="s">
        <v>5</v>
      </c>
      <c r="C7628" s="4" t="s">
        <v>10</v>
      </c>
      <c r="D7628" s="4" t="s">
        <v>24</v>
      </c>
      <c r="E7628" s="4" t="s">
        <v>24</v>
      </c>
      <c r="F7628" s="4" t="s">
        <v>24</v>
      </c>
      <c r="G7628" s="4" t="s">
        <v>24</v>
      </c>
    </row>
    <row r="7629" spans="1:7">
      <c r="A7629" t="n">
        <v>63380</v>
      </c>
      <c r="B7629" s="40" t="n">
        <v>46</v>
      </c>
      <c r="C7629" s="7" t="n">
        <v>7032</v>
      </c>
      <c r="D7629" s="7" t="n">
        <v>-91.2399978637695</v>
      </c>
      <c r="E7629" s="7" t="n">
        <v>173.550003051758</v>
      </c>
      <c r="F7629" s="7" t="n">
        <v>29.6100006103516</v>
      </c>
      <c r="G7629" s="7" t="n">
        <v>85.5999984741211</v>
      </c>
    </row>
    <row r="7630" spans="1:7">
      <c r="A7630" t="s">
        <v>4</v>
      </c>
      <c r="B7630" s="4" t="s">
        <v>5</v>
      </c>
      <c r="C7630" s="4" t="s">
        <v>10</v>
      </c>
      <c r="D7630" s="4" t="s">
        <v>24</v>
      </c>
      <c r="E7630" s="4" t="s">
        <v>24</v>
      </c>
      <c r="F7630" s="4" t="s">
        <v>24</v>
      </c>
      <c r="G7630" s="4" t="s">
        <v>24</v>
      </c>
    </row>
    <row r="7631" spans="1:7">
      <c r="A7631" t="n">
        <v>63399</v>
      </c>
      <c r="B7631" s="40" t="n">
        <v>46</v>
      </c>
      <c r="C7631" s="7" t="n">
        <v>7030</v>
      </c>
      <c r="D7631" s="7" t="n">
        <v>-93.0999984741211</v>
      </c>
      <c r="E7631" s="7" t="n">
        <v>173.550003051758</v>
      </c>
      <c r="F7631" s="7" t="n">
        <v>34.3199996948242</v>
      </c>
      <c r="G7631" s="7" t="n">
        <v>104.300003051758</v>
      </c>
    </row>
    <row r="7632" spans="1:7">
      <c r="A7632" t="s">
        <v>4</v>
      </c>
      <c r="B7632" s="4" t="s">
        <v>5</v>
      </c>
      <c r="C7632" s="4" t="s">
        <v>10</v>
      </c>
      <c r="D7632" s="4" t="s">
        <v>24</v>
      </c>
      <c r="E7632" s="4" t="s">
        <v>24</v>
      </c>
      <c r="F7632" s="4" t="s">
        <v>24</v>
      </c>
      <c r="G7632" s="4" t="s">
        <v>24</v>
      </c>
    </row>
    <row r="7633" spans="1:7">
      <c r="A7633" t="n">
        <v>63418</v>
      </c>
      <c r="B7633" s="40" t="n">
        <v>46</v>
      </c>
      <c r="C7633" s="7" t="n">
        <v>28</v>
      </c>
      <c r="D7633" s="7" t="n">
        <v>-86.1600036621094</v>
      </c>
      <c r="E7633" s="7" t="n">
        <v>173.550003051758</v>
      </c>
      <c r="F7633" s="7" t="n">
        <v>29.2399997711182</v>
      </c>
      <c r="G7633" s="7" t="n">
        <v>346.299987792969</v>
      </c>
    </row>
    <row r="7634" spans="1:7">
      <c r="A7634" t="s">
        <v>4</v>
      </c>
      <c r="B7634" s="4" t="s">
        <v>5</v>
      </c>
      <c r="C7634" s="4" t="s">
        <v>10</v>
      </c>
      <c r="D7634" s="4" t="s">
        <v>24</v>
      </c>
      <c r="E7634" s="4" t="s">
        <v>24</v>
      </c>
      <c r="F7634" s="4" t="s">
        <v>24</v>
      </c>
      <c r="G7634" s="4" t="s">
        <v>24</v>
      </c>
    </row>
    <row r="7635" spans="1:7">
      <c r="A7635" t="n">
        <v>63437</v>
      </c>
      <c r="B7635" s="40" t="n">
        <v>46</v>
      </c>
      <c r="C7635" s="7" t="n">
        <v>22</v>
      </c>
      <c r="D7635" s="7" t="n">
        <v>-86.0199966430664</v>
      </c>
      <c r="E7635" s="7" t="n">
        <v>173.550003051758</v>
      </c>
      <c r="F7635" s="7" t="n">
        <v>31.4200000762939</v>
      </c>
      <c r="G7635" s="7" t="n">
        <v>324.399993896484</v>
      </c>
    </row>
    <row r="7636" spans="1:7">
      <c r="A7636" t="s">
        <v>4</v>
      </c>
      <c r="B7636" s="4" t="s">
        <v>5</v>
      </c>
      <c r="C7636" s="4" t="s">
        <v>10</v>
      </c>
      <c r="D7636" s="4" t="s">
        <v>24</v>
      </c>
      <c r="E7636" s="4" t="s">
        <v>24</v>
      </c>
      <c r="F7636" s="4" t="s">
        <v>24</v>
      </c>
      <c r="G7636" s="4" t="s">
        <v>24</v>
      </c>
    </row>
    <row r="7637" spans="1:7">
      <c r="A7637" t="n">
        <v>63456</v>
      </c>
      <c r="B7637" s="40" t="n">
        <v>46</v>
      </c>
      <c r="C7637" s="7" t="n">
        <v>7031</v>
      </c>
      <c r="D7637" s="7" t="n">
        <v>-84.129997253418</v>
      </c>
      <c r="E7637" s="7" t="n">
        <v>173.550003051758</v>
      </c>
      <c r="F7637" s="7" t="n">
        <v>32.189998626709</v>
      </c>
      <c r="G7637" s="7" t="n">
        <v>-90</v>
      </c>
    </row>
    <row r="7638" spans="1:7">
      <c r="A7638" t="s">
        <v>4</v>
      </c>
      <c r="B7638" s="4" t="s">
        <v>5</v>
      </c>
      <c r="C7638" s="4" t="s">
        <v>10</v>
      </c>
      <c r="D7638" s="4" t="s">
        <v>24</v>
      </c>
      <c r="E7638" s="4" t="s">
        <v>24</v>
      </c>
      <c r="F7638" s="4" t="s">
        <v>24</v>
      </c>
      <c r="G7638" s="4" t="s">
        <v>24</v>
      </c>
    </row>
    <row r="7639" spans="1:7">
      <c r="A7639" t="n">
        <v>63475</v>
      </c>
      <c r="B7639" s="40" t="n">
        <v>46</v>
      </c>
      <c r="C7639" s="7" t="n">
        <v>14</v>
      </c>
      <c r="D7639" s="7" t="n">
        <v>-87.4100036621094</v>
      </c>
      <c r="E7639" s="7" t="n">
        <v>173.550003051758</v>
      </c>
      <c r="F7639" s="7" t="n">
        <v>33.4099998474121</v>
      </c>
      <c r="G7639" s="7" t="n">
        <v>162.699996948242</v>
      </c>
    </row>
    <row r="7640" spans="1:7">
      <c r="A7640" t="s">
        <v>4</v>
      </c>
      <c r="B7640" s="4" t="s">
        <v>5</v>
      </c>
      <c r="C7640" s="4" t="s">
        <v>10</v>
      </c>
      <c r="D7640" s="4" t="s">
        <v>24</v>
      </c>
      <c r="E7640" s="4" t="s">
        <v>24</v>
      </c>
      <c r="F7640" s="4" t="s">
        <v>24</v>
      </c>
      <c r="G7640" s="4" t="s">
        <v>24</v>
      </c>
    </row>
    <row r="7641" spans="1:7">
      <c r="A7641" t="n">
        <v>63494</v>
      </c>
      <c r="B7641" s="40" t="n">
        <v>46</v>
      </c>
      <c r="C7641" s="7" t="n">
        <v>1590</v>
      </c>
      <c r="D7641" s="7" t="n">
        <v>-83.2399978637695</v>
      </c>
      <c r="E7641" s="7" t="n">
        <v>173.399993896484</v>
      </c>
      <c r="F7641" s="7" t="n">
        <v>30.3199996948242</v>
      </c>
      <c r="G7641" s="7" t="n">
        <v>0</v>
      </c>
    </row>
    <row r="7642" spans="1:7">
      <c r="A7642" t="s">
        <v>4</v>
      </c>
      <c r="B7642" s="4" t="s">
        <v>5</v>
      </c>
      <c r="C7642" s="4" t="s">
        <v>10</v>
      </c>
      <c r="D7642" s="4" t="s">
        <v>24</v>
      </c>
      <c r="E7642" s="4" t="s">
        <v>24</v>
      </c>
      <c r="F7642" s="4" t="s">
        <v>24</v>
      </c>
      <c r="G7642" s="4" t="s">
        <v>10</v>
      </c>
      <c r="H7642" s="4" t="s">
        <v>10</v>
      </c>
    </row>
    <row r="7643" spans="1:7">
      <c r="A7643" t="n">
        <v>63513</v>
      </c>
      <c r="B7643" s="52" t="n">
        <v>60</v>
      </c>
      <c r="C7643" s="7" t="n">
        <v>0</v>
      </c>
      <c r="D7643" s="7" t="n">
        <v>0</v>
      </c>
      <c r="E7643" s="7" t="n">
        <v>0</v>
      </c>
      <c r="F7643" s="7" t="n">
        <v>0</v>
      </c>
      <c r="G7643" s="7" t="n">
        <v>0</v>
      </c>
      <c r="H7643" s="7" t="n">
        <v>1</v>
      </c>
    </row>
    <row r="7644" spans="1:7">
      <c r="A7644" t="s">
        <v>4</v>
      </c>
      <c r="B7644" s="4" t="s">
        <v>5</v>
      </c>
      <c r="C7644" s="4" t="s">
        <v>10</v>
      </c>
      <c r="D7644" s="4" t="s">
        <v>24</v>
      </c>
      <c r="E7644" s="4" t="s">
        <v>24</v>
      </c>
      <c r="F7644" s="4" t="s">
        <v>24</v>
      </c>
      <c r="G7644" s="4" t="s">
        <v>10</v>
      </c>
      <c r="H7644" s="4" t="s">
        <v>10</v>
      </c>
    </row>
    <row r="7645" spans="1:7">
      <c r="A7645" t="n">
        <v>63532</v>
      </c>
      <c r="B7645" s="52" t="n">
        <v>60</v>
      </c>
      <c r="C7645" s="7" t="n">
        <v>0</v>
      </c>
      <c r="D7645" s="7" t="n">
        <v>0</v>
      </c>
      <c r="E7645" s="7" t="n">
        <v>0</v>
      </c>
      <c r="F7645" s="7" t="n">
        <v>0</v>
      </c>
      <c r="G7645" s="7" t="n">
        <v>0</v>
      </c>
      <c r="H7645" s="7" t="n">
        <v>0</v>
      </c>
    </row>
    <row r="7646" spans="1:7">
      <c r="A7646" t="s">
        <v>4</v>
      </c>
      <c r="B7646" s="4" t="s">
        <v>5</v>
      </c>
      <c r="C7646" s="4" t="s">
        <v>10</v>
      </c>
      <c r="D7646" s="4" t="s">
        <v>10</v>
      </c>
      <c r="E7646" s="4" t="s">
        <v>10</v>
      </c>
    </row>
    <row r="7647" spans="1:7">
      <c r="A7647" t="n">
        <v>63551</v>
      </c>
      <c r="B7647" s="64" t="n">
        <v>61</v>
      </c>
      <c r="C7647" s="7" t="n">
        <v>0</v>
      </c>
      <c r="D7647" s="7" t="n">
        <v>65533</v>
      </c>
      <c r="E7647" s="7" t="n">
        <v>0</v>
      </c>
    </row>
    <row r="7648" spans="1:7">
      <c r="A7648" t="s">
        <v>4</v>
      </c>
      <c r="B7648" s="4" t="s">
        <v>5</v>
      </c>
      <c r="C7648" s="4" t="s">
        <v>10</v>
      </c>
      <c r="D7648" s="4" t="s">
        <v>24</v>
      </c>
      <c r="E7648" s="4" t="s">
        <v>24</v>
      </c>
      <c r="F7648" s="4" t="s">
        <v>24</v>
      </c>
      <c r="G7648" s="4" t="s">
        <v>10</v>
      </c>
      <c r="H7648" s="4" t="s">
        <v>10</v>
      </c>
    </row>
    <row r="7649" spans="1:8">
      <c r="A7649" t="n">
        <v>63558</v>
      </c>
      <c r="B7649" s="52" t="n">
        <v>60</v>
      </c>
      <c r="C7649" s="7" t="n">
        <v>61489</v>
      </c>
      <c r="D7649" s="7" t="n">
        <v>0</v>
      </c>
      <c r="E7649" s="7" t="n">
        <v>0</v>
      </c>
      <c r="F7649" s="7" t="n">
        <v>0</v>
      </c>
      <c r="G7649" s="7" t="n">
        <v>0</v>
      </c>
      <c r="H7649" s="7" t="n">
        <v>1</v>
      </c>
    </row>
    <row r="7650" spans="1:8">
      <c r="A7650" t="s">
        <v>4</v>
      </c>
      <c r="B7650" s="4" t="s">
        <v>5</v>
      </c>
      <c r="C7650" s="4" t="s">
        <v>10</v>
      </c>
      <c r="D7650" s="4" t="s">
        <v>24</v>
      </c>
      <c r="E7650" s="4" t="s">
        <v>24</v>
      </c>
      <c r="F7650" s="4" t="s">
        <v>24</v>
      </c>
      <c r="G7650" s="4" t="s">
        <v>10</v>
      </c>
      <c r="H7650" s="4" t="s">
        <v>10</v>
      </c>
    </row>
    <row r="7651" spans="1:8">
      <c r="A7651" t="n">
        <v>63577</v>
      </c>
      <c r="B7651" s="52" t="n">
        <v>60</v>
      </c>
      <c r="C7651" s="7" t="n">
        <v>61489</v>
      </c>
      <c r="D7651" s="7" t="n">
        <v>0</v>
      </c>
      <c r="E7651" s="7" t="n">
        <v>0</v>
      </c>
      <c r="F7651" s="7" t="n">
        <v>0</v>
      </c>
      <c r="G7651" s="7" t="n">
        <v>0</v>
      </c>
      <c r="H7651" s="7" t="n">
        <v>0</v>
      </c>
    </row>
    <row r="7652" spans="1:8">
      <c r="A7652" t="s">
        <v>4</v>
      </c>
      <c r="B7652" s="4" t="s">
        <v>5</v>
      </c>
      <c r="C7652" s="4" t="s">
        <v>10</v>
      </c>
      <c r="D7652" s="4" t="s">
        <v>10</v>
      </c>
      <c r="E7652" s="4" t="s">
        <v>10</v>
      </c>
    </row>
    <row r="7653" spans="1:8">
      <c r="A7653" t="n">
        <v>63596</v>
      </c>
      <c r="B7653" s="64" t="n">
        <v>61</v>
      </c>
      <c r="C7653" s="7" t="n">
        <v>61489</v>
      </c>
      <c r="D7653" s="7" t="n">
        <v>65533</v>
      </c>
      <c r="E7653" s="7" t="n">
        <v>0</v>
      </c>
    </row>
    <row r="7654" spans="1:8">
      <c r="A7654" t="s">
        <v>4</v>
      </c>
      <c r="B7654" s="4" t="s">
        <v>5</v>
      </c>
      <c r="C7654" s="4" t="s">
        <v>10</v>
      </c>
      <c r="D7654" s="4" t="s">
        <v>24</v>
      </c>
      <c r="E7654" s="4" t="s">
        <v>24</v>
      </c>
      <c r="F7654" s="4" t="s">
        <v>24</v>
      </c>
      <c r="G7654" s="4" t="s">
        <v>10</v>
      </c>
      <c r="H7654" s="4" t="s">
        <v>10</v>
      </c>
    </row>
    <row r="7655" spans="1:8">
      <c r="A7655" t="n">
        <v>63603</v>
      </c>
      <c r="B7655" s="52" t="n">
        <v>60</v>
      </c>
      <c r="C7655" s="7" t="n">
        <v>61490</v>
      </c>
      <c r="D7655" s="7" t="n">
        <v>0</v>
      </c>
      <c r="E7655" s="7" t="n">
        <v>0</v>
      </c>
      <c r="F7655" s="7" t="n">
        <v>0</v>
      </c>
      <c r="G7655" s="7" t="n">
        <v>0</v>
      </c>
      <c r="H7655" s="7" t="n">
        <v>1</v>
      </c>
    </row>
    <row r="7656" spans="1:8">
      <c r="A7656" t="s">
        <v>4</v>
      </c>
      <c r="B7656" s="4" t="s">
        <v>5</v>
      </c>
      <c r="C7656" s="4" t="s">
        <v>10</v>
      </c>
      <c r="D7656" s="4" t="s">
        <v>24</v>
      </c>
      <c r="E7656" s="4" t="s">
        <v>24</v>
      </c>
      <c r="F7656" s="4" t="s">
        <v>24</v>
      </c>
      <c r="G7656" s="4" t="s">
        <v>10</v>
      </c>
      <c r="H7656" s="4" t="s">
        <v>10</v>
      </c>
    </row>
    <row r="7657" spans="1:8">
      <c r="A7657" t="n">
        <v>63622</v>
      </c>
      <c r="B7657" s="52" t="n">
        <v>60</v>
      </c>
      <c r="C7657" s="7" t="n">
        <v>61490</v>
      </c>
      <c r="D7657" s="7" t="n">
        <v>0</v>
      </c>
      <c r="E7657" s="7" t="n">
        <v>0</v>
      </c>
      <c r="F7657" s="7" t="n">
        <v>0</v>
      </c>
      <c r="G7657" s="7" t="n">
        <v>0</v>
      </c>
      <c r="H7657" s="7" t="n">
        <v>0</v>
      </c>
    </row>
    <row r="7658" spans="1:8">
      <c r="A7658" t="s">
        <v>4</v>
      </c>
      <c r="B7658" s="4" t="s">
        <v>5</v>
      </c>
      <c r="C7658" s="4" t="s">
        <v>10</v>
      </c>
      <c r="D7658" s="4" t="s">
        <v>10</v>
      </c>
      <c r="E7658" s="4" t="s">
        <v>10</v>
      </c>
    </row>
    <row r="7659" spans="1:8">
      <c r="A7659" t="n">
        <v>63641</v>
      </c>
      <c r="B7659" s="64" t="n">
        <v>61</v>
      </c>
      <c r="C7659" s="7" t="n">
        <v>61490</v>
      </c>
      <c r="D7659" s="7" t="n">
        <v>65533</v>
      </c>
      <c r="E7659" s="7" t="n">
        <v>0</v>
      </c>
    </row>
    <row r="7660" spans="1:8">
      <c r="A7660" t="s">
        <v>4</v>
      </c>
      <c r="B7660" s="4" t="s">
        <v>5</v>
      </c>
      <c r="C7660" s="4" t="s">
        <v>10</v>
      </c>
      <c r="D7660" s="4" t="s">
        <v>24</v>
      </c>
      <c r="E7660" s="4" t="s">
        <v>24</v>
      </c>
      <c r="F7660" s="4" t="s">
        <v>24</v>
      </c>
      <c r="G7660" s="4" t="s">
        <v>10</v>
      </c>
      <c r="H7660" s="4" t="s">
        <v>10</v>
      </c>
    </row>
    <row r="7661" spans="1:8">
      <c r="A7661" t="n">
        <v>63648</v>
      </c>
      <c r="B7661" s="52" t="n">
        <v>60</v>
      </c>
      <c r="C7661" s="7" t="n">
        <v>61488</v>
      </c>
      <c r="D7661" s="7" t="n">
        <v>0</v>
      </c>
      <c r="E7661" s="7" t="n">
        <v>0</v>
      </c>
      <c r="F7661" s="7" t="n">
        <v>0</v>
      </c>
      <c r="G7661" s="7" t="n">
        <v>0</v>
      </c>
      <c r="H7661" s="7" t="n">
        <v>1</v>
      </c>
    </row>
    <row r="7662" spans="1:8">
      <c r="A7662" t="s">
        <v>4</v>
      </c>
      <c r="B7662" s="4" t="s">
        <v>5</v>
      </c>
      <c r="C7662" s="4" t="s">
        <v>10</v>
      </c>
      <c r="D7662" s="4" t="s">
        <v>24</v>
      </c>
      <c r="E7662" s="4" t="s">
        <v>24</v>
      </c>
      <c r="F7662" s="4" t="s">
        <v>24</v>
      </c>
      <c r="G7662" s="4" t="s">
        <v>10</v>
      </c>
      <c r="H7662" s="4" t="s">
        <v>10</v>
      </c>
    </row>
    <row r="7663" spans="1:8">
      <c r="A7663" t="n">
        <v>63667</v>
      </c>
      <c r="B7663" s="52" t="n">
        <v>60</v>
      </c>
      <c r="C7663" s="7" t="n">
        <v>61488</v>
      </c>
      <c r="D7663" s="7" t="n">
        <v>0</v>
      </c>
      <c r="E7663" s="7" t="n">
        <v>0</v>
      </c>
      <c r="F7663" s="7" t="n">
        <v>0</v>
      </c>
      <c r="G7663" s="7" t="n">
        <v>0</v>
      </c>
      <c r="H7663" s="7" t="n">
        <v>0</v>
      </c>
    </row>
    <row r="7664" spans="1:8">
      <c r="A7664" t="s">
        <v>4</v>
      </c>
      <c r="B7664" s="4" t="s">
        <v>5</v>
      </c>
      <c r="C7664" s="4" t="s">
        <v>10</v>
      </c>
      <c r="D7664" s="4" t="s">
        <v>10</v>
      </c>
      <c r="E7664" s="4" t="s">
        <v>10</v>
      </c>
    </row>
    <row r="7665" spans="1:8">
      <c r="A7665" t="n">
        <v>63686</v>
      </c>
      <c r="B7665" s="64" t="n">
        <v>61</v>
      </c>
      <c r="C7665" s="7" t="n">
        <v>61488</v>
      </c>
      <c r="D7665" s="7" t="n">
        <v>65533</v>
      </c>
      <c r="E7665" s="7" t="n">
        <v>0</v>
      </c>
    </row>
    <row r="7666" spans="1:8">
      <c r="A7666" t="s">
        <v>4</v>
      </c>
      <c r="B7666" s="4" t="s">
        <v>5</v>
      </c>
      <c r="C7666" s="4" t="s">
        <v>10</v>
      </c>
      <c r="D7666" s="4" t="s">
        <v>24</v>
      </c>
      <c r="E7666" s="4" t="s">
        <v>24</v>
      </c>
      <c r="F7666" s="4" t="s">
        <v>24</v>
      </c>
      <c r="G7666" s="4" t="s">
        <v>10</v>
      </c>
      <c r="H7666" s="4" t="s">
        <v>10</v>
      </c>
    </row>
    <row r="7667" spans="1:8">
      <c r="A7667" t="n">
        <v>63693</v>
      </c>
      <c r="B7667" s="52" t="n">
        <v>60</v>
      </c>
      <c r="C7667" s="7" t="n">
        <v>8</v>
      </c>
      <c r="D7667" s="7" t="n">
        <v>0</v>
      </c>
      <c r="E7667" s="7" t="n">
        <v>0</v>
      </c>
      <c r="F7667" s="7" t="n">
        <v>0</v>
      </c>
      <c r="G7667" s="7" t="n">
        <v>0</v>
      </c>
      <c r="H7667" s="7" t="n">
        <v>1</v>
      </c>
    </row>
    <row r="7668" spans="1:8">
      <c r="A7668" t="s">
        <v>4</v>
      </c>
      <c r="B7668" s="4" t="s">
        <v>5</v>
      </c>
      <c r="C7668" s="4" t="s">
        <v>10</v>
      </c>
      <c r="D7668" s="4" t="s">
        <v>24</v>
      </c>
      <c r="E7668" s="4" t="s">
        <v>24</v>
      </c>
      <c r="F7668" s="4" t="s">
        <v>24</v>
      </c>
      <c r="G7668" s="4" t="s">
        <v>10</v>
      </c>
      <c r="H7668" s="4" t="s">
        <v>10</v>
      </c>
    </row>
    <row r="7669" spans="1:8">
      <c r="A7669" t="n">
        <v>63712</v>
      </c>
      <c r="B7669" s="52" t="n">
        <v>60</v>
      </c>
      <c r="C7669" s="7" t="n">
        <v>8</v>
      </c>
      <c r="D7669" s="7" t="n">
        <v>0</v>
      </c>
      <c r="E7669" s="7" t="n">
        <v>0</v>
      </c>
      <c r="F7669" s="7" t="n">
        <v>0</v>
      </c>
      <c r="G7669" s="7" t="n">
        <v>0</v>
      </c>
      <c r="H7669" s="7" t="n">
        <v>0</v>
      </c>
    </row>
    <row r="7670" spans="1:8">
      <c r="A7670" t="s">
        <v>4</v>
      </c>
      <c r="B7670" s="4" t="s">
        <v>5</v>
      </c>
      <c r="C7670" s="4" t="s">
        <v>10</v>
      </c>
      <c r="D7670" s="4" t="s">
        <v>10</v>
      </c>
      <c r="E7670" s="4" t="s">
        <v>10</v>
      </c>
    </row>
    <row r="7671" spans="1:8">
      <c r="A7671" t="n">
        <v>63731</v>
      </c>
      <c r="B7671" s="64" t="n">
        <v>61</v>
      </c>
      <c r="C7671" s="7" t="n">
        <v>8</v>
      </c>
      <c r="D7671" s="7" t="n">
        <v>65533</v>
      </c>
      <c r="E7671" s="7" t="n">
        <v>0</v>
      </c>
    </row>
    <row r="7672" spans="1:8">
      <c r="A7672" t="s">
        <v>4</v>
      </c>
      <c r="B7672" s="4" t="s">
        <v>5</v>
      </c>
      <c r="C7672" s="4" t="s">
        <v>10</v>
      </c>
      <c r="D7672" s="4" t="s">
        <v>24</v>
      </c>
      <c r="E7672" s="4" t="s">
        <v>24</v>
      </c>
      <c r="F7672" s="4" t="s">
        <v>24</v>
      </c>
      <c r="G7672" s="4" t="s">
        <v>10</v>
      </c>
      <c r="H7672" s="4" t="s">
        <v>10</v>
      </c>
    </row>
    <row r="7673" spans="1:8">
      <c r="A7673" t="n">
        <v>63738</v>
      </c>
      <c r="B7673" s="52" t="n">
        <v>60</v>
      </c>
      <c r="C7673" s="7" t="n">
        <v>1</v>
      </c>
      <c r="D7673" s="7" t="n">
        <v>0</v>
      </c>
      <c r="E7673" s="7" t="n">
        <v>0</v>
      </c>
      <c r="F7673" s="7" t="n">
        <v>0</v>
      </c>
      <c r="G7673" s="7" t="n">
        <v>0</v>
      </c>
      <c r="H7673" s="7" t="n">
        <v>1</v>
      </c>
    </row>
    <row r="7674" spans="1:8">
      <c r="A7674" t="s">
        <v>4</v>
      </c>
      <c r="B7674" s="4" t="s">
        <v>5</v>
      </c>
      <c r="C7674" s="4" t="s">
        <v>10</v>
      </c>
      <c r="D7674" s="4" t="s">
        <v>24</v>
      </c>
      <c r="E7674" s="4" t="s">
        <v>24</v>
      </c>
      <c r="F7674" s="4" t="s">
        <v>24</v>
      </c>
      <c r="G7674" s="4" t="s">
        <v>10</v>
      </c>
      <c r="H7674" s="4" t="s">
        <v>10</v>
      </c>
    </row>
    <row r="7675" spans="1:8">
      <c r="A7675" t="n">
        <v>63757</v>
      </c>
      <c r="B7675" s="52" t="n">
        <v>60</v>
      </c>
      <c r="C7675" s="7" t="n">
        <v>1</v>
      </c>
      <c r="D7675" s="7" t="n">
        <v>0</v>
      </c>
      <c r="E7675" s="7" t="n">
        <v>0</v>
      </c>
      <c r="F7675" s="7" t="n">
        <v>0</v>
      </c>
      <c r="G7675" s="7" t="n">
        <v>0</v>
      </c>
      <c r="H7675" s="7" t="n">
        <v>0</v>
      </c>
    </row>
    <row r="7676" spans="1:8">
      <c r="A7676" t="s">
        <v>4</v>
      </c>
      <c r="B7676" s="4" t="s">
        <v>5</v>
      </c>
      <c r="C7676" s="4" t="s">
        <v>10</v>
      </c>
      <c r="D7676" s="4" t="s">
        <v>10</v>
      </c>
      <c r="E7676" s="4" t="s">
        <v>10</v>
      </c>
    </row>
    <row r="7677" spans="1:8">
      <c r="A7677" t="n">
        <v>63776</v>
      </c>
      <c r="B7677" s="64" t="n">
        <v>61</v>
      </c>
      <c r="C7677" s="7" t="n">
        <v>1</v>
      </c>
      <c r="D7677" s="7" t="n">
        <v>65533</v>
      </c>
      <c r="E7677" s="7" t="n">
        <v>0</v>
      </c>
    </row>
    <row r="7678" spans="1:8">
      <c r="A7678" t="s">
        <v>4</v>
      </c>
      <c r="B7678" s="4" t="s">
        <v>5</v>
      </c>
      <c r="C7678" s="4" t="s">
        <v>10</v>
      </c>
      <c r="D7678" s="4" t="s">
        <v>24</v>
      </c>
      <c r="E7678" s="4" t="s">
        <v>24</v>
      </c>
      <c r="F7678" s="4" t="s">
        <v>24</v>
      </c>
      <c r="G7678" s="4" t="s">
        <v>10</v>
      </c>
      <c r="H7678" s="4" t="s">
        <v>10</v>
      </c>
    </row>
    <row r="7679" spans="1:8">
      <c r="A7679" t="n">
        <v>63783</v>
      </c>
      <c r="B7679" s="52" t="n">
        <v>60</v>
      </c>
      <c r="C7679" s="7" t="n">
        <v>9</v>
      </c>
      <c r="D7679" s="7" t="n">
        <v>0</v>
      </c>
      <c r="E7679" s="7" t="n">
        <v>0</v>
      </c>
      <c r="F7679" s="7" t="n">
        <v>0</v>
      </c>
      <c r="G7679" s="7" t="n">
        <v>0</v>
      </c>
      <c r="H7679" s="7" t="n">
        <v>1</v>
      </c>
    </row>
    <row r="7680" spans="1:8">
      <c r="A7680" t="s">
        <v>4</v>
      </c>
      <c r="B7680" s="4" t="s">
        <v>5</v>
      </c>
      <c r="C7680" s="4" t="s">
        <v>10</v>
      </c>
      <c r="D7680" s="4" t="s">
        <v>24</v>
      </c>
      <c r="E7680" s="4" t="s">
        <v>24</v>
      </c>
      <c r="F7680" s="4" t="s">
        <v>24</v>
      </c>
      <c r="G7680" s="4" t="s">
        <v>10</v>
      </c>
      <c r="H7680" s="4" t="s">
        <v>10</v>
      </c>
    </row>
    <row r="7681" spans="1:8">
      <c r="A7681" t="n">
        <v>63802</v>
      </c>
      <c r="B7681" s="52" t="n">
        <v>60</v>
      </c>
      <c r="C7681" s="7" t="n">
        <v>9</v>
      </c>
      <c r="D7681" s="7" t="n">
        <v>0</v>
      </c>
      <c r="E7681" s="7" t="n">
        <v>0</v>
      </c>
      <c r="F7681" s="7" t="n">
        <v>0</v>
      </c>
      <c r="G7681" s="7" t="n">
        <v>0</v>
      </c>
      <c r="H7681" s="7" t="n">
        <v>0</v>
      </c>
    </row>
    <row r="7682" spans="1:8">
      <c r="A7682" t="s">
        <v>4</v>
      </c>
      <c r="B7682" s="4" t="s">
        <v>5</v>
      </c>
      <c r="C7682" s="4" t="s">
        <v>10</v>
      </c>
      <c r="D7682" s="4" t="s">
        <v>10</v>
      </c>
      <c r="E7682" s="4" t="s">
        <v>10</v>
      </c>
    </row>
    <row r="7683" spans="1:8">
      <c r="A7683" t="n">
        <v>63821</v>
      </c>
      <c r="B7683" s="64" t="n">
        <v>61</v>
      </c>
      <c r="C7683" s="7" t="n">
        <v>9</v>
      </c>
      <c r="D7683" s="7" t="n">
        <v>65533</v>
      </c>
      <c r="E7683" s="7" t="n">
        <v>0</v>
      </c>
    </row>
    <row r="7684" spans="1:8">
      <c r="A7684" t="s">
        <v>4</v>
      </c>
      <c r="B7684" s="4" t="s">
        <v>5</v>
      </c>
      <c r="C7684" s="4" t="s">
        <v>10</v>
      </c>
      <c r="D7684" s="4" t="s">
        <v>24</v>
      </c>
      <c r="E7684" s="4" t="s">
        <v>24</v>
      </c>
      <c r="F7684" s="4" t="s">
        <v>24</v>
      </c>
      <c r="G7684" s="4" t="s">
        <v>10</v>
      </c>
      <c r="H7684" s="4" t="s">
        <v>10</v>
      </c>
    </row>
    <row r="7685" spans="1:8">
      <c r="A7685" t="n">
        <v>63828</v>
      </c>
      <c r="B7685" s="52" t="n">
        <v>60</v>
      </c>
      <c r="C7685" s="7" t="n">
        <v>7032</v>
      </c>
      <c r="D7685" s="7" t="n">
        <v>0</v>
      </c>
      <c r="E7685" s="7" t="n">
        <v>0</v>
      </c>
      <c r="F7685" s="7" t="n">
        <v>0</v>
      </c>
      <c r="G7685" s="7" t="n">
        <v>0</v>
      </c>
      <c r="H7685" s="7" t="n">
        <v>1</v>
      </c>
    </row>
    <row r="7686" spans="1:8">
      <c r="A7686" t="s">
        <v>4</v>
      </c>
      <c r="B7686" s="4" t="s">
        <v>5</v>
      </c>
      <c r="C7686" s="4" t="s">
        <v>10</v>
      </c>
      <c r="D7686" s="4" t="s">
        <v>24</v>
      </c>
      <c r="E7686" s="4" t="s">
        <v>24</v>
      </c>
      <c r="F7686" s="4" t="s">
        <v>24</v>
      </c>
      <c r="G7686" s="4" t="s">
        <v>10</v>
      </c>
      <c r="H7686" s="4" t="s">
        <v>10</v>
      </c>
    </row>
    <row r="7687" spans="1:8">
      <c r="A7687" t="n">
        <v>63847</v>
      </c>
      <c r="B7687" s="52" t="n">
        <v>60</v>
      </c>
      <c r="C7687" s="7" t="n">
        <v>7032</v>
      </c>
      <c r="D7687" s="7" t="n">
        <v>0</v>
      </c>
      <c r="E7687" s="7" t="n">
        <v>0</v>
      </c>
      <c r="F7687" s="7" t="n">
        <v>0</v>
      </c>
      <c r="G7687" s="7" t="n">
        <v>0</v>
      </c>
      <c r="H7687" s="7" t="n">
        <v>0</v>
      </c>
    </row>
    <row r="7688" spans="1:8">
      <c r="A7688" t="s">
        <v>4</v>
      </c>
      <c r="B7688" s="4" t="s">
        <v>5</v>
      </c>
      <c r="C7688" s="4" t="s">
        <v>10</v>
      </c>
      <c r="D7688" s="4" t="s">
        <v>10</v>
      </c>
      <c r="E7688" s="4" t="s">
        <v>10</v>
      </c>
    </row>
    <row r="7689" spans="1:8">
      <c r="A7689" t="n">
        <v>63866</v>
      </c>
      <c r="B7689" s="64" t="n">
        <v>61</v>
      </c>
      <c r="C7689" s="7" t="n">
        <v>7032</v>
      </c>
      <c r="D7689" s="7" t="n">
        <v>65533</v>
      </c>
      <c r="E7689" s="7" t="n">
        <v>0</v>
      </c>
    </row>
    <row r="7690" spans="1:8">
      <c r="A7690" t="s">
        <v>4</v>
      </c>
      <c r="B7690" s="4" t="s">
        <v>5</v>
      </c>
      <c r="C7690" s="4" t="s">
        <v>10</v>
      </c>
      <c r="D7690" s="4" t="s">
        <v>24</v>
      </c>
      <c r="E7690" s="4" t="s">
        <v>24</v>
      </c>
      <c r="F7690" s="4" t="s">
        <v>24</v>
      </c>
      <c r="G7690" s="4" t="s">
        <v>10</v>
      </c>
      <c r="H7690" s="4" t="s">
        <v>10</v>
      </c>
    </row>
    <row r="7691" spans="1:8">
      <c r="A7691" t="n">
        <v>63873</v>
      </c>
      <c r="B7691" s="52" t="n">
        <v>60</v>
      </c>
      <c r="C7691" s="7" t="n">
        <v>28</v>
      </c>
      <c r="D7691" s="7" t="n">
        <v>0</v>
      </c>
      <c r="E7691" s="7" t="n">
        <v>0</v>
      </c>
      <c r="F7691" s="7" t="n">
        <v>0</v>
      </c>
      <c r="G7691" s="7" t="n">
        <v>0</v>
      </c>
      <c r="H7691" s="7" t="n">
        <v>1</v>
      </c>
    </row>
    <row r="7692" spans="1:8">
      <c r="A7692" t="s">
        <v>4</v>
      </c>
      <c r="B7692" s="4" t="s">
        <v>5</v>
      </c>
      <c r="C7692" s="4" t="s">
        <v>10</v>
      </c>
      <c r="D7692" s="4" t="s">
        <v>24</v>
      </c>
      <c r="E7692" s="4" t="s">
        <v>24</v>
      </c>
      <c r="F7692" s="4" t="s">
        <v>24</v>
      </c>
      <c r="G7692" s="4" t="s">
        <v>10</v>
      </c>
      <c r="H7692" s="4" t="s">
        <v>10</v>
      </c>
    </row>
    <row r="7693" spans="1:8">
      <c r="A7693" t="n">
        <v>63892</v>
      </c>
      <c r="B7693" s="52" t="n">
        <v>60</v>
      </c>
      <c r="C7693" s="7" t="n">
        <v>28</v>
      </c>
      <c r="D7693" s="7" t="n">
        <v>0</v>
      </c>
      <c r="E7693" s="7" t="n">
        <v>0</v>
      </c>
      <c r="F7693" s="7" t="n">
        <v>0</v>
      </c>
      <c r="G7693" s="7" t="n">
        <v>0</v>
      </c>
      <c r="H7693" s="7" t="n">
        <v>0</v>
      </c>
    </row>
    <row r="7694" spans="1:8">
      <c r="A7694" t="s">
        <v>4</v>
      </c>
      <c r="B7694" s="4" t="s">
        <v>5</v>
      </c>
      <c r="C7694" s="4" t="s">
        <v>10</v>
      </c>
      <c r="D7694" s="4" t="s">
        <v>10</v>
      </c>
      <c r="E7694" s="4" t="s">
        <v>10</v>
      </c>
    </row>
    <row r="7695" spans="1:8">
      <c r="A7695" t="n">
        <v>63911</v>
      </c>
      <c r="B7695" s="64" t="n">
        <v>61</v>
      </c>
      <c r="C7695" s="7" t="n">
        <v>28</v>
      </c>
      <c r="D7695" s="7" t="n">
        <v>65533</v>
      </c>
      <c r="E7695" s="7" t="n">
        <v>0</v>
      </c>
    </row>
    <row r="7696" spans="1:8">
      <c r="A7696" t="s">
        <v>4</v>
      </c>
      <c r="B7696" s="4" t="s">
        <v>5</v>
      </c>
      <c r="C7696" s="4" t="s">
        <v>10</v>
      </c>
      <c r="D7696" s="4" t="s">
        <v>24</v>
      </c>
      <c r="E7696" s="4" t="s">
        <v>24</v>
      </c>
      <c r="F7696" s="4" t="s">
        <v>24</v>
      </c>
      <c r="G7696" s="4" t="s">
        <v>10</v>
      </c>
      <c r="H7696" s="4" t="s">
        <v>10</v>
      </c>
    </row>
    <row r="7697" spans="1:8">
      <c r="A7697" t="n">
        <v>63918</v>
      </c>
      <c r="B7697" s="52" t="n">
        <v>60</v>
      </c>
      <c r="C7697" s="7" t="n">
        <v>22</v>
      </c>
      <c r="D7697" s="7" t="n">
        <v>0</v>
      </c>
      <c r="E7697" s="7" t="n">
        <v>0</v>
      </c>
      <c r="F7697" s="7" t="n">
        <v>0</v>
      </c>
      <c r="G7697" s="7" t="n">
        <v>0</v>
      </c>
      <c r="H7697" s="7" t="n">
        <v>1</v>
      </c>
    </row>
    <row r="7698" spans="1:8">
      <c r="A7698" t="s">
        <v>4</v>
      </c>
      <c r="B7698" s="4" t="s">
        <v>5</v>
      </c>
      <c r="C7698" s="4" t="s">
        <v>10</v>
      </c>
      <c r="D7698" s="4" t="s">
        <v>24</v>
      </c>
      <c r="E7698" s="4" t="s">
        <v>24</v>
      </c>
      <c r="F7698" s="4" t="s">
        <v>24</v>
      </c>
      <c r="G7698" s="4" t="s">
        <v>10</v>
      </c>
      <c r="H7698" s="4" t="s">
        <v>10</v>
      </c>
    </row>
    <row r="7699" spans="1:8">
      <c r="A7699" t="n">
        <v>63937</v>
      </c>
      <c r="B7699" s="52" t="n">
        <v>60</v>
      </c>
      <c r="C7699" s="7" t="n">
        <v>22</v>
      </c>
      <c r="D7699" s="7" t="n">
        <v>0</v>
      </c>
      <c r="E7699" s="7" t="n">
        <v>0</v>
      </c>
      <c r="F7699" s="7" t="n">
        <v>0</v>
      </c>
      <c r="G7699" s="7" t="n">
        <v>0</v>
      </c>
      <c r="H7699" s="7" t="n">
        <v>0</v>
      </c>
    </row>
    <row r="7700" spans="1:8">
      <c r="A7700" t="s">
        <v>4</v>
      </c>
      <c r="B7700" s="4" t="s">
        <v>5</v>
      </c>
      <c r="C7700" s="4" t="s">
        <v>10</v>
      </c>
      <c r="D7700" s="4" t="s">
        <v>10</v>
      </c>
      <c r="E7700" s="4" t="s">
        <v>10</v>
      </c>
    </row>
    <row r="7701" spans="1:8">
      <c r="A7701" t="n">
        <v>63956</v>
      </c>
      <c r="B7701" s="64" t="n">
        <v>61</v>
      </c>
      <c r="C7701" s="7" t="n">
        <v>22</v>
      </c>
      <c r="D7701" s="7" t="n">
        <v>65533</v>
      </c>
      <c r="E7701" s="7" t="n">
        <v>0</v>
      </c>
    </row>
    <row r="7702" spans="1:8">
      <c r="A7702" t="s">
        <v>4</v>
      </c>
      <c r="B7702" s="4" t="s">
        <v>5</v>
      </c>
      <c r="C7702" s="4" t="s">
        <v>10</v>
      </c>
      <c r="D7702" s="4" t="s">
        <v>24</v>
      </c>
      <c r="E7702" s="4" t="s">
        <v>24</v>
      </c>
      <c r="F7702" s="4" t="s">
        <v>24</v>
      </c>
      <c r="G7702" s="4" t="s">
        <v>10</v>
      </c>
      <c r="H7702" s="4" t="s">
        <v>10</v>
      </c>
    </row>
    <row r="7703" spans="1:8">
      <c r="A7703" t="n">
        <v>63963</v>
      </c>
      <c r="B7703" s="52" t="n">
        <v>60</v>
      </c>
      <c r="C7703" s="7" t="n">
        <v>14</v>
      </c>
      <c r="D7703" s="7" t="n">
        <v>0</v>
      </c>
      <c r="E7703" s="7" t="n">
        <v>0</v>
      </c>
      <c r="F7703" s="7" t="n">
        <v>0</v>
      </c>
      <c r="G7703" s="7" t="n">
        <v>0</v>
      </c>
      <c r="H7703" s="7" t="n">
        <v>1</v>
      </c>
    </row>
    <row r="7704" spans="1:8">
      <c r="A7704" t="s">
        <v>4</v>
      </c>
      <c r="B7704" s="4" t="s">
        <v>5</v>
      </c>
      <c r="C7704" s="4" t="s">
        <v>10</v>
      </c>
      <c r="D7704" s="4" t="s">
        <v>24</v>
      </c>
      <c r="E7704" s="4" t="s">
        <v>24</v>
      </c>
      <c r="F7704" s="4" t="s">
        <v>24</v>
      </c>
      <c r="G7704" s="4" t="s">
        <v>10</v>
      </c>
      <c r="H7704" s="4" t="s">
        <v>10</v>
      </c>
    </row>
    <row r="7705" spans="1:8">
      <c r="A7705" t="n">
        <v>63982</v>
      </c>
      <c r="B7705" s="52" t="n">
        <v>60</v>
      </c>
      <c r="C7705" s="7" t="n">
        <v>14</v>
      </c>
      <c r="D7705" s="7" t="n">
        <v>0</v>
      </c>
      <c r="E7705" s="7" t="n">
        <v>0</v>
      </c>
      <c r="F7705" s="7" t="n">
        <v>0</v>
      </c>
      <c r="G7705" s="7" t="n">
        <v>0</v>
      </c>
      <c r="H7705" s="7" t="n">
        <v>0</v>
      </c>
    </row>
    <row r="7706" spans="1:8">
      <c r="A7706" t="s">
        <v>4</v>
      </c>
      <c r="B7706" s="4" t="s">
        <v>5</v>
      </c>
      <c r="C7706" s="4" t="s">
        <v>10</v>
      </c>
      <c r="D7706" s="4" t="s">
        <v>10</v>
      </c>
      <c r="E7706" s="4" t="s">
        <v>10</v>
      </c>
    </row>
    <row r="7707" spans="1:8">
      <c r="A7707" t="n">
        <v>64001</v>
      </c>
      <c r="B7707" s="64" t="n">
        <v>61</v>
      </c>
      <c r="C7707" s="7" t="n">
        <v>14</v>
      </c>
      <c r="D7707" s="7" t="n">
        <v>65533</v>
      </c>
      <c r="E7707" s="7" t="n">
        <v>0</v>
      </c>
    </row>
    <row r="7708" spans="1:8">
      <c r="A7708" t="s">
        <v>4</v>
      </c>
      <c r="B7708" s="4" t="s">
        <v>5</v>
      </c>
      <c r="C7708" s="4" t="s">
        <v>14</v>
      </c>
    </row>
    <row r="7709" spans="1:8">
      <c r="A7709" t="n">
        <v>64008</v>
      </c>
      <c r="B7709" s="62" t="n">
        <v>116</v>
      </c>
      <c r="C7709" s="7" t="n">
        <v>1</v>
      </c>
    </row>
    <row r="7710" spans="1:8">
      <c r="A7710" t="s">
        <v>4</v>
      </c>
      <c r="B7710" s="4" t="s">
        <v>5</v>
      </c>
      <c r="C7710" s="4" t="s">
        <v>14</v>
      </c>
      <c r="D7710" s="4" t="s">
        <v>14</v>
      </c>
      <c r="E7710" s="4" t="s">
        <v>24</v>
      </c>
      <c r="F7710" s="4" t="s">
        <v>24</v>
      </c>
      <c r="G7710" s="4" t="s">
        <v>24</v>
      </c>
      <c r="H7710" s="4" t="s">
        <v>10</v>
      </c>
    </row>
    <row r="7711" spans="1:8">
      <c r="A7711" t="n">
        <v>64010</v>
      </c>
      <c r="B7711" s="33" t="n">
        <v>45</v>
      </c>
      <c r="C7711" s="7" t="n">
        <v>2</v>
      </c>
      <c r="D7711" s="7" t="n">
        <v>3</v>
      </c>
      <c r="E7711" s="7" t="n">
        <v>-87.0400009155273</v>
      </c>
      <c r="F7711" s="7" t="n">
        <v>174.559997558594</v>
      </c>
      <c r="G7711" s="7" t="n">
        <v>32.7000007629395</v>
      </c>
      <c r="H7711" s="7" t="n">
        <v>0</v>
      </c>
    </row>
    <row r="7712" spans="1:8">
      <c r="A7712" t="s">
        <v>4</v>
      </c>
      <c r="B7712" s="4" t="s">
        <v>5</v>
      </c>
      <c r="C7712" s="4" t="s">
        <v>14</v>
      </c>
      <c r="D7712" s="4" t="s">
        <v>14</v>
      </c>
      <c r="E7712" s="4" t="s">
        <v>24</v>
      </c>
      <c r="F7712" s="4" t="s">
        <v>24</v>
      </c>
      <c r="G7712" s="4" t="s">
        <v>24</v>
      </c>
      <c r="H7712" s="4" t="s">
        <v>10</v>
      </c>
      <c r="I7712" s="4" t="s">
        <v>14</v>
      </c>
    </row>
    <row r="7713" spans="1:9">
      <c r="A7713" t="n">
        <v>64027</v>
      </c>
      <c r="B7713" s="33" t="n">
        <v>45</v>
      </c>
      <c r="C7713" s="7" t="n">
        <v>4</v>
      </c>
      <c r="D7713" s="7" t="n">
        <v>3</v>
      </c>
      <c r="E7713" s="7" t="n">
        <v>359.200012207031</v>
      </c>
      <c r="F7713" s="7" t="n">
        <v>358.75</v>
      </c>
      <c r="G7713" s="7" t="n">
        <v>9.86999988555908</v>
      </c>
      <c r="H7713" s="7" t="n">
        <v>0</v>
      </c>
      <c r="I7713" s="7" t="n">
        <v>0</v>
      </c>
    </row>
    <row r="7714" spans="1:9">
      <c r="A7714" t="s">
        <v>4</v>
      </c>
      <c r="B7714" s="4" t="s">
        <v>5</v>
      </c>
      <c r="C7714" s="4" t="s">
        <v>14</v>
      </c>
      <c r="D7714" s="4" t="s">
        <v>14</v>
      </c>
      <c r="E7714" s="4" t="s">
        <v>24</v>
      </c>
      <c r="F7714" s="4" t="s">
        <v>10</v>
      </c>
    </row>
    <row r="7715" spans="1:9">
      <c r="A7715" t="n">
        <v>64045</v>
      </c>
      <c r="B7715" s="33" t="n">
        <v>45</v>
      </c>
      <c r="C7715" s="7" t="n">
        <v>5</v>
      </c>
      <c r="D7715" s="7" t="n">
        <v>3</v>
      </c>
      <c r="E7715" s="7" t="n">
        <v>2.29999995231628</v>
      </c>
      <c r="F7715" s="7" t="n">
        <v>0</v>
      </c>
    </row>
    <row r="7716" spans="1:9">
      <c r="A7716" t="s">
        <v>4</v>
      </c>
      <c r="B7716" s="4" t="s">
        <v>5</v>
      </c>
      <c r="C7716" s="4" t="s">
        <v>14</v>
      </c>
      <c r="D7716" s="4" t="s">
        <v>14</v>
      </c>
      <c r="E7716" s="4" t="s">
        <v>24</v>
      </c>
      <c r="F7716" s="4" t="s">
        <v>10</v>
      </c>
    </row>
    <row r="7717" spans="1:9">
      <c r="A7717" t="n">
        <v>64054</v>
      </c>
      <c r="B7717" s="33" t="n">
        <v>45</v>
      </c>
      <c r="C7717" s="7" t="n">
        <v>11</v>
      </c>
      <c r="D7717" s="7" t="n">
        <v>3</v>
      </c>
      <c r="E7717" s="7" t="n">
        <v>35.2000007629395</v>
      </c>
      <c r="F7717" s="7" t="n">
        <v>0</v>
      </c>
    </row>
    <row r="7718" spans="1:9">
      <c r="A7718" t="s">
        <v>4</v>
      </c>
      <c r="B7718" s="4" t="s">
        <v>5</v>
      </c>
      <c r="C7718" s="4" t="s">
        <v>14</v>
      </c>
      <c r="D7718" s="4" t="s">
        <v>14</v>
      </c>
      <c r="E7718" s="4" t="s">
        <v>24</v>
      </c>
      <c r="F7718" s="4" t="s">
        <v>24</v>
      </c>
      <c r="G7718" s="4" t="s">
        <v>24</v>
      </c>
      <c r="H7718" s="4" t="s">
        <v>10</v>
      </c>
    </row>
    <row r="7719" spans="1:9">
      <c r="A7719" t="n">
        <v>64063</v>
      </c>
      <c r="B7719" s="33" t="n">
        <v>45</v>
      </c>
      <c r="C7719" s="7" t="n">
        <v>2</v>
      </c>
      <c r="D7719" s="7" t="n">
        <v>3</v>
      </c>
      <c r="E7719" s="7" t="n">
        <v>-87.0400009155273</v>
      </c>
      <c r="F7719" s="7" t="n">
        <v>174.860000610352</v>
      </c>
      <c r="G7719" s="7" t="n">
        <v>32.7000007629395</v>
      </c>
      <c r="H7719" s="7" t="n">
        <v>8000</v>
      </c>
    </row>
    <row r="7720" spans="1:9">
      <c r="A7720" t="s">
        <v>4</v>
      </c>
      <c r="B7720" s="4" t="s">
        <v>5</v>
      </c>
      <c r="C7720" s="4" t="s">
        <v>14</v>
      </c>
      <c r="D7720" s="4" t="s">
        <v>14</v>
      </c>
      <c r="E7720" s="4" t="s">
        <v>24</v>
      </c>
      <c r="F7720" s="4" t="s">
        <v>24</v>
      </c>
      <c r="G7720" s="4" t="s">
        <v>24</v>
      </c>
      <c r="H7720" s="4" t="s">
        <v>10</v>
      </c>
      <c r="I7720" s="4" t="s">
        <v>14</v>
      </c>
    </row>
    <row r="7721" spans="1:9">
      <c r="A7721" t="n">
        <v>64080</v>
      </c>
      <c r="B7721" s="33" t="n">
        <v>45</v>
      </c>
      <c r="C7721" s="7" t="n">
        <v>4</v>
      </c>
      <c r="D7721" s="7" t="n">
        <v>3</v>
      </c>
      <c r="E7721" s="7" t="n">
        <v>4.84000015258789</v>
      </c>
      <c r="F7721" s="7" t="n">
        <v>358.75</v>
      </c>
      <c r="G7721" s="7" t="n">
        <v>9.86999988555908</v>
      </c>
      <c r="H7721" s="7" t="n">
        <v>8000</v>
      </c>
      <c r="I7721" s="7" t="n">
        <v>1</v>
      </c>
    </row>
    <row r="7722" spans="1:9">
      <c r="A7722" t="s">
        <v>4</v>
      </c>
      <c r="B7722" s="4" t="s">
        <v>5</v>
      </c>
      <c r="C7722" s="4" t="s">
        <v>14</v>
      </c>
      <c r="D7722" s="4" t="s">
        <v>14</v>
      </c>
      <c r="E7722" s="4" t="s">
        <v>24</v>
      </c>
      <c r="F7722" s="4" t="s">
        <v>10</v>
      </c>
    </row>
    <row r="7723" spans="1:9">
      <c r="A7723" t="n">
        <v>64098</v>
      </c>
      <c r="B7723" s="33" t="n">
        <v>45</v>
      </c>
      <c r="C7723" s="7" t="n">
        <v>5</v>
      </c>
      <c r="D7723" s="7" t="n">
        <v>3</v>
      </c>
      <c r="E7723" s="7" t="n">
        <v>2.09999990463257</v>
      </c>
      <c r="F7723" s="7" t="n">
        <v>8000</v>
      </c>
    </row>
    <row r="7724" spans="1:9">
      <c r="A7724" t="s">
        <v>4</v>
      </c>
      <c r="B7724" s="4" t="s">
        <v>5</v>
      </c>
      <c r="C7724" s="4" t="s">
        <v>14</v>
      </c>
      <c r="D7724" s="4" t="s">
        <v>14</v>
      </c>
      <c r="E7724" s="4" t="s">
        <v>24</v>
      </c>
      <c r="F7724" s="4" t="s">
        <v>10</v>
      </c>
    </row>
    <row r="7725" spans="1:9">
      <c r="A7725" t="n">
        <v>64107</v>
      </c>
      <c r="B7725" s="33" t="n">
        <v>45</v>
      </c>
      <c r="C7725" s="7" t="n">
        <v>11</v>
      </c>
      <c r="D7725" s="7" t="n">
        <v>3</v>
      </c>
      <c r="E7725" s="7" t="n">
        <v>35.2000007629395</v>
      </c>
      <c r="F7725" s="7" t="n">
        <v>8000</v>
      </c>
    </row>
    <row r="7726" spans="1:9">
      <c r="A7726" t="s">
        <v>4</v>
      </c>
      <c r="B7726" s="4" t="s">
        <v>5</v>
      </c>
      <c r="C7726" s="4" t="s">
        <v>14</v>
      </c>
      <c r="D7726" s="4" t="s">
        <v>10</v>
      </c>
    </row>
    <row r="7727" spans="1:9">
      <c r="A7727" t="n">
        <v>64116</v>
      </c>
      <c r="B7727" s="23" t="n">
        <v>58</v>
      </c>
      <c r="C7727" s="7" t="n">
        <v>255</v>
      </c>
      <c r="D7727" s="7" t="n">
        <v>0</v>
      </c>
    </row>
    <row r="7728" spans="1:9">
      <c r="A7728" t="s">
        <v>4</v>
      </c>
      <c r="B7728" s="4" t="s">
        <v>5</v>
      </c>
      <c r="C7728" s="4" t="s">
        <v>10</v>
      </c>
      <c r="D7728" s="4" t="s">
        <v>14</v>
      </c>
      <c r="E7728" s="4" t="s">
        <v>6</v>
      </c>
      <c r="F7728" s="4" t="s">
        <v>24</v>
      </c>
      <c r="G7728" s="4" t="s">
        <v>24</v>
      </c>
      <c r="H7728" s="4" t="s">
        <v>24</v>
      </c>
    </row>
    <row r="7729" spans="1:9">
      <c r="A7729" t="n">
        <v>64120</v>
      </c>
      <c r="B7729" s="44" t="n">
        <v>48</v>
      </c>
      <c r="C7729" s="7" t="n">
        <v>22</v>
      </c>
      <c r="D7729" s="7" t="n">
        <v>0</v>
      </c>
      <c r="E7729" s="7" t="s">
        <v>149</v>
      </c>
      <c r="F7729" s="7" t="n">
        <v>1</v>
      </c>
      <c r="G7729" s="7" t="n">
        <v>1</v>
      </c>
      <c r="H7729" s="7" t="n">
        <v>0</v>
      </c>
    </row>
    <row r="7730" spans="1:9">
      <c r="A7730" t="s">
        <v>4</v>
      </c>
      <c r="B7730" s="4" t="s">
        <v>5</v>
      </c>
      <c r="C7730" s="4" t="s">
        <v>14</v>
      </c>
      <c r="D7730" s="4" t="s">
        <v>10</v>
      </c>
      <c r="E7730" s="4" t="s">
        <v>6</v>
      </c>
    </row>
    <row r="7731" spans="1:9">
      <c r="A7731" t="n">
        <v>64149</v>
      </c>
      <c r="B7731" s="26" t="n">
        <v>51</v>
      </c>
      <c r="C7731" s="7" t="n">
        <v>4</v>
      </c>
      <c r="D7731" s="7" t="n">
        <v>28</v>
      </c>
      <c r="E7731" s="7" t="s">
        <v>288</v>
      </c>
    </row>
    <row r="7732" spans="1:9">
      <c r="A7732" t="s">
        <v>4</v>
      </c>
      <c r="B7732" s="4" t="s">
        <v>5</v>
      </c>
      <c r="C7732" s="4" t="s">
        <v>10</v>
      </c>
    </row>
    <row r="7733" spans="1:9">
      <c r="A7733" t="n">
        <v>64162</v>
      </c>
      <c r="B7733" s="27" t="n">
        <v>16</v>
      </c>
      <c r="C7733" s="7" t="n">
        <v>0</v>
      </c>
    </row>
    <row r="7734" spans="1:9">
      <c r="A7734" t="s">
        <v>4</v>
      </c>
      <c r="B7734" s="4" t="s">
        <v>5</v>
      </c>
      <c r="C7734" s="4" t="s">
        <v>10</v>
      </c>
      <c r="D7734" s="4" t="s">
        <v>14</v>
      </c>
      <c r="E7734" s="4" t="s">
        <v>9</v>
      </c>
      <c r="F7734" s="4" t="s">
        <v>45</v>
      </c>
      <c r="G7734" s="4" t="s">
        <v>14</v>
      </c>
      <c r="H7734" s="4" t="s">
        <v>14</v>
      </c>
      <c r="I7734" s="4" t="s">
        <v>14</v>
      </c>
      <c r="J7734" s="4" t="s">
        <v>9</v>
      </c>
      <c r="K7734" s="4" t="s">
        <v>45</v>
      </c>
      <c r="L7734" s="4" t="s">
        <v>14</v>
      </c>
      <c r="M7734" s="4" t="s">
        <v>14</v>
      </c>
    </row>
    <row r="7735" spans="1:9">
      <c r="A7735" t="n">
        <v>64165</v>
      </c>
      <c r="B7735" s="28" t="n">
        <v>26</v>
      </c>
      <c r="C7735" s="7" t="n">
        <v>28</v>
      </c>
      <c r="D7735" s="7" t="n">
        <v>17</v>
      </c>
      <c r="E7735" s="7" t="n">
        <v>33354</v>
      </c>
      <c r="F7735" s="7" t="s">
        <v>587</v>
      </c>
      <c r="G7735" s="7" t="n">
        <v>2</v>
      </c>
      <c r="H7735" s="7" t="n">
        <v>3</v>
      </c>
      <c r="I7735" s="7" t="n">
        <v>17</v>
      </c>
      <c r="J7735" s="7" t="n">
        <v>33355</v>
      </c>
      <c r="K7735" s="7" t="s">
        <v>588</v>
      </c>
      <c r="L7735" s="7" t="n">
        <v>2</v>
      </c>
      <c r="M7735" s="7" t="n">
        <v>0</v>
      </c>
    </row>
    <row r="7736" spans="1:9">
      <c r="A7736" t="s">
        <v>4</v>
      </c>
      <c r="B7736" s="4" t="s">
        <v>5</v>
      </c>
    </row>
    <row r="7737" spans="1:9">
      <c r="A7737" t="n">
        <v>64323</v>
      </c>
      <c r="B7737" s="29" t="n">
        <v>28</v>
      </c>
    </row>
    <row r="7738" spans="1:9">
      <c r="A7738" t="s">
        <v>4</v>
      </c>
      <c r="B7738" s="4" t="s">
        <v>5</v>
      </c>
      <c r="C7738" s="4" t="s">
        <v>10</v>
      </c>
    </row>
    <row r="7739" spans="1:9">
      <c r="A7739" t="n">
        <v>64324</v>
      </c>
      <c r="B7739" s="27" t="n">
        <v>16</v>
      </c>
      <c r="C7739" s="7" t="n">
        <v>500</v>
      </c>
    </row>
    <row r="7740" spans="1:9">
      <c r="A7740" t="s">
        <v>4</v>
      </c>
      <c r="B7740" s="4" t="s">
        <v>5</v>
      </c>
      <c r="C7740" s="4" t="s">
        <v>14</v>
      </c>
      <c r="D7740" s="4" t="s">
        <v>10</v>
      </c>
      <c r="E7740" s="4" t="s">
        <v>14</v>
      </c>
    </row>
    <row r="7741" spans="1:9">
      <c r="A7741" t="n">
        <v>64327</v>
      </c>
      <c r="B7741" s="15" t="n">
        <v>49</v>
      </c>
      <c r="C7741" s="7" t="n">
        <v>1</v>
      </c>
      <c r="D7741" s="7" t="n">
        <v>2000</v>
      </c>
      <c r="E7741" s="7" t="n">
        <v>0</v>
      </c>
    </row>
    <row r="7742" spans="1:9">
      <c r="A7742" t="s">
        <v>4</v>
      </c>
      <c r="B7742" s="4" t="s">
        <v>5</v>
      </c>
      <c r="C7742" s="4" t="s">
        <v>14</v>
      </c>
      <c r="D7742" s="4" t="s">
        <v>24</v>
      </c>
      <c r="E7742" s="4" t="s">
        <v>24</v>
      </c>
      <c r="F7742" s="4" t="s">
        <v>24</v>
      </c>
    </row>
    <row r="7743" spans="1:9">
      <c r="A7743" t="n">
        <v>64332</v>
      </c>
      <c r="B7743" s="33" t="n">
        <v>45</v>
      </c>
      <c r="C7743" s="7" t="n">
        <v>9</v>
      </c>
      <c r="D7743" s="7" t="n">
        <v>0.0199999995529652</v>
      </c>
      <c r="E7743" s="7" t="n">
        <v>0.0199999995529652</v>
      </c>
      <c r="F7743" s="7" t="n">
        <v>0.5</v>
      </c>
    </row>
    <row r="7744" spans="1:9">
      <c r="A7744" t="s">
        <v>4</v>
      </c>
      <c r="B7744" s="4" t="s">
        <v>5</v>
      </c>
      <c r="C7744" s="4" t="s">
        <v>6</v>
      </c>
      <c r="D7744" s="4" t="s">
        <v>10</v>
      </c>
    </row>
    <row r="7745" spans="1:13">
      <c r="A7745" t="n">
        <v>64346</v>
      </c>
      <c r="B7745" s="65" t="n">
        <v>29</v>
      </c>
      <c r="C7745" s="7" t="s">
        <v>279</v>
      </c>
      <c r="D7745" s="7" t="n">
        <v>65533</v>
      </c>
    </row>
    <row r="7746" spans="1:13">
      <c r="A7746" t="s">
        <v>4</v>
      </c>
      <c r="B7746" s="4" t="s">
        <v>5</v>
      </c>
      <c r="C7746" s="4" t="s">
        <v>14</v>
      </c>
      <c r="D7746" s="4" t="s">
        <v>10</v>
      </c>
      <c r="E7746" s="4" t="s">
        <v>10</v>
      </c>
      <c r="F7746" s="4" t="s">
        <v>14</v>
      </c>
    </row>
    <row r="7747" spans="1:13">
      <c r="A7747" t="n">
        <v>64355</v>
      </c>
      <c r="B7747" s="25" t="n">
        <v>25</v>
      </c>
      <c r="C7747" s="7" t="n">
        <v>1</v>
      </c>
      <c r="D7747" s="7" t="n">
        <v>450</v>
      </c>
      <c r="E7747" s="7" t="n">
        <v>50</v>
      </c>
      <c r="F7747" s="7" t="n">
        <v>5</v>
      </c>
    </row>
    <row r="7748" spans="1:13">
      <c r="A7748" t="s">
        <v>4</v>
      </c>
      <c r="B7748" s="4" t="s">
        <v>5</v>
      </c>
      <c r="C7748" s="4" t="s">
        <v>14</v>
      </c>
      <c r="D7748" s="4" t="s">
        <v>10</v>
      </c>
      <c r="E7748" s="4" t="s">
        <v>6</v>
      </c>
    </row>
    <row r="7749" spans="1:13">
      <c r="A7749" t="n">
        <v>64362</v>
      </c>
      <c r="B7749" s="26" t="n">
        <v>51</v>
      </c>
      <c r="C7749" s="7" t="n">
        <v>4</v>
      </c>
      <c r="D7749" s="7" t="n">
        <v>1560</v>
      </c>
      <c r="E7749" s="7" t="s">
        <v>44</v>
      </c>
    </row>
    <row r="7750" spans="1:13">
      <c r="A7750" t="s">
        <v>4</v>
      </c>
      <c r="B7750" s="4" t="s">
        <v>5</v>
      </c>
      <c r="C7750" s="4" t="s">
        <v>10</v>
      </c>
    </row>
    <row r="7751" spans="1:13">
      <c r="A7751" t="n">
        <v>64375</v>
      </c>
      <c r="B7751" s="27" t="n">
        <v>16</v>
      </c>
      <c r="C7751" s="7" t="n">
        <v>0</v>
      </c>
    </row>
    <row r="7752" spans="1:13">
      <c r="A7752" t="s">
        <v>4</v>
      </c>
      <c r="B7752" s="4" t="s">
        <v>5</v>
      </c>
      <c r="C7752" s="4" t="s">
        <v>10</v>
      </c>
      <c r="D7752" s="4" t="s">
        <v>14</v>
      </c>
      <c r="E7752" s="4" t="s">
        <v>9</v>
      </c>
      <c r="F7752" s="4" t="s">
        <v>45</v>
      </c>
      <c r="G7752" s="4" t="s">
        <v>14</v>
      </c>
      <c r="H7752" s="4" t="s">
        <v>14</v>
      </c>
    </row>
    <row r="7753" spans="1:13">
      <c r="A7753" t="n">
        <v>64378</v>
      </c>
      <c r="B7753" s="28" t="n">
        <v>26</v>
      </c>
      <c r="C7753" s="7" t="n">
        <v>1560</v>
      </c>
      <c r="D7753" s="7" t="n">
        <v>17</v>
      </c>
      <c r="E7753" s="7" t="n">
        <v>61393</v>
      </c>
      <c r="F7753" s="7" t="s">
        <v>589</v>
      </c>
      <c r="G7753" s="7" t="n">
        <v>2</v>
      </c>
      <c r="H7753" s="7" t="n">
        <v>0</v>
      </c>
    </row>
    <row r="7754" spans="1:13">
      <c r="A7754" t="s">
        <v>4</v>
      </c>
      <c r="B7754" s="4" t="s">
        <v>5</v>
      </c>
    </row>
    <row r="7755" spans="1:13">
      <c r="A7755" t="n">
        <v>64435</v>
      </c>
      <c r="B7755" s="29" t="n">
        <v>28</v>
      </c>
    </row>
    <row r="7756" spans="1:13">
      <c r="A7756" t="s">
        <v>4</v>
      </c>
      <c r="B7756" s="4" t="s">
        <v>5</v>
      </c>
      <c r="C7756" s="4" t="s">
        <v>10</v>
      </c>
      <c r="D7756" s="4" t="s">
        <v>14</v>
      </c>
    </row>
    <row r="7757" spans="1:13">
      <c r="A7757" t="n">
        <v>64436</v>
      </c>
      <c r="B7757" s="31" t="n">
        <v>89</v>
      </c>
      <c r="C7757" s="7" t="n">
        <v>65533</v>
      </c>
      <c r="D7757" s="7" t="n">
        <v>1</v>
      </c>
    </row>
    <row r="7758" spans="1:13">
      <c r="A7758" t="s">
        <v>4</v>
      </c>
      <c r="B7758" s="4" t="s">
        <v>5</v>
      </c>
      <c r="C7758" s="4" t="s">
        <v>14</v>
      </c>
      <c r="D7758" s="4" t="s">
        <v>10</v>
      </c>
      <c r="E7758" s="4" t="s">
        <v>10</v>
      </c>
      <c r="F7758" s="4" t="s">
        <v>14</v>
      </c>
    </row>
    <row r="7759" spans="1:13">
      <c r="A7759" t="n">
        <v>64440</v>
      </c>
      <c r="B7759" s="25" t="n">
        <v>25</v>
      </c>
      <c r="C7759" s="7" t="n">
        <v>1</v>
      </c>
      <c r="D7759" s="7" t="n">
        <v>65535</v>
      </c>
      <c r="E7759" s="7" t="n">
        <v>65535</v>
      </c>
      <c r="F7759" s="7" t="n">
        <v>0</v>
      </c>
    </row>
    <row r="7760" spans="1:13">
      <c r="A7760" t="s">
        <v>4</v>
      </c>
      <c r="B7760" s="4" t="s">
        <v>5</v>
      </c>
      <c r="C7760" s="4" t="s">
        <v>6</v>
      </c>
      <c r="D7760" s="4" t="s">
        <v>10</v>
      </c>
    </row>
    <row r="7761" spans="1:8">
      <c r="A7761" t="n">
        <v>64447</v>
      </c>
      <c r="B7761" s="65" t="n">
        <v>29</v>
      </c>
      <c r="C7761" s="7" t="s">
        <v>13</v>
      </c>
      <c r="D7761" s="7" t="n">
        <v>65533</v>
      </c>
    </row>
    <row r="7762" spans="1:8">
      <c r="A7762" t="s">
        <v>4</v>
      </c>
      <c r="B7762" s="4" t="s">
        <v>5</v>
      </c>
      <c r="C7762" s="4" t="s">
        <v>14</v>
      </c>
      <c r="D7762" s="4" t="s">
        <v>10</v>
      </c>
      <c r="E7762" s="4" t="s">
        <v>24</v>
      </c>
      <c r="F7762" s="4" t="s">
        <v>10</v>
      </c>
      <c r="G7762" s="4" t="s">
        <v>9</v>
      </c>
      <c r="H7762" s="4" t="s">
        <v>9</v>
      </c>
      <c r="I7762" s="4" t="s">
        <v>10</v>
      </c>
      <c r="J7762" s="4" t="s">
        <v>10</v>
      </c>
      <c r="K7762" s="4" t="s">
        <v>9</v>
      </c>
      <c r="L7762" s="4" t="s">
        <v>9</v>
      </c>
      <c r="M7762" s="4" t="s">
        <v>9</v>
      </c>
      <c r="N7762" s="4" t="s">
        <v>9</v>
      </c>
      <c r="O7762" s="4" t="s">
        <v>6</v>
      </c>
    </row>
    <row r="7763" spans="1:8">
      <c r="A7763" t="n">
        <v>64451</v>
      </c>
      <c r="B7763" s="11" t="n">
        <v>50</v>
      </c>
      <c r="C7763" s="7" t="n">
        <v>0</v>
      </c>
      <c r="D7763" s="7" t="n">
        <v>4549</v>
      </c>
      <c r="E7763" s="7" t="n">
        <v>0.800000011920929</v>
      </c>
      <c r="F7763" s="7" t="n">
        <v>3000</v>
      </c>
      <c r="G7763" s="7" t="n">
        <v>0</v>
      </c>
      <c r="H7763" s="7" t="n">
        <v>0</v>
      </c>
      <c r="I7763" s="7" t="n">
        <v>1</v>
      </c>
      <c r="J7763" s="7" t="n">
        <v>1640</v>
      </c>
      <c r="K7763" s="7" t="n">
        <v>0</v>
      </c>
      <c r="L7763" s="7" t="n">
        <v>0</v>
      </c>
      <c r="M7763" s="7" t="n">
        <v>0</v>
      </c>
      <c r="N7763" s="7" t="n">
        <v>1128792064</v>
      </c>
      <c r="O7763" s="7" t="s">
        <v>13</v>
      </c>
    </row>
    <row r="7764" spans="1:8">
      <c r="A7764" t="s">
        <v>4</v>
      </c>
      <c r="B7764" s="4" t="s">
        <v>5</v>
      </c>
      <c r="C7764" s="4" t="s">
        <v>10</v>
      </c>
      <c r="D7764" s="4" t="s">
        <v>14</v>
      </c>
      <c r="E7764" s="4" t="s">
        <v>24</v>
      </c>
      <c r="F7764" s="4" t="s">
        <v>10</v>
      </c>
    </row>
    <row r="7765" spans="1:8">
      <c r="A7765" t="n">
        <v>64490</v>
      </c>
      <c r="B7765" s="72" t="n">
        <v>59</v>
      </c>
      <c r="C7765" s="7" t="n">
        <v>14</v>
      </c>
      <c r="D7765" s="7" t="n">
        <v>1</v>
      </c>
      <c r="E7765" s="7" t="n">
        <v>0.150000005960464</v>
      </c>
      <c r="F7765" s="7" t="n">
        <v>0</v>
      </c>
    </row>
    <row r="7766" spans="1:8">
      <c r="A7766" t="s">
        <v>4</v>
      </c>
      <c r="B7766" s="4" t="s">
        <v>5</v>
      </c>
      <c r="C7766" s="4" t="s">
        <v>10</v>
      </c>
    </row>
    <row r="7767" spans="1:8">
      <c r="A7767" t="n">
        <v>64500</v>
      </c>
      <c r="B7767" s="27" t="n">
        <v>16</v>
      </c>
      <c r="C7767" s="7" t="n">
        <v>50</v>
      </c>
    </row>
    <row r="7768" spans="1:8">
      <c r="A7768" t="s">
        <v>4</v>
      </c>
      <c r="B7768" s="4" t="s">
        <v>5</v>
      </c>
      <c r="C7768" s="4" t="s">
        <v>10</v>
      </c>
      <c r="D7768" s="4" t="s">
        <v>14</v>
      </c>
      <c r="E7768" s="4" t="s">
        <v>24</v>
      </c>
      <c r="F7768" s="4" t="s">
        <v>10</v>
      </c>
    </row>
    <row r="7769" spans="1:8">
      <c r="A7769" t="n">
        <v>64503</v>
      </c>
      <c r="B7769" s="72" t="n">
        <v>59</v>
      </c>
      <c r="C7769" s="7" t="n">
        <v>28</v>
      </c>
      <c r="D7769" s="7" t="n">
        <v>1</v>
      </c>
      <c r="E7769" s="7" t="n">
        <v>0.150000005960464</v>
      </c>
      <c r="F7769" s="7" t="n">
        <v>0</v>
      </c>
    </row>
    <row r="7770" spans="1:8">
      <c r="A7770" t="s">
        <v>4</v>
      </c>
      <c r="B7770" s="4" t="s">
        <v>5</v>
      </c>
      <c r="C7770" s="4" t="s">
        <v>10</v>
      </c>
    </row>
    <row r="7771" spans="1:8">
      <c r="A7771" t="n">
        <v>64513</v>
      </c>
      <c r="B7771" s="27" t="n">
        <v>16</v>
      </c>
      <c r="C7771" s="7" t="n">
        <v>50</v>
      </c>
    </row>
    <row r="7772" spans="1:8">
      <c r="A7772" t="s">
        <v>4</v>
      </c>
      <c r="B7772" s="4" t="s">
        <v>5</v>
      </c>
      <c r="C7772" s="4" t="s">
        <v>10</v>
      </c>
      <c r="D7772" s="4" t="s">
        <v>14</v>
      </c>
      <c r="E7772" s="4" t="s">
        <v>24</v>
      </c>
      <c r="F7772" s="4" t="s">
        <v>10</v>
      </c>
    </row>
    <row r="7773" spans="1:8">
      <c r="A7773" t="n">
        <v>64516</v>
      </c>
      <c r="B7773" s="72" t="n">
        <v>59</v>
      </c>
      <c r="C7773" s="7" t="n">
        <v>22</v>
      </c>
      <c r="D7773" s="7" t="n">
        <v>1</v>
      </c>
      <c r="E7773" s="7" t="n">
        <v>0.150000005960464</v>
      </c>
      <c r="F7773" s="7" t="n">
        <v>0</v>
      </c>
    </row>
    <row r="7774" spans="1:8">
      <c r="A7774" t="s">
        <v>4</v>
      </c>
      <c r="B7774" s="4" t="s">
        <v>5</v>
      </c>
      <c r="C7774" s="4" t="s">
        <v>10</v>
      </c>
    </row>
    <row r="7775" spans="1:8">
      <c r="A7775" t="n">
        <v>64526</v>
      </c>
      <c r="B7775" s="27" t="n">
        <v>16</v>
      </c>
      <c r="C7775" s="7" t="n">
        <v>50</v>
      </c>
    </row>
    <row r="7776" spans="1:8">
      <c r="A7776" t="s">
        <v>4</v>
      </c>
      <c r="B7776" s="4" t="s">
        <v>5</v>
      </c>
      <c r="C7776" s="4" t="s">
        <v>10</v>
      </c>
    </row>
    <row r="7777" spans="1:15">
      <c r="A7777" t="n">
        <v>64529</v>
      </c>
      <c r="B7777" s="27" t="n">
        <v>16</v>
      </c>
      <c r="C7777" s="7" t="n">
        <v>1300</v>
      </c>
    </row>
    <row r="7778" spans="1:15">
      <c r="A7778" t="s">
        <v>4</v>
      </c>
      <c r="B7778" s="4" t="s">
        <v>5</v>
      </c>
      <c r="C7778" s="4" t="s">
        <v>14</v>
      </c>
      <c r="D7778" s="4" t="s">
        <v>10</v>
      </c>
      <c r="E7778" s="4" t="s">
        <v>24</v>
      </c>
    </row>
    <row r="7779" spans="1:15">
      <c r="A7779" t="n">
        <v>64532</v>
      </c>
      <c r="B7779" s="23" t="n">
        <v>58</v>
      </c>
      <c r="C7779" s="7" t="n">
        <v>101</v>
      </c>
      <c r="D7779" s="7" t="n">
        <v>500</v>
      </c>
      <c r="E7779" s="7" t="n">
        <v>1</v>
      </c>
    </row>
    <row r="7780" spans="1:15">
      <c r="A7780" t="s">
        <v>4</v>
      </c>
      <c r="B7780" s="4" t="s">
        <v>5</v>
      </c>
      <c r="C7780" s="4" t="s">
        <v>14</v>
      </c>
      <c r="D7780" s="4" t="s">
        <v>10</v>
      </c>
    </row>
    <row r="7781" spans="1:15">
      <c r="A7781" t="n">
        <v>64540</v>
      </c>
      <c r="B7781" s="23" t="n">
        <v>58</v>
      </c>
      <c r="C7781" s="7" t="n">
        <v>254</v>
      </c>
      <c r="D7781" s="7" t="n">
        <v>0</v>
      </c>
    </row>
    <row r="7782" spans="1:15">
      <c r="A7782" t="s">
        <v>4</v>
      </c>
      <c r="B7782" s="4" t="s">
        <v>5</v>
      </c>
      <c r="C7782" s="4" t="s">
        <v>14</v>
      </c>
      <c r="D7782" s="4" t="s">
        <v>10</v>
      </c>
      <c r="E7782" s="4" t="s">
        <v>10</v>
      </c>
      <c r="F7782" s="4" t="s">
        <v>9</v>
      </c>
    </row>
    <row r="7783" spans="1:15">
      <c r="A7783" t="n">
        <v>64544</v>
      </c>
      <c r="B7783" s="59" t="n">
        <v>84</v>
      </c>
      <c r="C7783" s="7" t="n">
        <v>1</v>
      </c>
      <c r="D7783" s="7" t="n">
        <v>0</v>
      </c>
      <c r="E7783" s="7" t="n">
        <v>0</v>
      </c>
      <c r="F7783" s="7" t="n">
        <v>0</v>
      </c>
    </row>
    <row r="7784" spans="1:15">
      <c r="A7784" t="s">
        <v>4</v>
      </c>
      <c r="B7784" s="4" t="s">
        <v>5</v>
      </c>
      <c r="C7784" s="4" t="s">
        <v>14</v>
      </c>
      <c r="D7784" s="4" t="s">
        <v>10</v>
      </c>
      <c r="E7784" s="4" t="s">
        <v>10</v>
      </c>
      <c r="F7784" s="4" t="s">
        <v>9</v>
      </c>
    </row>
    <row r="7785" spans="1:15">
      <c r="A7785" t="n">
        <v>64554</v>
      </c>
      <c r="B7785" s="59" t="n">
        <v>84</v>
      </c>
      <c r="C7785" s="7" t="n">
        <v>0</v>
      </c>
      <c r="D7785" s="7" t="n">
        <v>0</v>
      </c>
      <c r="E7785" s="7" t="n">
        <v>0</v>
      </c>
      <c r="F7785" s="7" t="n">
        <v>1045220557</v>
      </c>
    </row>
    <row r="7786" spans="1:15">
      <c r="A7786" t="s">
        <v>4</v>
      </c>
      <c r="B7786" s="4" t="s">
        <v>5</v>
      </c>
      <c r="C7786" s="4" t="s">
        <v>14</v>
      </c>
    </row>
    <row r="7787" spans="1:15">
      <c r="A7787" t="n">
        <v>64564</v>
      </c>
      <c r="B7787" s="33" t="n">
        <v>45</v>
      </c>
      <c r="C7787" s="7" t="n">
        <v>0</v>
      </c>
    </row>
    <row r="7788" spans="1:15">
      <c r="A7788" t="s">
        <v>4</v>
      </c>
      <c r="B7788" s="4" t="s">
        <v>5</v>
      </c>
      <c r="C7788" s="4" t="s">
        <v>14</v>
      </c>
      <c r="D7788" s="4" t="s">
        <v>14</v>
      </c>
      <c r="E7788" s="4" t="s">
        <v>24</v>
      </c>
      <c r="F7788" s="4" t="s">
        <v>24</v>
      </c>
      <c r="G7788" s="4" t="s">
        <v>24</v>
      </c>
      <c r="H7788" s="4" t="s">
        <v>10</v>
      </c>
    </row>
    <row r="7789" spans="1:15">
      <c r="A7789" t="n">
        <v>64566</v>
      </c>
      <c r="B7789" s="33" t="n">
        <v>45</v>
      </c>
      <c r="C7789" s="7" t="n">
        <v>2</v>
      </c>
      <c r="D7789" s="7" t="n">
        <v>3</v>
      </c>
      <c r="E7789" s="7" t="n">
        <v>-92.5999984741211</v>
      </c>
      <c r="F7789" s="7" t="n">
        <v>175.020004272461</v>
      </c>
      <c r="G7789" s="7" t="n">
        <v>28.6800003051758</v>
      </c>
      <c r="H7789" s="7" t="n">
        <v>0</v>
      </c>
    </row>
    <row r="7790" spans="1:15">
      <c r="A7790" t="s">
        <v>4</v>
      </c>
      <c r="B7790" s="4" t="s">
        <v>5</v>
      </c>
      <c r="C7790" s="4" t="s">
        <v>14</v>
      </c>
      <c r="D7790" s="4" t="s">
        <v>14</v>
      </c>
      <c r="E7790" s="4" t="s">
        <v>24</v>
      </c>
      <c r="F7790" s="4" t="s">
        <v>24</v>
      </c>
      <c r="G7790" s="4" t="s">
        <v>24</v>
      </c>
      <c r="H7790" s="4" t="s">
        <v>10</v>
      </c>
      <c r="I7790" s="4" t="s">
        <v>14</v>
      </c>
    </row>
    <row r="7791" spans="1:15">
      <c r="A7791" t="n">
        <v>64583</v>
      </c>
      <c r="B7791" s="33" t="n">
        <v>45</v>
      </c>
      <c r="C7791" s="7" t="n">
        <v>4</v>
      </c>
      <c r="D7791" s="7" t="n">
        <v>3</v>
      </c>
      <c r="E7791" s="7" t="n">
        <v>0.180000007152557</v>
      </c>
      <c r="F7791" s="7" t="n">
        <v>40.4000015258789</v>
      </c>
      <c r="G7791" s="7" t="n">
        <v>359.869995117188</v>
      </c>
      <c r="H7791" s="7" t="n">
        <v>0</v>
      </c>
      <c r="I7791" s="7" t="n">
        <v>1</v>
      </c>
    </row>
    <row r="7792" spans="1:15">
      <c r="A7792" t="s">
        <v>4</v>
      </c>
      <c r="B7792" s="4" t="s">
        <v>5</v>
      </c>
      <c r="C7792" s="4" t="s">
        <v>14</v>
      </c>
      <c r="D7792" s="4" t="s">
        <v>14</v>
      </c>
      <c r="E7792" s="4" t="s">
        <v>24</v>
      </c>
      <c r="F7792" s="4" t="s">
        <v>10</v>
      </c>
    </row>
    <row r="7793" spans="1:9">
      <c r="A7793" t="n">
        <v>64601</v>
      </c>
      <c r="B7793" s="33" t="n">
        <v>45</v>
      </c>
      <c r="C7793" s="7" t="n">
        <v>5</v>
      </c>
      <c r="D7793" s="7" t="n">
        <v>3</v>
      </c>
      <c r="E7793" s="7" t="n">
        <v>5.69999980926514</v>
      </c>
      <c r="F7793" s="7" t="n">
        <v>0</v>
      </c>
    </row>
    <row r="7794" spans="1:9">
      <c r="A7794" t="s">
        <v>4</v>
      </c>
      <c r="B7794" s="4" t="s">
        <v>5</v>
      </c>
      <c r="C7794" s="4" t="s">
        <v>14</v>
      </c>
      <c r="D7794" s="4" t="s">
        <v>14</v>
      </c>
      <c r="E7794" s="4" t="s">
        <v>24</v>
      </c>
      <c r="F7794" s="4" t="s">
        <v>10</v>
      </c>
    </row>
    <row r="7795" spans="1:9">
      <c r="A7795" t="n">
        <v>64610</v>
      </c>
      <c r="B7795" s="33" t="n">
        <v>45</v>
      </c>
      <c r="C7795" s="7" t="n">
        <v>11</v>
      </c>
      <c r="D7795" s="7" t="n">
        <v>3</v>
      </c>
      <c r="E7795" s="7" t="n">
        <v>32.7999992370605</v>
      </c>
      <c r="F7795" s="7" t="n">
        <v>0</v>
      </c>
    </row>
    <row r="7796" spans="1:9">
      <c r="A7796" t="s">
        <v>4</v>
      </c>
      <c r="B7796" s="4" t="s">
        <v>5</v>
      </c>
      <c r="C7796" s="4" t="s">
        <v>10</v>
      </c>
      <c r="D7796" s="4" t="s">
        <v>24</v>
      </c>
      <c r="E7796" s="4" t="s">
        <v>24</v>
      </c>
      <c r="F7796" s="4" t="s">
        <v>14</v>
      </c>
    </row>
    <row r="7797" spans="1:9">
      <c r="A7797" t="n">
        <v>64619</v>
      </c>
      <c r="B7797" s="50" t="n">
        <v>52</v>
      </c>
      <c r="C7797" s="7" t="n">
        <v>0</v>
      </c>
      <c r="D7797" s="7" t="n">
        <v>196.199996948242</v>
      </c>
      <c r="E7797" s="7" t="n">
        <v>0</v>
      </c>
      <c r="F7797" s="7" t="n">
        <v>0</v>
      </c>
    </row>
    <row r="7798" spans="1:9">
      <c r="A7798" t="s">
        <v>4</v>
      </c>
      <c r="B7798" s="4" t="s">
        <v>5</v>
      </c>
      <c r="C7798" s="4" t="s">
        <v>10</v>
      </c>
      <c r="D7798" s="4" t="s">
        <v>24</v>
      </c>
      <c r="E7798" s="4" t="s">
        <v>24</v>
      </c>
      <c r="F7798" s="4" t="s">
        <v>14</v>
      </c>
    </row>
    <row r="7799" spans="1:9">
      <c r="A7799" t="n">
        <v>64631</v>
      </c>
      <c r="B7799" s="50" t="n">
        <v>52</v>
      </c>
      <c r="C7799" s="7" t="n">
        <v>61490</v>
      </c>
      <c r="D7799" s="7" t="n">
        <v>192.5</v>
      </c>
      <c r="E7799" s="7" t="n">
        <v>0</v>
      </c>
      <c r="F7799" s="7" t="n">
        <v>0</v>
      </c>
    </row>
    <row r="7800" spans="1:9">
      <c r="A7800" t="s">
        <v>4</v>
      </c>
      <c r="B7800" s="4" t="s">
        <v>5</v>
      </c>
      <c r="C7800" s="4" t="s">
        <v>10</v>
      </c>
      <c r="D7800" s="4" t="s">
        <v>24</v>
      </c>
      <c r="E7800" s="4" t="s">
        <v>24</v>
      </c>
      <c r="F7800" s="4" t="s">
        <v>14</v>
      </c>
    </row>
    <row r="7801" spans="1:9">
      <c r="A7801" t="n">
        <v>64643</v>
      </c>
      <c r="B7801" s="50" t="n">
        <v>52</v>
      </c>
      <c r="C7801" s="7" t="n">
        <v>61489</v>
      </c>
      <c r="D7801" s="7" t="n">
        <v>198.300003051758</v>
      </c>
      <c r="E7801" s="7" t="n">
        <v>0</v>
      </c>
      <c r="F7801" s="7" t="n">
        <v>0</v>
      </c>
    </row>
    <row r="7802" spans="1:9">
      <c r="A7802" t="s">
        <v>4</v>
      </c>
      <c r="B7802" s="4" t="s">
        <v>5</v>
      </c>
      <c r="C7802" s="4" t="s">
        <v>10</v>
      </c>
      <c r="D7802" s="4" t="s">
        <v>24</v>
      </c>
      <c r="E7802" s="4" t="s">
        <v>24</v>
      </c>
      <c r="F7802" s="4" t="s">
        <v>14</v>
      </c>
    </row>
    <row r="7803" spans="1:9">
      <c r="A7803" t="n">
        <v>64655</v>
      </c>
      <c r="B7803" s="50" t="n">
        <v>52</v>
      </c>
      <c r="C7803" s="7" t="n">
        <v>61488</v>
      </c>
      <c r="D7803" s="7" t="n">
        <v>202.699996948242</v>
      </c>
      <c r="E7803" s="7" t="n">
        <v>0</v>
      </c>
      <c r="F7803" s="7" t="n">
        <v>0</v>
      </c>
    </row>
    <row r="7804" spans="1:9">
      <c r="A7804" t="s">
        <v>4</v>
      </c>
      <c r="B7804" s="4" t="s">
        <v>5</v>
      </c>
      <c r="C7804" s="4" t="s">
        <v>10</v>
      </c>
      <c r="D7804" s="4" t="s">
        <v>24</v>
      </c>
      <c r="E7804" s="4" t="s">
        <v>24</v>
      </c>
      <c r="F7804" s="4" t="s">
        <v>14</v>
      </c>
    </row>
    <row r="7805" spans="1:9">
      <c r="A7805" t="n">
        <v>64667</v>
      </c>
      <c r="B7805" s="50" t="n">
        <v>52</v>
      </c>
      <c r="C7805" s="7" t="n">
        <v>8</v>
      </c>
      <c r="D7805" s="7" t="n">
        <v>236.699996948242</v>
      </c>
      <c r="E7805" s="7" t="n">
        <v>0</v>
      </c>
      <c r="F7805" s="7" t="n">
        <v>0</v>
      </c>
    </row>
    <row r="7806" spans="1:9">
      <c r="A7806" t="s">
        <v>4</v>
      </c>
      <c r="B7806" s="4" t="s">
        <v>5</v>
      </c>
      <c r="C7806" s="4" t="s">
        <v>10</v>
      </c>
      <c r="D7806" s="4" t="s">
        <v>24</v>
      </c>
      <c r="E7806" s="4" t="s">
        <v>24</v>
      </c>
      <c r="F7806" s="4" t="s">
        <v>14</v>
      </c>
    </row>
    <row r="7807" spans="1:9">
      <c r="A7807" t="n">
        <v>64679</v>
      </c>
      <c r="B7807" s="50" t="n">
        <v>52</v>
      </c>
      <c r="C7807" s="7" t="n">
        <v>1</v>
      </c>
      <c r="D7807" s="7" t="n">
        <v>198.800003051758</v>
      </c>
      <c r="E7807" s="7" t="n">
        <v>0</v>
      </c>
      <c r="F7807" s="7" t="n">
        <v>0</v>
      </c>
    </row>
    <row r="7808" spans="1:9">
      <c r="A7808" t="s">
        <v>4</v>
      </c>
      <c r="B7808" s="4" t="s">
        <v>5</v>
      </c>
      <c r="C7808" s="4" t="s">
        <v>10</v>
      </c>
      <c r="D7808" s="4" t="s">
        <v>24</v>
      </c>
      <c r="E7808" s="4" t="s">
        <v>24</v>
      </c>
      <c r="F7808" s="4" t="s">
        <v>14</v>
      </c>
    </row>
    <row r="7809" spans="1:6">
      <c r="A7809" t="n">
        <v>64691</v>
      </c>
      <c r="B7809" s="50" t="n">
        <v>52</v>
      </c>
      <c r="C7809" s="7" t="n">
        <v>9</v>
      </c>
      <c r="D7809" s="7" t="n">
        <v>173.100006103516</v>
      </c>
      <c r="E7809" s="7" t="n">
        <v>0</v>
      </c>
      <c r="F7809" s="7" t="n">
        <v>0</v>
      </c>
    </row>
    <row r="7810" spans="1:6">
      <c r="A7810" t="s">
        <v>4</v>
      </c>
      <c r="B7810" s="4" t="s">
        <v>5</v>
      </c>
      <c r="C7810" s="4" t="s">
        <v>10</v>
      </c>
      <c r="D7810" s="4" t="s">
        <v>24</v>
      </c>
      <c r="E7810" s="4" t="s">
        <v>24</v>
      </c>
      <c r="F7810" s="4" t="s">
        <v>14</v>
      </c>
    </row>
    <row r="7811" spans="1:6">
      <c r="A7811" t="n">
        <v>64703</v>
      </c>
      <c r="B7811" s="50" t="n">
        <v>52</v>
      </c>
      <c r="C7811" s="7" t="n">
        <v>7032</v>
      </c>
      <c r="D7811" s="7" t="n">
        <v>217.399993896484</v>
      </c>
      <c r="E7811" s="7" t="n">
        <v>0</v>
      </c>
      <c r="F7811" s="7" t="n">
        <v>0</v>
      </c>
    </row>
    <row r="7812" spans="1:6">
      <c r="A7812" t="s">
        <v>4</v>
      </c>
      <c r="B7812" s="4" t="s">
        <v>5</v>
      </c>
      <c r="C7812" s="4" t="s">
        <v>14</v>
      </c>
    </row>
    <row r="7813" spans="1:6">
      <c r="A7813" t="n">
        <v>64715</v>
      </c>
      <c r="B7813" s="62" t="n">
        <v>116</v>
      </c>
      <c r="C7813" s="7" t="n">
        <v>1</v>
      </c>
    </row>
    <row r="7814" spans="1:6">
      <c r="A7814" t="s">
        <v>4</v>
      </c>
      <c r="B7814" s="4" t="s">
        <v>5</v>
      </c>
      <c r="C7814" s="4" t="s">
        <v>10</v>
      </c>
      <c r="D7814" s="4" t="s">
        <v>24</v>
      </c>
      <c r="E7814" s="4" t="s">
        <v>24</v>
      </c>
      <c r="F7814" s="4" t="s">
        <v>24</v>
      </c>
      <c r="G7814" s="4" t="s">
        <v>24</v>
      </c>
    </row>
    <row r="7815" spans="1:6">
      <c r="A7815" t="n">
        <v>64717</v>
      </c>
      <c r="B7815" s="40" t="n">
        <v>46</v>
      </c>
      <c r="C7815" s="7" t="n">
        <v>1640</v>
      </c>
      <c r="D7815" s="7" t="n">
        <v>-143.190002441406</v>
      </c>
      <c r="E7815" s="7" t="n">
        <v>176.179992675781</v>
      </c>
      <c r="F7815" s="7" t="n">
        <v>-26.3799991607666</v>
      </c>
      <c r="G7815" s="7" t="n">
        <v>79.4000015258789</v>
      </c>
    </row>
    <row r="7816" spans="1:6">
      <c r="A7816" t="s">
        <v>4</v>
      </c>
      <c r="B7816" s="4" t="s">
        <v>5</v>
      </c>
      <c r="C7816" s="4" t="s">
        <v>14</v>
      </c>
      <c r="D7816" s="4" t="s">
        <v>10</v>
      </c>
      <c r="E7816" s="4" t="s">
        <v>10</v>
      </c>
      <c r="F7816" s="4" t="s">
        <v>10</v>
      </c>
      <c r="G7816" s="4" t="s">
        <v>10</v>
      </c>
      <c r="H7816" s="4" t="s">
        <v>10</v>
      </c>
      <c r="I7816" s="4" t="s">
        <v>6</v>
      </c>
      <c r="J7816" s="4" t="s">
        <v>24</v>
      </c>
      <c r="K7816" s="4" t="s">
        <v>24</v>
      </c>
      <c r="L7816" s="4" t="s">
        <v>24</v>
      </c>
      <c r="M7816" s="4" t="s">
        <v>9</v>
      </c>
      <c r="N7816" s="4" t="s">
        <v>9</v>
      </c>
      <c r="O7816" s="4" t="s">
        <v>24</v>
      </c>
      <c r="P7816" s="4" t="s">
        <v>24</v>
      </c>
      <c r="Q7816" s="4" t="s">
        <v>24</v>
      </c>
      <c r="R7816" s="4" t="s">
        <v>24</v>
      </c>
      <c r="S7816" s="4" t="s">
        <v>14</v>
      </c>
    </row>
    <row r="7817" spans="1:6">
      <c r="A7817" t="n">
        <v>64736</v>
      </c>
      <c r="B7817" s="57" t="n">
        <v>39</v>
      </c>
      <c r="C7817" s="7" t="n">
        <v>12</v>
      </c>
      <c r="D7817" s="7" t="n">
        <v>65533</v>
      </c>
      <c r="E7817" s="7" t="n">
        <v>200</v>
      </c>
      <c r="F7817" s="7" t="n">
        <v>0</v>
      </c>
      <c r="G7817" s="7" t="n">
        <v>1640</v>
      </c>
      <c r="H7817" s="7" t="n">
        <v>3</v>
      </c>
      <c r="I7817" s="7" t="s">
        <v>209</v>
      </c>
      <c r="J7817" s="7" t="n">
        <v>0</v>
      </c>
      <c r="K7817" s="7" t="n">
        <v>0</v>
      </c>
      <c r="L7817" s="7" t="n">
        <v>-0.5</v>
      </c>
      <c r="M7817" s="7" t="n">
        <v>1127481344</v>
      </c>
      <c r="N7817" s="7" t="n">
        <v>0</v>
      </c>
      <c r="O7817" s="7" t="n">
        <v>0</v>
      </c>
      <c r="P7817" s="7" t="n">
        <v>0.349999994039536</v>
      </c>
      <c r="Q7817" s="7" t="n">
        <v>1</v>
      </c>
      <c r="R7817" s="7" t="n">
        <v>0.349999994039536</v>
      </c>
      <c r="S7817" s="7" t="n">
        <v>255</v>
      </c>
    </row>
    <row r="7818" spans="1:6">
      <c r="A7818" t="s">
        <v>4</v>
      </c>
      <c r="B7818" s="4" t="s">
        <v>5</v>
      </c>
      <c r="C7818" s="4" t="s">
        <v>14</v>
      </c>
      <c r="D7818" s="4" t="s">
        <v>10</v>
      </c>
      <c r="E7818" s="4" t="s">
        <v>10</v>
      </c>
      <c r="F7818" s="4" t="s">
        <v>10</v>
      </c>
      <c r="G7818" s="4" t="s">
        <v>10</v>
      </c>
      <c r="H7818" s="4" t="s">
        <v>10</v>
      </c>
      <c r="I7818" s="4" t="s">
        <v>6</v>
      </c>
      <c r="J7818" s="4" t="s">
        <v>24</v>
      </c>
      <c r="K7818" s="4" t="s">
        <v>24</v>
      </c>
      <c r="L7818" s="4" t="s">
        <v>24</v>
      </c>
      <c r="M7818" s="4" t="s">
        <v>9</v>
      </c>
      <c r="N7818" s="4" t="s">
        <v>9</v>
      </c>
      <c r="O7818" s="4" t="s">
        <v>24</v>
      </c>
      <c r="P7818" s="4" t="s">
        <v>24</v>
      </c>
      <c r="Q7818" s="4" t="s">
        <v>24</v>
      </c>
      <c r="R7818" s="4" t="s">
        <v>24</v>
      </c>
      <c r="S7818" s="4" t="s">
        <v>14</v>
      </c>
    </row>
    <row r="7819" spans="1:6">
      <c r="A7819" t="n">
        <v>64799</v>
      </c>
      <c r="B7819" s="57" t="n">
        <v>39</v>
      </c>
      <c r="C7819" s="7" t="n">
        <v>12</v>
      </c>
      <c r="D7819" s="7" t="n">
        <v>65533</v>
      </c>
      <c r="E7819" s="7" t="n">
        <v>200</v>
      </c>
      <c r="F7819" s="7" t="n">
        <v>0</v>
      </c>
      <c r="G7819" s="7" t="n">
        <v>1640</v>
      </c>
      <c r="H7819" s="7" t="n">
        <v>3</v>
      </c>
      <c r="I7819" s="7" t="s">
        <v>210</v>
      </c>
      <c r="J7819" s="7" t="n">
        <v>0</v>
      </c>
      <c r="K7819" s="7" t="n">
        <v>0</v>
      </c>
      <c r="L7819" s="7" t="n">
        <v>-0.5</v>
      </c>
      <c r="M7819" s="7" t="n">
        <v>1127481344</v>
      </c>
      <c r="N7819" s="7" t="n">
        <v>0</v>
      </c>
      <c r="O7819" s="7" t="n">
        <v>0</v>
      </c>
      <c r="P7819" s="7" t="n">
        <v>0.349999994039536</v>
      </c>
      <c r="Q7819" s="7" t="n">
        <v>1</v>
      </c>
      <c r="R7819" s="7" t="n">
        <v>0.349999994039536</v>
      </c>
      <c r="S7819" s="7" t="n">
        <v>255</v>
      </c>
    </row>
    <row r="7820" spans="1:6">
      <c r="A7820" t="s">
        <v>4</v>
      </c>
      <c r="B7820" s="4" t="s">
        <v>5</v>
      </c>
      <c r="C7820" s="4" t="s">
        <v>10</v>
      </c>
      <c r="D7820" s="4" t="s">
        <v>10</v>
      </c>
      <c r="E7820" s="4" t="s">
        <v>10</v>
      </c>
    </row>
    <row r="7821" spans="1:6">
      <c r="A7821" t="n">
        <v>64862</v>
      </c>
      <c r="B7821" s="64" t="n">
        <v>61</v>
      </c>
      <c r="C7821" s="7" t="n">
        <v>9</v>
      </c>
      <c r="D7821" s="7" t="n">
        <v>1640</v>
      </c>
      <c r="E7821" s="7" t="n">
        <v>1000</v>
      </c>
    </row>
    <row r="7822" spans="1:6">
      <c r="A7822" t="s">
        <v>4</v>
      </c>
      <c r="B7822" s="4" t="s">
        <v>5</v>
      </c>
      <c r="C7822" s="4" t="s">
        <v>10</v>
      </c>
      <c r="D7822" s="4" t="s">
        <v>10</v>
      </c>
      <c r="E7822" s="4" t="s">
        <v>10</v>
      </c>
    </row>
    <row r="7823" spans="1:6">
      <c r="A7823" t="n">
        <v>64869</v>
      </c>
      <c r="B7823" s="64" t="n">
        <v>61</v>
      </c>
      <c r="C7823" s="7" t="n">
        <v>0</v>
      </c>
      <c r="D7823" s="7" t="n">
        <v>1640</v>
      </c>
      <c r="E7823" s="7" t="n">
        <v>1000</v>
      </c>
    </row>
    <row r="7824" spans="1:6">
      <c r="A7824" t="s">
        <v>4</v>
      </c>
      <c r="B7824" s="4" t="s">
        <v>5</v>
      </c>
      <c r="C7824" s="4" t="s">
        <v>10</v>
      </c>
      <c r="D7824" s="4" t="s">
        <v>10</v>
      </c>
      <c r="E7824" s="4" t="s">
        <v>10</v>
      </c>
    </row>
    <row r="7825" spans="1:19">
      <c r="A7825" t="n">
        <v>64876</v>
      </c>
      <c r="B7825" s="64" t="n">
        <v>61</v>
      </c>
      <c r="C7825" s="7" t="n">
        <v>61489</v>
      </c>
      <c r="D7825" s="7" t="n">
        <v>1640</v>
      </c>
      <c r="E7825" s="7" t="n">
        <v>1000</v>
      </c>
    </row>
    <row r="7826" spans="1:19">
      <c r="A7826" t="s">
        <v>4</v>
      </c>
      <c r="B7826" s="4" t="s">
        <v>5</v>
      </c>
      <c r="C7826" s="4" t="s">
        <v>10</v>
      </c>
      <c r="D7826" s="4" t="s">
        <v>10</v>
      </c>
      <c r="E7826" s="4" t="s">
        <v>10</v>
      </c>
    </row>
    <row r="7827" spans="1:19">
      <c r="A7827" t="n">
        <v>64883</v>
      </c>
      <c r="B7827" s="64" t="n">
        <v>61</v>
      </c>
      <c r="C7827" s="7" t="n">
        <v>61490</v>
      </c>
      <c r="D7827" s="7" t="n">
        <v>1640</v>
      </c>
      <c r="E7827" s="7" t="n">
        <v>1000</v>
      </c>
    </row>
    <row r="7828" spans="1:19">
      <c r="A7828" t="s">
        <v>4</v>
      </c>
      <c r="B7828" s="4" t="s">
        <v>5</v>
      </c>
      <c r="C7828" s="4" t="s">
        <v>10</v>
      </c>
      <c r="D7828" s="4" t="s">
        <v>10</v>
      </c>
      <c r="E7828" s="4" t="s">
        <v>10</v>
      </c>
    </row>
    <row r="7829" spans="1:19">
      <c r="A7829" t="n">
        <v>64890</v>
      </c>
      <c r="B7829" s="64" t="n">
        <v>61</v>
      </c>
      <c r="C7829" s="7" t="n">
        <v>61488</v>
      </c>
      <c r="D7829" s="7" t="n">
        <v>1640</v>
      </c>
      <c r="E7829" s="7" t="n">
        <v>1000</v>
      </c>
    </row>
    <row r="7830" spans="1:19">
      <c r="A7830" t="s">
        <v>4</v>
      </c>
      <c r="B7830" s="4" t="s">
        <v>5</v>
      </c>
      <c r="C7830" s="4" t="s">
        <v>10</v>
      </c>
      <c r="D7830" s="4" t="s">
        <v>10</v>
      </c>
      <c r="E7830" s="4" t="s">
        <v>10</v>
      </c>
    </row>
    <row r="7831" spans="1:19">
      <c r="A7831" t="n">
        <v>64897</v>
      </c>
      <c r="B7831" s="64" t="n">
        <v>61</v>
      </c>
      <c r="C7831" s="7" t="n">
        <v>8</v>
      </c>
      <c r="D7831" s="7" t="n">
        <v>1640</v>
      </c>
      <c r="E7831" s="7" t="n">
        <v>1000</v>
      </c>
    </row>
    <row r="7832" spans="1:19">
      <c r="A7832" t="s">
        <v>4</v>
      </c>
      <c r="B7832" s="4" t="s">
        <v>5</v>
      </c>
      <c r="C7832" s="4" t="s">
        <v>10</v>
      </c>
      <c r="D7832" s="4" t="s">
        <v>10</v>
      </c>
      <c r="E7832" s="4" t="s">
        <v>10</v>
      </c>
    </row>
    <row r="7833" spans="1:19">
      <c r="A7833" t="n">
        <v>64904</v>
      </c>
      <c r="B7833" s="64" t="n">
        <v>61</v>
      </c>
      <c r="C7833" s="7" t="n">
        <v>61488</v>
      </c>
      <c r="D7833" s="7" t="n">
        <v>1640</v>
      </c>
      <c r="E7833" s="7" t="n">
        <v>1000</v>
      </c>
    </row>
    <row r="7834" spans="1:19">
      <c r="A7834" t="s">
        <v>4</v>
      </c>
      <c r="B7834" s="4" t="s">
        <v>5</v>
      </c>
      <c r="C7834" s="4" t="s">
        <v>10</v>
      </c>
      <c r="D7834" s="4" t="s">
        <v>10</v>
      </c>
      <c r="E7834" s="4" t="s">
        <v>10</v>
      </c>
    </row>
    <row r="7835" spans="1:19">
      <c r="A7835" t="n">
        <v>64911</v>
      </c>
      <c r="B7835" s="64" t="n">
        <v>61</v>
      </c>
      <c r="C7835" s="7" t="n">
        <v>7032</v>
      </c>
      <c r="D7835" s="7" t="n">
        <v>1640</v>
      </c>
      <c r="E7835" s="7" t="n">
        <v>1000</v>
      </c>
    </row>
    <row r="7836" spans="1:19">
      <c r="A7836" t="s">
        <v>4</v>
      </c>
      <c r="B7836" s="4" t="s">
        <v>5</v>
      </c>
      <c r="C7836" s="4" t="s">
        <v>10</v>
      </c>
      <c r="D7836" s="4" t="s">
        <v>9</v>
      </c>
    </row>
    <row r="7837" spans="1:19">
      <c r="A7837" t="n">
        <v>64918</v>
      </c>
      <c r="B7837" s="63" t="n">
        <v>44</v>
      </c>
      <c r="C7837" s="7" t="n">
        <v>1640</v>
      </c>
      <c r="D7837" s="7" t="n">
        <v>128</v>
      </c>
    </row>
    <row r="7838" spans="1:19">
      <c r="A7838" t="s">
        <v>4</v>
      </c>
      <c r="B7838" s="4" t="s">
        <v>5</v>
      </c>
      <c r="C7838" s="4" t="s">
        <v>10</v>
      </c>
      <c r="D7838" s="4" t="s">
        <v>14</v>
      </c>
    </row>
    <row r="7839" spans="1:19">
      <c r="A7839" t="n">
        <v>64925</v>
      </c>
      <c r="B7839" s="69" t="n">
        <v>96</v>
      </c>
      <c r="C7839" s="7" t="n">
        <v>1640</v>
      </c>
      <c r="D7839" s="7" t="n">
        <v>1</v>
      </c>
    </row>
    <row r="7840" spans="1:19">
      <c r="A7840" t="s">
        <v>4</v>
      </c>
      <c r="B7840" s="4" t="s">
        <v>5</v>
      </c>
      <c r="C7840" s="4" t="s">
        <v>10</v>
      </c>
      <c r="D7840" s="4" t="s">
        <v>14</v>
      </c>
      <c r="E7840" s="4" t="s">
        <v>24</v>
      </c>
      <c r="F7840" s="4" t="s">
        <v>24</v>
      </c>
      <c r="G7840" s="4" t="s">
        <v>24</v>
      </c>
    </row>
    <row r="7841" spans="1:7">
      <c r="A7841" t="n">
        <v>64929</v>
      </c>
      <c r="B7841" s="69" t="n">
        <v>96</v>
      </c>
      <c r="C7841" s="7" t="n">
        <v>1640</v>
      </c>
      <c r="D7841" s="7" t="n">
        <v>2</v>
      </c>
      <c r="E7841" s="7" t="n">
        <v>-102.5</v>
      </c>
      <c r="F7841" s="7" t="n">
        <v>178.369995117188</v>
      </c>
      <c r="G7841" s="7" t="n">
        <v>-14.8599996566772</v>
      </c>
    </row>
    <row r="7842" spans="1:7">
      <c r="A7842" t="s">
        <v>4</v>
      </c>
      <c r="B7842" s="4" t="s">
        <v>5</v>
      </c>
      <c r="C7842" s="4" t="s">
        <v>10</v>
      </c>
      <c r="D7842" s="4" t="s">
        <v>24</v>
      </c>
      <c r="E7842" s="4" t="s">
        <v>24</v>
      </c>
      <c r="F7842" s="4" t="s">
        <v>24</v>
      </c>
      <c r="G7842" s="4" t="s">
        <v>24</v>
      </c>
    </row>
    <row r="7843" spans="1:7">
      <c r="A7843" t="n">
        <v>64945</v>
      </c>
      <c r="B7843" s="68" t="n">
        <v>131</v>
      </c>
      <c r="C7843" s="7" t="n">
        <v>1640</v>
      </c>
      <c r="D7843" s="7" t="n">
        <v>0</v>
      </c>
      <c r="E7843" s="7" t="n">
        <v>0</v>
      </c>
      <c r="F7843" s="7" t="n">
        <v>2</v>
      </c>
      <c r="G7843" s="7" t="n">
        <v>0.200000002980232</v>
      </c>
    </row>
    <row r="7844" spans="1:7">
      <c r="A7844" t="s">
        <v>4</v>
      </c>
      <c r="B7844" s="4" t="s">
        <v>5</v>
      </c>
      <c r="C7844" s="4" t="s">
        <v>10</v>
      </c>
      <c r="D7844" s="4" t="s">
        <v>14</v>
      </c>
      <c r="E7844" s="4" t="s">
        <v>9</v>
      </c>
      <c r="F7844" s="4" t="s">
        <v>14</v>
      </c>
      <c r="G7844" s="4" t="s">
        <v>10</v>
      </c>
    </row>
    <row r="7845" spans="1:7">
      <c r="A7845" t="n">
        <v>64964</v>
      </c>
      <c r="B7845" s="69" t="n">
        <v>96</v>
      </c>
      <c r="C7845" s="7" t="n">
        <v>1640</v>
      </c>
      <c r="D7845" s="7" t="n">
        <v>0</v>
      </c>
      <c r="E7845" s="7" t="n">
        <v>1082130432</v>
      </c>
      <c r="F7845" s="7" t="n">
        <v>0</v>
      </c>
      <c r="G7845" s="7" t="n">
        <v>0</v>
      </c>
    </row>
    <row r="7846" spans="1:7">
      <c r="A7846" t="s">
        <v>4</v>
      </c>
      <c r="B7846" s="4" t="s">
        <v>5</v>
      </c>
      <c r="C7846" s="4" t="s">
        <v>14</v>
      </c>
      <c r="D7846" s="4" t="s">
        <v>14</v>
      </c>
      <c r="E7846" s="4" t="s">
        <v>24</v>
      </c>
      <c r="F7846" s="4" t="s">
        <v>24</v>
      </c>
      <c r="G7846" s="4" t="s">
        <v>24</v>
      </c>
      <c r="H7846" s="4" t="s">
        <v>10</v>
      </c>
    </row>
    <row r="7847" spans="1:7">
      <c r="A7847" t="n">
        <v>64975</v>
      </c>
      <c r="B7847" s="33" t="n">
        <v>45</v>
      </c>
      <c r="C7847" s="7" t="n">
        <v>2</v>
      </c>
      <c r="D7847" s="7" t="n">
        <v>3</v>
      </c>
      <c r="E7847" s="7" t="n">
        <v>-92.1399993896484</v>
      </c>
      <c r="F7847" s="7" t="n">
        <v>175.759994506836</v>
      </c>
      <c r="G7847" s="7" t="n">
        <v>28.5400009155273</v>
      </c>
      <c r="H7847" s="7" t="n">
        <v>8000</v>
      </c>
    </row>
    <row r="7848" spans="1:7">
      <c r="A7848" t="s">
        <v>4</v>
      </c>
      <c r="B7848" s="4" t="s">
        <v>5</v>
      </c>
      <c r="C7848" s="4" t="s">
        <v>14</v>
      </c>
      <c r="D7848" s="4" t="s">
        <v>14</v>
      </c>
      <c r="E7848" s="4" t="s">
        <v>24</v>
      </c>
      <c r="F7848" s="4" t="s">
        <v>24</v>
      </c>
      <c r="G7848" s="4" t="s">
        <v>24</v>
      </c>
      <c r="H7848" s="4" t="s">
        <v>10</v>
      </c>
      <c r="I7848" s="4" t="s">
        <v>14</v>
      </c>
    </row>
    <row r="7849" spans="1:7">
      <c r="A7849" t="n">
        <v>64992</v>
      </c>
      <c r="B7849" s="33" t="n">
        <v>45</v>
      </c>
      <c r="C7849" s="7" t="n">
        <v>4</v>
      </c>
      <c r="D7849" s="7" t="n">
        <v>3</v>
      </c>
      <c r="E7849" s="7" t="n">
        <v>357.529998779297</v>
      </c>
      <c r="F7849" s="7" t="n">
        <v>14.8500003814697</v>
      </c>
      <c r="G7849" s="7" t="n">
        <v>359.869995117188</v>
      </c>
      <c r="H7849" s="7" t="n">
        <v>8000</v>
      </c>
      <c r="I7849" s="7" t="n">
        <v>1</v>
      </c>
    </row>
    <row r="7850" spans="1:7">
      <c r="A7850" t="s">
        <v>4</v>
      </c>
      <c r="B7850" s="4" t="s">
        <v>5</v>
      </c>
      <c r="C7850" s="4" t="s">
        <v>14</v>
      </c>
      <c r="D7850" s="4" t="s">
        <v>14</v>
      </c>
      <c r="E7850" s="4" t="s">
        <v>24</v>
      </c>
      <c r="F7850" s="4" t="s">
        <v>10</v>
      </c>
    </row>
    <row r="7851" spans="1:7">
      <c r="A7851" t="n">
        <v>65010</v>
      </c>
      <c r="B7851" s="33" t="n">
        <v>45</v>
      </c>
      <c r="C7851" s="7" t="n">
        <v>5</v>
      </c>
      <c r="D7851" s="7" t="n">
        <v>3</v>
      </c>
      <c r="E7851" s="7" t="n">
        <v>5.69999980926514</v>
      </c>
      <c r="F7851" s="7" t="n">
        <v>8000</v>
      </c>
    </row>
    <row r="7852" spans="1:7">
      <c r="A7852" t="s">
        <v>4</v>
      </c>
      <c r="B7852" s="4" t="s">
        <v>5</v>
      </c>
      <c r="C7852" s="4" t="s">
        <v>14</v>
      </c>
      <c r="D7852" s="4" t="s">
        <v>14</v>
      </c>
      <c r="E7852" s="4" t="s">
        <v>24</v>
      </c>
      <c r="F7852" s="4" t="s">
        <v>10</v>
      </c>
    </row>
    <row r="7853" spans="1:7">
      <c r="A7853" t="n">
        <v>65019</v>
      </c>
      <c r="B7853" s="33" t="n">
        <v>45</v>
      </c>
      <c r="C7853" s="7" t="n">
        <v>11</v>
      </c>
      <c r="D7853" s="7" t="n">
        <v>3</v>
      </c>
      <c r="E7853" s="7" t="n">
        <v>32.7999992370605</v>
      </c>
      <c r="F7853" s="7" t="n">
        <v>8000</v>
      </c>
    </row>
    <row r="7854" spans="1:7">
      <c r="A7854" t="s">
        <v>4</v>
      </c>
      <c r="B7854" s="4" t="s">
        <v>5</v>
      </c>
      <c r="C7854" s="4" t="s">
        <v>14</v>
      </c>
      <c r="D7854" s="4" t="s">
        <v>10</v>
      </c>
    </row>
    <row r="7855" spans="1:7">
      <c r="A7855" t="n">
        <v>65028</v>
      </c>
      <c r="B7855" s="23" t="n">
        <v>58</v>
      </c>
      <c r="C7855" s="7" t="n">
        <v>255</v>
      </c>
      <c r="D7855" s="7" t="n">
        <v>0</v>
      </c>
    </row>
    <row r="7856" spans="1:7">
      <c r="A7856" t="s">
        <v>4</v>
      </c>
      <c r="B7856" s="4" t="s">
        <v>5</v>
      </c>
      <c r="C7856" s="4" t="s">
        <v>14</v>
      </c>
      <c r="D7856" s="4" t="s">
        <v>14</v>
      </c>
    </row>
    <row r="7857" spans="1:9">
      <c r="A7857" t="n">
        <v>65032</v>
      </c>
      <c r="B7857" s="15" t="n">
        <v>49</v>
      </c>
      <c r="C7857" s="7" t="n">
        <v>2</v>
      </c>
      <c r="D7857" s="7" t="n">
        <v>0</v>
      </c>
    </row>
    <row r="7858" spans="1:9">
      <c r="A7858" t="s">
        <v>4</v>
      </c>
      <c r="B7858" s="4" t="s">
        <v>5</v>
      </c>
      <c r="C7858" s="4" t="s">
        <v>14</v>
      </c>
      <c r="D7858" s="4" t="s">
        <v>10</v>
      </c>
      <c r="E7858" s="4" t="s">
        <v>9</v>
      </c>
      <c r="F7858" s="4" t="s">
        <v>10</v>
      </c>
      <c r="G7858" s="4" t="s">
        <v>9</v>
      </c>
      <c r="H7858" s="4" t="s">
        <v>14</v>
      </c>
    </row>
    <row r="7859" spans="1:9">
      <c r="A7859" t="n">
        <v>65035</v>
      </c>
      <c r="B7859" s="15" t="n">
        <v>49</v>
      </c>
      <c r="C7859" s="7" t="n">
        <v>0</v>
      </c>
      <c r="D7859" s="7" t="n">
        <v>559</v>
      </c>
      <c r="E7859" s="7" t="n">
        <v>1065353216</v>
      </c>
      <c r="F7859" s="7" t="n">
        <v>0</v>
      </c>
      <c r="G7859" s="7" t="n">
        <v>0</v>
      </c>
      <c r="H7859" s="7" t="n">
        <v>0</v>
      </c>
    </row>
    <row r="7860" spans="1:9">
      <c r="A7860" t="s">
        <v>4</v>
      </c>
      <c r="B7860" s="4" t="s">
        <v>5</v>
      </c>
      <c r="C7860" s="4" t="s">
        <v>10</v>
      </c>
    </row>
    <row r="7861" spans="1:9">
      <c r="A7861" t="n">
        <v>65050</v>
      </c>
      <c r="B7861" s="27" t="n">
        <v>16</v>
      </c>
      <c r="C7861" s="7" t="n">
        <v>2000</v>
      </c>
    </row>
    <row r="7862" spans="1:9">
      <c r="A7862" t="s">
        <v>4</v>
      </c>
      <c r="B7862" s="4" t="s">
        <v>5</v>
      </c>
      <c r="C7862" s="4" t="s">
        <v>14</v>
      </c>
      <c r="D7862" s="4" t="s">
        <v>10</v>
      </c>
      <c r="E7862" s="4" t="s">
        <v>10</v>
      </c>
      <c r="F7862" s="4" t="s">
        <v>14</v>
      </c>
    </row>
    <row r="7863" spans="1:9">
      <c r="A7863" t="n">
        <v>65053</v>
      </c>
      <c r="B7863" s="25" t="n">
        <v>25</v>
      </c>
      <c r="C7863" s="7" t="n">
        <v>1</v>
      </c>
      <c r="D7863" s="7" t="n">
        <v>60</v>
      </c>
      <c r="E7863" s="7" t="n">
        <v>640</v>
      </c>
      <c r="F7863" s="7" t="n">
        <v>2</v>
      </c>
    </row>
    <row r="7864" spans="1:9">
      <c r="A7864" t="s">
        <v>4</v>
      </c>
      <c r="B7864" s="4" t="s">
        <v>5</v>
      </c>
      <c r="C7864" s="4" t="s">
        <v>14</v>
      </c>
      <c r="D7864" s="4" t="s">
        <v>10</v>
      </c>
      <c r="E7864" s="4" t="s">
        <v>6</v>
      </c>
    </row>
    <row r="7865" spans="1:9">
      <c r="A7865" t="n">
        <v>65060</v>
      </c>
      <c r="B7865" s="26" t="n">
        <v>51</v>
      </c>
      <c r="C7865" s="7" t="n">
        <v>4</v>
      </c>
      <c r="D7865" s="7" t="n">
        <v>8</v>
      </c>
      <c r="E7865" s="7" t="s">
        <v>590</v>
      </c>
    </row>
    <row r="7866" spans="1:9">
      <c r="A7866" t="s">
        <v>4</v>
      </c>
      <c r="B7866" s="4" t="s">
        <v>5</v>
      </c>
      <c r="C7866" s="4" t="s">
        <v>10</v>
      </c>
    </row>
    <row r="7867" spans="1:9">
      <c r="A7867" t="n">
        <v>65074</v>
      </c>
      <c r="B7867" s="27" t="n">
        <v>16</v>
      </c>
      <c r="C7867" s="7" t="n">
        <v>0</v>
      </c>
    </row>
    <row r="7868" spans="1:9">
      <c r="A7868" t="s">
        <v>4</v>
      </c>
      <c r="B7868" s="4" t="s">
        <v>5</v>
      </c>
      <c r="C7868" s="4" t="s">
        <v>10</v>
      </c>
      <c r="D7868" s="4" t="s">
        <v>14</v>
      </c>
      <c r="E7868" s="4" t="s">
        <v>9</v>
      </c>
      <c r="F7868" s="4" t="s">
        <v>45</v>
      </c>
      <c r="G7868" s="4" t="s">
        <v>14</v>
      </c>
      <c r="H7868" s="4" t="s">
        <v>14</v>
      </c>
      <c r="I7868" s="4" t="s">
        <v>14</v>
      </c>
    </row>
    <row r="7869" spans="1:9">
      <c r="A7869" t="n">
        <v>65077</v>
      </c>
      <c r="B7869" s="28" t="n">
        <v>26</v>
      </c>
      <c r="C7869" s="7" t="n">
        <v>8</v>
      </c>
      <c r="D7869" s="7" t="n">
        <v>17</v>
      </c>
      <c r="E7869" s="7" t="n">
        <v>9336</v>
      </c>
      <c r="F7869" s="7" t="s">
        <v>591</v>
      </c>
      <c r="G7869" s="7" t="n">
        <v>8</v>
      </c>
      <c r="H7869" s="7" t="n">
        <v>2</v>
      </c>
      <c r="I7869" s="7" t="n">
        <v>0</v>
      </c>
    </row>
    <row r="7870" spans="1:9">
      <c r="A7870" t="s">
        <v>4</v>
      </c>
      <c r="B7870" s="4" t="s">
        <v>5</v>
      </c>
      <c r="C7870" s="4" t="s">
        <v>10</v>
      </c>
    </row>
    <row r="7871" spans="1:9">
      <c r="A7871" t="n">
        <v>65101</v>
      </c>
      <c r="B7871" s="27" t="n">
        <v>16</v>
      </c>
      <c r="C7871" s="7" t="n">
        <v>1</v>
      </c>
    </row>
    <row r="7872" spans="1:9">
      <c r="A7872" t="s">
        <v>4</v>
      </c>
      <c r="B7872" s="4" t="s">
        <v>5</v>
      </c>
      <c r="C7872" s="4" t="s">
        <v>14</v>
      </c>
      <c r="D7872" s="4" t="s">
        <v>10</v>
      </c>
    </row>
    <row r="7873" spans="1:9">
      <c r="A7873" t="n">
        <v>65104</v>
      </c>
      <c r="B7873" s="11" t="n">
        <v>50</v>
      </c>
      <c r="C7873" s="7" t="n">
        <v>52</v>
      </c>
      <c r="D7873" s="7" t="n">
        <v>9336</v>
      </c>
    </row>
    <row r="7874" spans="1:9">
      <c r="A7874" t="s">
        <v>4</v>
      </c>
      <c r="B7874" s="4" t="s">
        <v>5</v>
      </c>
      <c r="C7874" s="4" t="s">
        <v>10</v>
      </c>
    </row>
    <row r="7875" spans="1:9">
      <c r="A7875" t="n">
        <v>65108</v>
      </c>
      <c r="B7875" s="27" t="n">
        <v>16</v>
      </c>
      <c r="C7875" s="7" t="n">
        <v>500</v>
      </c>
    </row>
    <row r="7876" spans="1:9">
      <c r="A7876" t="s">
        <v>4</v>
      </c>
      <c r="B7876" s="4" t="s">
        <v>5</v>
      </c>
      <c r="C7876" s="4" t="s">
        <v>10</v>
      </c>
      <c r="D7876" s="4" t="s">
        <v>14</v>
      </c>
    </row>
    <row r="7877" spans="1:9">
      <c r="A7877" t="n">
        <v>65111</v>
      </c>
      <c r="B7877" s="31" t="n">
        <v>89</v>
      </c>
      <c r="C7877" s="7" t="n">
        <v>65533</v>
      </c>
      <c r="D7877" s="7" t="n">
        <v>0</v>
      </c>
    </row>
    <row r="7878" spans="1:9">
      <c r="A7878" t="s">
        <v>4</v>
      </c>
      <c r="B7878" s="4" t="s">
        <v>5</v>
      </c>
      <c r="C7878" s="4" t="s">
        <v>14</v>
      </c>
      <c r="D7878" s="53" t="s">
        <v>129</v>
      </c>
      <c r="E7878" s="4" t="s">
        <v>5</v>
      </c>
      <c r="F7878" s="4" t="s">
        <v>14</v>
      </c>
      <c r="G7878" s="4" t="s">
        <v>10</v>
      </c>
      <c r="H7878" s="53" t="s">
        <v>130</v>
      </c>
      <c r="I7878" s="4" t="s">
        <v>14</v>
      </c>
      <c r="J7878" s="4" t="s">
        <v>26</v>
      </c>
    </row>
    <row r="7879" spans="1:9">
      <c r="A7879" t="n">
        <v>65115</v>
      </c>
      <c r="B7879" s="12" t="n">
        <v>5</v>
      </c>
      <c r="C7879" s="7" t="n">
        <v>28</v>
      </c>
      <c r="D7879" s="53" t="s">
        <v>3</v>
      </c>
      <c r="E7879" s="54" t="n">
        <v>64</v>
      </c>
      <c r="F7879" s="7" t="n">
        <v>5</v>
      </c>
      <c r="G7879" s="7" t="n">
        <v>7</v>
      </c>
      <c r="H7879" s="53" t="s">
        <v>3</v>
      </c>
      <c r="I7879" s="7" t="n">
        <v>1</v>
      </c>
      <c r="J7879" s="13" t="n">
        <f t="normal" ca="1">A7899</f>
        <v>0</v>
      </c>
    </row>
    <row r="7880" spans="1:9">
      <c r="A7880" t="s">
        <v>4</v>
      </c>
      <c r="B7880" s="4" t="s">
        <v>5</v>
      </c>
      <c r="C7880" s="4" t="s">
        <v>14</v>
      </c>
      <c r="D7880" s="4" t="s">
        <v>10</v>
      </c>
      <c r="E7880" s="4" t="s">
        <v>10</v>
      </c>
      <c r="F7880" s="4" t="s">
        <v>14</v>
      </c>
    </row>
    <row r="7881" spans="1:9">
      <c r="A7881" t="n">
        <v>65126</v>
      </c>
      <c r="B7881" s="25" t="n">
        <v>25</v>
      </c>
      <c r="C7881" s="7" t="n">
        <v>1</v>
      </c>
      <c r="D7881" s="7" t="n">
        <v>260</v>
      </c>
      <c r="E7881" s="7" t="n">
        <v>640</v>
      </c>
      <c r="F7881" s="7" t="n">
        <v>1</v>
      </c>
    </row>
    <row r="7882" spans="1:9">
      <c r="A7882" t="s">
        <v>4</v>
      </c>
      <c r="B7882" s="4" t="s">
        <v>5</v>
      </c>
      <c r="C7882" s="4" t="s">
        <v>14</v>
      </c>
      <c r="D7882" s="4" t="s">
        <v>10</v>
      </c>
      <c r="E7882" s="4" t="s">
        <v>6</v>
      </c>
    </row>
    <row r="7883" spans="1:9">
      <c r="A7883" t="n">
        <v>65133</v>
      </c>
      <c r="B7883" s="26" t="n">
        <v>51</v>
      </c>
      <c r="C7883" s="7" t="n">
        <v>4</v>
      </c>
      <c r="D7883" s="7" t="n">
        <v>7</v>
      </c>
      <c r="E7883" s="7" t="s">
        <v>165</v>
      </c>
    </row>
    <row r="7884" spans="1:9">
      <c r="A7884" t="s">
        <v>4</v>
      </c>
      <c r="B7884" s="4" t="s">
        <v>5</v>
      </c>
      <c r="C7884" s="4" t="s">
        <v>10</v>
      </c>
    </row>
    <row r="7885" spans="1:9">
      <c r="A7885" t="n">
        <v>65146</v>
      </c>
      <c r="B7885" s="27" t="n">
        <v>16</v>
      </c>
      <c r="C7885" s="7" t="n">
        <v>0</v>
      </c>
    </row>
    <row r="7886" spans="1:9">
      <c r="A7886" t="s">
        <v>4</v>
      </c>
      <c r="B7886" s="4" t="s">
        <v>5</v>
      </c>
      <c r="C7886" s="4" t="s">
        <v>10</v>
      </c>
      <c r="D7886" s="4" t="s">
        <v>14</v>
      </c>
      <c r="E7886" s="4" t="s">
        <v>9</v>
      </c>
      <c r="F7886" s="4" t="s">
        <v>45</v>
      </c>
      <c r="G7886" s="4" t="s">
        <v>14</v>
      </c>
      <c r="H7886" s="4" t="s">
        <v>14</v>
      </c>
      <c r="I7886" s="4" t="s">
        <v>14</v>
      </c>
    </row>
    <row r="7887" spans="1:9">
      <c r="A7887" t="n">
        <v>65149</v>
      </c>
      <c r="B7887" s="28" t="n">
        <v>26</v>
      </c>
      <c r="C7887" s="7" t="n">
        <v>7</v>
      </c>
      <c r="D7887" s="7" t="n">
        <v>17</v>
      </c>
      <c r="E7887" s="7" t="n">
        <v>4364</v>
      </c>
      <c r="F7887" s="7" t="s">
        <v>592</v>
      </c>
      <c r="G7887" s="7" t="n">
        <v>8</v>
      </c>
      <c r="H7887" s="7" t="n">
        <v>2</v>
      </c>
      <c r="I7887" s="7" t="n">
        <v>0</v>
      </c>
    </row>
    <row r="7888" spans="1:9">
      <c r="A7888" t="s">
        <v>4</v>
      </c>
      <c r="B7888" s="4" t="s">
        <v>5</v>
      </c>
      <c r="C7888" s="4" t="s">
        <v>10</v>
      </c>
    </row>
    <row r="7889" spans="1:10">
      <c r="A7889" t="n">
        <v>65188</v>
      </c>
      <c r="B7889" s="27" t="n">
        <v>16</v>
      </c>
      <c r="C7889" s="7" t="n">
        <v>1</v>
      </c>
    </row>
    <row r="7890" spans="1:10">
      <c r="A7890" t="s">
        <v>4</v>
      </c>
      <c r="B7890" s="4" t="s">
        <v>5</v>
      </c>
      <c r="C7890" s="4" t="s">
        <v>14</v>
      </c>
      <c r="D7890" s="4" t="s">
        <v>10</v>
      </c>
    </row>
    <row r="7891" spans="1:10">
      <c r="A7891" t="n">
        <v>65191</v>
      </c>
      <c r="B7891" s="11" t="n">
        <v>50</v>
      </c>
      <c r="C7891" s="7" t="n">
        <v>52</v>
      </c>
      <c r="D7891" s="7" t="n">
        <v>4364</v>
      </c>
    </row>
    <row r="7892" spans="1:10">
      <c r="A7892" t="s">
        <v>4</v>
      </c>
      <c r="B7892" s="4" t="s">
        <v>5</v>
      </c>
      <c r="C7892" s="4" t="s">
        <v>10</v>
      </c>
    </row>
    <row r="7893" spans="1:10">
      <c r="A7893" t="n">
        <v>65195</v>
      </c>
      <c r="B7893" s="27" t="n">
        <v>16</v>
      </c>
      <c r="C7893" s="7" t="n">
        <v>500</v>
      </c>
    </row>
    <row r="7894" spans="1:10">
      <c r="A7894" t="s">
        <v>4</v>
      </c>
      <c r="B7894" s="4" t="s">
        <v>5</v>
      </c>
      <c r="C7894" s="4" t="s">
        <v>10</v>
      </c>
      <c r="D7894" s="4" t="s">
        <v>14</v>
      </c>
    </row>
    <row r="7895" spans="1:10">
      <c r="A7895" t="n">
        <v>65198</v>
      </c>
      <c r="B7895" s="31" t="n">
        <v>89</v>
      </c>
      <c r="C7895" s="7" t="n">
        <v>65533</v>
      </c>
      <c r="D7895" s="7" t="n">
        <v>0</v>
      </c>
    </row>
    <row r="7896" spans="1:10">
      <c r="A7896" t="s">
        <v>4</v>
      </c>
      <c r="B7896" s="4" t="s">
        <v>5</v>
      </c>
      <c r="C7896" s="4" t="s">
        <v>26</v>
      </c>
    </row>
    <row r="7897" spans="1:10">
      <c r="A7897" t="n">
        <v>65202</v>
      </c>
      <c r="B7897" s="16" t="n">
        <v>3</v>
      </c>
      <c r="C7897" s="13" t="n">
        <f t="normal" ca="1">A7901</f>
        <v>0</v>
      </c>
    </row>
    <row r="7898" spans="1:10">
      <c r="A7898" t="s">
        <v>4</v>
      </c>
      <c r="B7898" s="4" t="s">
        <v>5</v>
      </c>
      <c r="C7898" s="4" t="s">
        <v>10</v>
      </c>
    </row>
    <row r="7899" spans="1:10">
      <c r="A7899" t="n">
        <v>65207</v>
      </c>
      <c r="B7899" s="27" t="n">
        <v>16</v>
      </c>
      <c r="C7899" s="7" t="n">
        <v>1000</v>
      </c>
    </row>
    <row r="7900" spans="1:10">
      <c r="A7900" t="s">
        <v>4</v>
      </c>
      <c r="B7900" s="4" t="s">
        <v>5</v>
      </c>
      <c r="C7900" s="4" t="s">
        <v>14</v>
      </c>
      <c r="D7900" s="4" t="s">
        <v>10</v>
      </c>
      <c r="E7900" s="4" t="s">
        <v>10</v>
      </c>
      <c r="F7900" s="4" t="s">
        <v>14</v>
      </c>
    </row>
    <row r="7901" spans="1:10">
      <c r="A7901" t="n">
        <v>65210</v>
      </c>
      <c r="B7901" s="25" t="n">
        <v>25</v>
      </c>
      <c r="C7901" s="7" t="n">
        <v>1</v>
      </c>
      <c r="D7901" s="7" t="n">
        <v>260</v>
      </c>
      <c r="E7901" s="7" t="n">
        <v>640</v>
      </c>
      <c r="F7901" s="7" t="n">
        <v>2</v>
      </c>
    </row>
    <row r="7902" spans="1:10">
      <c r="A7902" t="s">
        <v>4</v>
      </c>
      <c r="B7902" s="4" t="s">
        <v>5</v>
      </c>
      <c r="C7902" s="4" t="s">
        <v>14</v>
      </c>
      <c r="D7902" s="4" t="s">
        <v>10</v>
      </c>
      <c r="E7902" s="4" t="s">
        <v>6</v>
      </c>
    </row>
    <row r="7903" spans="1:10">
      <c r="A7903" t="n">
        <v>65217</v>
      </c>
      <c r="B7903" s="26" t="n">
        <v>51</v>
      </c>
      <c r="C7903" s="7" t="n">
        <v>4</v>
      </c>
      <c r="D7903" s="7" t="n">
        <v>0</v>
      </c>
      <c r="E7903" s="7" t="s">
        <v>165</v>
      </c>
    </row>
    <row r="7904" spans="1:10">
      <c r="A7904" t="s">
        <v>4</v>
      </c>
      <c r="B7904" s="4" t="s">
        <v>5</v>
      </c>
      <c r="C7904" s="4" t="s">
        <v>10</v>
      </c>
    </row>
    <row r="7905" spans="1:6">
      <c r="A7905" t="n">
        <v>65230</v>
      </c>
      <c r="B7905" s="27" t="n">
        <v>16</v>
      </c>
      <c r="C7905" s="7" t="n">
        <v>0</v>
      </c>
    </row>
    <row r="7906" spans="1:6">
      <c r="A7906" t="s">
        <v>4</v>
      </c>
      <c r="B7906" s="4" t="s">
        <v>5</v>
      </c>
      <c r="C7906" s="4" t="s">
        <v>10</v>
      </c>
      <c r="D7906" s="4" t="s">
        <v>14</v>
      </c>
      <c r="E7906" s="4" t="s">
        <v>9</v>
      </c>
      <c r="F7906" s="4" t="s">
        <v>45</v>
      </c>
      <c r="G7906" s="4" t="s">
        <v>14</v>
      </c>
      <c r="H7906" s="4" t="s">
        <v>14</v>
      </c>
      <c r="I7906" s="4" t="s">
        <v>14</v>
      </c>
    </row>
    <row r="7907" spans="1:6">
      <c r="A7907" t="n">
        <v>65233</v>
      </c>
      <c r="B7907" s="28" t="n">
        <v>26</v>
      </c>
      <c r="C7907" s="7" t="n">
        <v>0</v>
      </c>
      <c r="D7907" s="7" t="n">
        <v>17</v>
      </c>
      <c r="E7907" s="7" t="n">
        <v>52585</v>
      </c>
      <c r="F7907" s="7" t="s">
        <v>593</v>
      </c>
      <c r="G7907" s="7" t="n">
        <v>8</v>
      </c>
      <c r="H7907" s="7" t="n">
        <v>2</v>
      </c>
      <c r="I7907" s="7" t="n">
        <v>0</v>
      </c>
    </row>
    <row r="7908" spans="1:6">
      <c r="A7908" t="s">
        <v>4</v>
      </c>
      <c r="B7908" s="4" t="s">
        <v>5</v>
      </c>
      <c r="C7908" s="4" t="s">
        <v>10</v>
      </c>
    </row>
    <row r="7909" spans="1:6">
      <c r="A7909" t="n">
        <v>65274</v>
      </c>
      <c r="B7909" s="27" t="n">
        <v>16</v>
      </c>
      <c r="C7909" s="7" t="n">
        <v>1</v>
      </c>
    </row>
    <row r="7910" spans="1:6">
      <c r="A7910" t="s">
        <v>4</v>
      </c>
      <c r="B7910" s="4" t="s">
        <v>5</v>
      </c>
      <c r="C7910" s="4" t="s">
        <v>14</v>
      </c>
      <c r="D7910" s="4" t="s">
        <v>10</v>
      </c>
    </row>
    <row r="7911" spans="1:6">
      <c r="A7911" t="n">
        <v>65277</v>
      </c>
      <c r="B7911" s="11" t="n">
        <v>50</v>
      </c>
      <c r="C7911" s="7" t="n">
        <v>52</v>
      </c>
      <c r="D7911" s="7" t="n">
        <v>52585</v>
      </c>
    </row>
    <row r="7912" spans="1:6">
      <c r="A7912" t="s">
        <v>4</v>
      </c>
      <c r="B7912" s="4" t="s">
        <v>5</v>
      </c>
      <c r="C7912" s="4" t="s">
        <v>10</v>
      </c>
    </row>
    <row r="7913" spans="1:6">
      <c r="A7913" t="n">
        <v>65281</v>
      </c>
      <c r="B7913" s="27" t="n">
        <v>16</v>
      </c>
      <c r="C7913" s="7" t="n">
        <v>500</v>
      </c>
    </row>
    <row r="7914" spans="1:6">
      <c r="A7914" t="s">
        <v>4</v>
      </c>
      <c r="B7914" s="4" t="s">
        <v>5</v>
      </c>
      <c r="C7914" s="4" t="s">
        <v>10</v>
      </c>
      <c r="D7914" s="4" t="s">
        <v>14</v>
      </c>
    </row>
    <row r="7915" spans="1:6">
      <c r="A7915" t="n">
        <v>65284</v>
      </c>
      <c r="B7915" s="31" t="n">
        <v>89</v>
      </c>
      <c r="C7915" s="7" t="n">
        <v>65533</v>
      </c>
      <c r="D7915" s="7" t="n">
        <v>0</v>
      </c>
    </row>
    <row r="7916" spans="1:6">
      <c r="A7916" t="s">
        <v>4</v>
      </c>
      <c r="B7916" s="4" t="s">
        <v>5</v>
      </c>
      <c r="C7916" s="4" t="s">
        <v>14</v>
      </c>
      <c r="D7916" s="4" t="s">
        <v>10</v>
      </c>
      <c r="E7916" s="4" t="s">
        <v>10</v>
      </c>
      <c r="F7916" s="4" t="s">
        <v>14</v>
      </c>
    </row>
    <row r="7917" spans="1:6">
      <c r="A7917" t="n">
        <v>65288</v>
      </c>
      <c r="B7917" s="25" t="n">
        <v>25</v>
      </c>
      <c r="C7917" s="7" t="n">
        <v>1</v>
      </c>
      <c r="D7917" s="7" t="n">
        <v>65535</v>
      </c>
      <c r="E7917" s="7" t="n">
        <v>65535</v>
      </c>
      <c r="F7917" s="7" t="n">
        <v>0</v>
      </c>
    </row>
    <row r="7918" spans="1:6">
      <c r="A7918" t="s">
        <v>4</v>
      </c>
      <c r="B7918" s="4" t="s">
        <v>5</v>
      </c>
      <c r="C7918" s="4" t="s">
        <v>14</v>
      </c>
      <c r="D7918" s="4" t="s">
        <v>10</v>
      </c>
    </row>
    <row r="7919" spans="1:6">
      <c r="A7919" t="n">
        <v>65295</v>
      </c>
      <c r="B7919" s="33" t="n">
        <v>45</v>
      </c>
      <c r="C7919" s="7" t="n">
        <v>7</v>
      </c>
      <c r="D7919" s="7" t="n">
        <v>255</v>
      </c>
    </row>
    <row r="7920" spans="1:6">
      <c r="A7920" t="s">
        <v>4</v>
      </c>
      <c r="B7920" s="4" t="s">
        <v>5</v>
      </c>
      <c r="C7920" s="4" t="s">
        <v>10</v>
      </c>
    </row>
    <row r="7921" spans="1:9">
      <c r="A7921" t="n">
        <v>65299</v>
      </c>
      <c r="B7921" s="27" t="n">
        <v>16</v>
      </c>
      <c r="C7921" s="7" t="n">
        <v>1000</v>
      </c>
    </row>
    <row r="7922" spans="1:9">
      <c r="A7922" t="s">
        <v>4</v>
      </c>
      <c r="B7922" s="4" t="s">
        <v>5</v>
      </c>
      <c r="C7922" s="4" t="s">
        <v>14</v>
      </c>
      <c r="D7922" s="4" t="s">
        <v>10</v>
      </c>
      <c r="E7922" s="4" t="s">
        <v>24</v>
      </c>
    </row>
    <row r="7923" spans="1:9">
      <c r="A7923" t="n">
        <v>65302</v>
      </c>
      <c r="B7923" s="23" t="n">
        <v>58</v>
      </c>
      <c r="C7923" s="7" t="n">
        <v>101</v>
      </c>
      <c r="D7923" s="7" t="n">
        <v>500</v>
      </c>
      <c r="E7923" s="7" t="n">
        <v>1</v>
      </c>
    </row>
    <row r="7924" spans="1:9">
      <c r="A7924" t="s">
        <v>4</v>
      </c>
      <c r="B7924" s="4" t="s">
        <v>5</v>
      </c>
      <c r="C7924" s="4" t="s">
        <v>14</v>
      </c>
      <c r="D7924" s="4" t="s">
        <v>10</v>
      </c>
    </row>
    <row r="7925" spans="1:9">
      <c r="A7925" t="n">
        <v>65310</v>
      </c>
      <c r="B7925" s="23" t="n">
        <v>58</v>
      </c>
      <c r="C7925" s="7" t="n">
        <v>254</v>
      </c>
      <c r="D7925" s="7" t="n">
        <v>0</v>
      </c>
    </row>
    <row r="7926" spans="1:9">
      <c r="A7926" t="s">
        <v>4</v>
      </c>
      <c r="B7926" s="4" t="s">
        <v>5</v>
      </c>
      <c r="C7926" s="4" t="s">
        <v>14</v>
      </c>
      <c r="D7926" s="4" t="s">
        <v>14</v>
      </c>
      <c r="E7926" s="4" t="s">
        <v>24</v>
      </c>
      <c r="F7926" s="4" t="s">
        <v>24</v>
      </c>
      <c r="G7926" s="4" t="s">
        <v>24</v>
      </c>
      <c r="H7926" s="4" t="s">
        <v>10</v>
      </c>
    </row>
    <row r="7927" spans="1:9">
      <c r="A7927" t="n">
        <v>65314</v>
      </c>
      <c r="B7927" s="33" t="n">
        <v>45</v>
      </c>
      <c r="C7927" s="7" t="n">
        <v>2</v>
      </c>
      <c r="D7927" s="7" t="n">
        <v>3</v>
      </c>
      <c r="E7927" s="7" t="n">
        <v>-105.680000305176</v>
      </c>
      <c r="F7927" s="7" t="n">
        <v>175.600006103516</v>
      </c>
      <c r="G7927" s="7" t="n">
        <v>39.6699981689453</v>
      </c>
      <c r="H7927" s="7" t="n">
        <v>0</v>
      </c>
    </row>
    <row r="7928" spans="1:9">
      <c r="A7928" t="s">
        <v>4</v>
      </c>
      <c r="B7928" s="4" t="s">
        <v>5</v>
      </c>
      <c r="C7928" s="4" t="s">
        <v>14</v>
      </c>
      <c r="D7928" s="4" t="s">
        <v>14</v>
      </c>
      <c r="E7928" s="4" t="s">
        <v>24</v>
      </c>
      <c r="F7928" s="4" t="s">
        <v>24</v>
      </c>
      <c r="G7928" s="4" t="s">
        <v>24</v>
      </c>
      <c r="H7928" s="4" t="s">
        <v>10</v>
      </c>
      <c r="I7928" s="4" t="s">
        <v>14</v>
      </c>
    </row>
    <row r="7929" spans="1:9">
      <c r="A7929" t="n">
        <v>65331</v>
      </c>
      <c r="B7929" s="33" t="n">
        <v>45</v>
      </c>
      <c r="C7929" s="7" t="n">
        <v>4</v>
      </c>
      <c r="D7929" s="7" t="n">
        <v>3</v>
      </c>
      <c r="E7929" s="7" t="n">
        <v>40.0999984741211</v>
      </c>
      <c r="F7929" s="7" t="n">
        <v>111.690002441406</v>
      </c>
      <c r="G7929" s="7" t="n">
        <v>359.869995117188</v>
      </c>
      <c r="H7929" s="7" t="n">
        <v>0</v>
      </c>
      <c r="I7929" s="7" t="n">
        <v>0</v>
      </c>
    </row>
    <row r="7930" spans="1:9">
      <c r="A7930" t="s">
        <v>4</v>
      </c>
      <c r="B7930" s="4" t="s">
        <v>5</v>
      </c>
      <c r="C7930" s="4" t="s">
        <v>14</v>
      </c>
      <c r="D7930" s="4" t="s">
        <v>14</v>
      </c>
      <c r="E7930" s="4" t="s">
        <v>24</v>
      </c>
      <c r="F7930" s="4" t="s">
        <v>10</v>
      </c>
    </row>
    <row r="7931" spans="1:9">
      <c r="A7931" t="n">
        <v>65349</v>
      </c>
      <c r="B7931" s="33" t="n">
        <v>45</v>
      </c>
      <c r="C7931" s="7" t="n">
        <v>5</v>
      </c>
      <c r="D7931" s="7" t="n">
        <v>3</v>
      </c>
      <c r="E7931" s="7" t="n">
        <v>8.10000038146973</v>
      </c>
      <c r="F7931" s="7" t="n">
        <v>0</v>
      </c>
    </row>
    <row r="7932" spans="1:9">
      <c r="A7932" t="s">
        <v>4</v>
      </c>
      <c r="B7932" s="4" t="s">
        <v>5</v>
      </c>
      <c r="C7932" s="4" t="s">
        <v>14</v>
      </c>
      <c r="D7932" s="4" t="s">
        <v>14</v>
      </c>
      <c r="E7932" s="4" t="s">
        <v>24</v>
      </c>
      <c r="F7932" s="4" t="s">
        <v>10</v>
      </c>
    </row>
    <row r="7933" spans="1:9">
      <c r="A7933" t="n">
        <v>65358</v>
      </c>
      <c r="B7933" s="33" t="n">
        <v>45</v>
      </c>
      <c r="C7933" s="7" t="n">
        <v>11</v>
      </c>
      <c r="D7933" s="7" t="n">
        <v>3</v>
      </c>
      <c r="E7933" s="7" t="n">
        <v>32.7999992370605</v>
      </c>
      <c r="F7933" s="7" t="n">
        <v>0</v>
      </c>
    </row>
    <row r="7934" spans="1:9">
      <c r="A7934" t="s">
        <v>4</v>
      </c>
      <c r="B7934" s="4" t="s">
        <v>5</v>
      </c>
      <c r="C7934" s="4" t="s">
        <v>14</v>
      </c>
      <c r="D7934" s="4" t="s">
        <v>10</v>
      </c>
      <c r="E7934" s="4" t="s">
        <v>10</v>
      </c>
      <c r="F7934" s="4" t="s">
        <v>9</v>
      </c>
    </row>
    <row r="7935" spans="1:9">
      <c r="A7935" t="n">
        <v>65367</v>
      </c>
      <c r="B7935" s="59" t="n">
        <v>84</v>
      </c>
      <c r="C7935" s="7" t="n">
        <v>1</v>
      </c>
      <c r="D7935" s="7" t="n">
        <v>0</v>
      </c>
      <c r="E7935" s="7" t="n">
        <v>0</v>
      </c>
      <c r="F7935" s="7" t="n">
        <v>0</v>
      </c>
    </row>
    <row r="7936" spans="1:9">
      <c r="A7936" t="s">
        <v>4</v>
      </c>
      <c r="B7936" s="4" t="s">
        <v>5</v>
      </c>
      <c r="C7936" s="4" t="s">
        <v>14</v>
      </c>
      <c r="D7936" s="4" t="s">
        <v>10</v>
      </c>
      <c r="E7936" s="4" t="s">
        <v>10</v>
      </c>
      <c r="F7936" s="4" t="s">
        <v>9</v>
      </c>
    </row>
    <row r="7937" spans="1:9">
      <c r="A7937" t="n">
        <v>65377</v>
      </c>
      <c r="B7937" s="59" t="n">
        <v>84</v>
      </c>
      <c r="C7937" s="7" t="n">
        <v>0</v>
      </c>
      <c r="D7937" s="7" t="n">
        <v>1</v>
      </c>
      <c r="E7937" s="7" t="n">
        <v>0</v>
      </c>
      <c r="F7937" s="7" t="n">
        <v>1060320051</v>
      </c>
    </row>
    <row r="7938" spans="1:9">
      <c r="A7938" t="s">
        <v>4</v>
      </c>
      <c r="B7938" s="4" t="s">
        <v>5</v>
      </c>
      <c r="C7938" s="4" t="s">
        <v>14</v>
      </c>
      <c r="D7938" s="4" t="s">
        <v>9</v>
      </c>
      <c r="E7938" s="4" t="s">
        <v>9</v>
      </c>
    </row>
    <row r="7939" spans="1:9">
      <c r="A7939" t="n">
        <v>65387</v>
      </c>
      <c r="B7939" s="33" t="n">
        <v>45</v>
      </c>
      <c r="C7939" s="7" t="n">
        <v>27</v>
      </c>
      <c r="D7939" s="7" t="n">
        <v>1065353216</v>
      </c>
      <c r="E7939" s="7" t="n">
        <v>1148846080</v>
      </c>
    </row>
    <row r="7940" spans="1:9">
      <c r="A7940" t="s">
        <v>4</v>
      </c>
      <c r="B7940" s="4" t="s">
        <v>5</v>
      </c>
      <c r="C7940" s="4" t="s">
        <v>10</v>
      </c>
      <c r="D7940" s="4" t="s">
        <v>9</v>
      </c>
    </row>
    <row r="7941" spans="1:9">
      <c r="A7941" t="n">
        <v>65397</v>
      </c>
      <c r="B7941" s="63" t="n">
        <v>44</v>
      </c>
      <c r="C7941" s="7" t="n">
        <v>1560</v>
      </c>
      <c r="D7941" s="7" t="n">
        <v>128</v>
      </c>
    </row>
    <row r="7942" spans="1:9">
      <c r="A7942" t="s">
        <v>4</v>
      </c>
      <c r="B7942" s="4" t="s">
        <v>5</v>
      </c>
      <c r="C7942" s="4" t="s">
        <v>10</v>
      </c>
      <c r="D7942" s="4" t="s">
        <v>9</v>
      </c>
    </row>
    <row r="7943" spans="1:9">
      <c r="A7943" t="n">
        <v>65404</v>
      </c>
      <c r="B7943" s="63" t="n">
        <v>44</v>
      </c>
      <c r="C7943" s="7" t="n">
        <v>1561</v>
      </c>
      <c r="D7943" s="7" t="n">
        <v>128</v>
      </c>
    </row>
    <row r="7944" spans="1:9">
      <c r="A7944" t="s">
        <v>4</v>
      </c>
      <c r="B7944" s="4" t="s">
        <v>5</v>
      </c>
      <c r="C7944" s="4" t="s">
        <v>10</v>
      </c>
      <c r="D7944" s="4" t="s">
        <v>9</v>
      </c>
    </row>
    <row r="7945" spans="1:9">
      <c r="A7945" t="n">
        <v>65411</v>
      </c>
      <c r="B7945" s="63" t="n">
        <v>44</v>
      </c>
      <c r="C7945" s="7" t="n">
        <v>1562</v>
      </c>
      <c r="D7945" s="7" t="n">
        <v>128</v>
      </c>
    </row>
    <row r="7946" spans="1:9">
      <c r="A7946" t="s">
        <v>4</v>
      </c>
      <c r="B7946" s="4" t="s">
        <v>5</v>
      </c>
      <c r="C7946" s="4" t="s">
        <v>10</v>
      </c>
      <c r="D7946" s="4" t="s">
        <v>10</v>
      </c>
      <c r="E7946" s="4" t="s">
        <v>10</v>
      </c>
    </row>
    <row r="7947" spans="1:9">
      <c r="A7947" t="n">
        <v>65418</v>
      </c>
      <c r="B7947" s="64" t="n">
        <v>61</v>
      </c>
      <c r="C7947" s="7" t="n">
        <v>9</v>
      </c>
      <c r="D7947" s="7" t="n">
        <v>65533</v>
      </c>
      <c r="E7947" s="7" t="n">
        <v>0</v>
      </c>
    </row>
    <row r="7948" spans="1:9">
      <c r="A7948" t="s">
        <v>4</v>
      </c>
      <c r="B7948" s="4" t="s">
        <v>5</v>
      </c>
      <c r="C7948" s="4" t="s">
        <v>10</v>
      </c>
      <c r="D7948" s="4" t="s">
        <v>10</v>
      </c>
      <c r="E7948" s="4" t="s">
        <v>10</v>
      </c>
    </row>
    <row r="7949" spans="1:9">
      <c r="A7949" t="n">
        <v>65425</v>
      </c>
      <c r="B7949" s="64" t="n">
        <v>61</v>
      </c>
      <c r="C7949" s="7" t="n">
        <v>0</v>
      </c>
      <c r="D7949" s="7" t="n">
        <v>65533</v>
      </c>
      <c r="E7949" s="7" t="n">
        <v>0</v>
      </c>
    </row>
    <row r="7950" spans="1:9">
      <c r="A7950" t="s">
        <v>4</v>
      </c>
      <c r="B7950" s="4" t="s">
        <v>5</v>
      </c>
      <c r="C7950" s="4" t="s">
        <v>10</v>
      </c>
      <c r="D7950" s="4" t="s">
        <v>10</v>
      </c>
      <c r="E7950" s="4" t="s">
        <v>10</v>
      </c>
    </row>
    <row r="7951" spans="1:9">
      <c r="A7951" t="n">
        <v>65432</v>
      </c>
      <c r="B7951" s="64" t="n">
        <v>61</v>
      </c>
      <c r="C7951" s="7" t="n">
        <v>61489</v>
      </c>
      <c r="D7951" s="7" t="n">
        <v>65533</v>
      </c>
      <c r="E7951" s="7" t="n">
        <v>0</v>
      </c>
    </row>
    <row r="7952" spans="1:9">
      <c r="A7952" t="s">
        <v>4</v>
      </c>
      <c r="B7952" s="4" t="s">
        <v>5</v>
      </c>
      <c r="C7952" s="4" t="s">
        <v>10</v>
      </c>
      <c r="D7952" s="4" t="s">
        <v>10</v>
      </c>
      <c r="E7952" s="4" t="s">
        <v>10</v>
      </c>
    </row>
    <row r="7953" spans="1:6">
      <c r="A7953" t="n">
        <v>65439</v>
      </c>
      <c r="B7953" s="64" t="n">
        <v>61</v>
      </c>
      <c r="C7953" s="7" t="n">
        <v>61490</v>
      </c>
      <c r="D7953" s="7" t="n">
        <v>65533</v>
      </c>
      <c r="E7953" s="7" t="n">
        <v>0</v>
      </c>
    </row>
    <row r="7954" spans="1:6">
      <c r="A7954" t="s">
        <v>4</v>
      </c>
      <c r="B7954" s="4" t="s">
        <v>5</v>
      </c>
      <c r="C7954" s="4" t="s">
        <v>10</v>
      </c>
      <c r="D7954" s="4" t="s">
        <v>10</v>
      </c>
      <c r="E7954" s="4" t="s">
        <v>10</v>
      </c>
    </row>
    <row r="7955" spans="1:6">
      <c r="A7955" t="n">
        <v>65446</v>
      </c>
      <c r="B7955" s="64" t="n">
        <v>61</v>
      </c>
      <c r="C7955" s="7" t="n">
        <v>61488</v>
      </c>
      <c r="D7955" s="7" t="n">
        <v>65533</v>
      </c>
      <c r="E7955" s="7" t="n">
        <v>0</v>
      </c>
    </row>
    <row r="7956" spans="1:6">
      <c r="A7956" t="s">
        <v>4</v>
      </c>
      <c r="B7956" s="4" t="s">
        <v>5</v>
      </c>
      <c r="C7956" s="4" t="s">
        <v>10</v>
      </c>
      <c r="D7956" s="4" t="s">
        <v>10</v>
      </c>
      <c r="E7956" s="4" t="s">
        <v>10</v>
      </c>
    </row>
    <row r="7957" spans="1:6">
      <c r="A7957" t="n">
        <v>65453</v>
      </c>
      <c r="B7957" s="64" t="n">
        <v>61</v>
      </c>
      <c r="C7957" s="7" t="n">
        <v>8</v>
      </c>
      <c r="D7957" s="7" t="n">
        <v>65533</v>
      </c>
      <c r="E7957" s="7" t="n">
        <v>0</v>
      </c>
    </row>
    <row r="7958" spans="1:6">
      <c r="A7958" t="s">
        <v>4</v>
      </c>
      <c r="B7958" s="4" t="s">
        <v>5</v>
      </c>
      <c r="C7958" s="4" t="s">
        <v>10</v>
      </c>
      <c r="D7958" s="4" t="s">
        <v>10</v>
      </c>
      <c r="E7958" s="4" t="s">
        <v>10</v>
      </c>
    </row>
    <row r="7959" spans="1:6">
      <c r="A7959" t="n">
        <v>65460</v>
      </c>
      <c r="B7959" s="64" t="n">
        <v>61</v>
      </c>
      <c r="C7959" s="7" t="n">
        <v>61488</v>
      </c>
      <c r="D7959" s="7" t="n">
        <v>65533</v>
      </c>
      <c r="E7959" s="7" t="n">
        <v>0</v>
      </c>
    </row>
    <row r="7960" spans="1:6">
      <c r="A7960" t="s">
        <v>4</v>
      </c>
      <c r="B7960" s="4" t="s">
        <v>5</v>
      </c>
      <c r="C7960" s="4" t="s">
        <v>10</v>
      </c>
      <c r="D7960" s="4" t="s">
        <v>10</v>
      </c>
      <c r="E7960" s="4" t="s">
        <v>10</v>
      </c>
    </row>
    <row r="7961" spans="1:6">
      <c r="A7961" t="n">
        <v>65467</v>
      </c>
      <c r="B7961" s="64" t="n">
        <v>61</v>
      </c>
      <c r="C7961" s="7" t="n">
        <v>7032</v>
      </c>
      <c r="D7961" s="7" t="n">
        <v>65533</v>
      </c>
      <c r="E7961" s="7" t="n">
        <v>0</v>
      </c>
    </row>
    <row r="7962" spans="1:6">
      <c r="A7962" t="s">
        <v>4</v>
      </c>
      <c r="B7962" s="4" t="s">
        <v>5</v>
      </c>
      <c r="C7962" s="4" t="s">
        <v>14</v>
      </c>
      <c r="D7962" s="4" t="s">
        <v>14</v>
      </c>
      <c r="E7962" s="4" t="s">
        <v>24</v>
      </c>
      <c r="F7962" s="4" t="s">
        <v>24</v>
      </c>
      <c r="G7962" s="4" t="s">
        <v>24</v>
      </c>
      <c r="H7962" s="4" t="s">
        <v>10</v>
      </c>
    </row>
    <row r="7963" spans="1:6">
      <c r="A7963" t="n">
        <v>65474</v>
      </c>
      <c r="B7963" s="33" t="n">
        <v>45</v>
      </c>
      <c r="C7963" s="7" t="n">
        <v>2</v>
      </c>
      <c r="D7963" s="7" t="n">
        <v>3</v>
      </c>
      <c r="E7963" s="7" t="n">
        <v>-105.690002441406</v>
      </c>
      <c r="F7963" s="7" t="n">
        <v>175.600006103516</v>
      </c>
      <c r="G7963" s="7" t="n">
        <v>39.6699981689453</v>
      </c>
      <c r="H7963" s="7" t="n">
        <v>6000</v>
      </c>
    </row>
    <row r="7964" spans="1:6">
      <c r="A7964" t="s">
        <v>4</v>
      </c>
      <c r="B7964" s="4" t="s">
        <v>5</v>
      </c>
      <c r="C7964" s="4" t="s">
        <v>14</v>
      </c>
      <c r="D7964" s="4" t="s">
        <v>14</v>
      </c>
      <c r="E7964" s="4" t="s">
        <v>24</v>
      </c>
      <c r="F7964" s="4" t="s">
        <v>24</v>
      </c>
      <c r="G7964" s="4" t="s">
        <v>24</v>
      </c>
      <c r="H7964" s="4" t="s">
        <v>10</v>
      </c>
      <c r="I7964" s="4" t="s">
        <v>14</v>
      </c>
    </row>
    <row r="7965" spans="1:6">
      <c r="A7965" t="n">
        <v>65491</v>
      </c>
      <c r="B7965" s="33" t="n">
        <v>45</v>
      </c>
      <c r="C7965" s="7" t="n">
        <v>4</v>
      </c>
      <c r="D7965" s="7" t="n">
        <v>3</v>
      </c>
      <c r="E7965" s="7" t="n">
        <v>52.6199989318848</v>
      </c>
      <c r="F7965" s="7" t="n">
        <v>128.110000610352</v>
      </c>
      <c r="G7965" s="7" t="n">
        <v>359.869995117188</v>
      </c>
      <c r="H7965" s="7" t="n">
        <v>6000</v>
      </c>
      <c r="I7965" s="7" t="n">
        <v>1</v>
      </c>
    </row>
    <row r="7966" spans="1:6">
      <c r="A7966" t="s">
        <v>4</v>
      </c>
      <c r="B7966" s="4" t="s">
        <v>5</v>
      </c>
      <c r="C7966" s="4" t="s">
        <v>14</v>
      </c>
      <c r="D7966" s="4" t="s">
        <v>14</v>
      </c>
      <c r="E7966" s="4" t="s">
        <v>24</v>
      </c>
      <c r="F7966" s="4" t="s">
        <v>10</v>
      </c>
    </row>
    <row r="7967" spans="1:6">
      <c r="A7967" t="n">
        <v>65509</v>
      </c>
      <c r="B7967" s="33" t="n">
        <v>45</v>
      </c>
      <c r="C7967" s="7" t="n">
        <v>5</v>
      </c>
      <c r="D7967" s="7" t="n">
        <v>3</v>
      </c>
      <c r="E7967" s="7" t="n">
        <v>4.69999980926514</v>
      </c>
      <c r="F7967" s="7" t="n">
        <v>6000</v>
      </c>
    </row>
    <row r="7968" spans="1:6">
      <c r="A7968" t="s">
        <v>4</v>
      </c>
      <c r="B7968" s="4" t="s">
        <v>5</v>
      </c>
      <c r="C7968" s="4" t="s">
        <v>14</v>
      </c>
      <c r="D7968" s="4" t="s">
        <v>14</v>
      </c>
      <c r="E7968" s="4" t="s">
        <v>24</v>
      </c>
      <c r="F7968" s="4" t="s">
        <v>10</v>
      </c>
    </row>
    <row r="7969" spans="1:9">
      <c r="A7969" t="n">
        <v>65518</v>
      </c>
      <c r="B7969" s="33" t="n">
        <v>45</v>
      </c>
      <c r="C7969" s="7" t="n">
        <v>11</v>
      </c>
      <c r="D7969" s="7" t="n">
        <v>3</v>
      </c>
      <c r="E7969" s="7" t="n">
        <v>32.7999992370605</v>
      </c>
      <c r="F7969" s="7" t="n">
        <v>6000</v>
      </c>
    </row>
    <row r="7970" spans="1:9">
      <c r="A7970" t="s">
        <v>4</v>
      </c>
      <c r="B7970" s="4" t="s">
        <v>5</v>
      </c>
      <c r="C7970" s="4" t="s">
        <v>10</v>
      </c>
      <c r="D7970" s="4" t="s">
        <v>14</v>
      </c>
      <c r="E7970" s="4" t="s">
        <v>14</v>
      </c>
      <c r="F7970" s="4" t="s">
        <v>6</v>
      </c>
    </row>
    <row r="7971" spans="1:9">
      <c r="A7971" t="n">
        <v>65527</v>
      </c>
      <c r="B7971" s="45" t="n">
        <v>20</v>
      </c>
      <c r="C7971" s="7" t="n">
        <v>1560</v>
      </c>
      <c r="D7971" s="7" t="n">
        <v>2</v>
      </c>
      <c r="E7971" s="7" t="n">
        <v>11</v>
      </c>
      <c r="F7971" s="7" t="s">
        <v>594</v>
      </c>
    </row>
    <row r="7972" spans="1:9">
      <c r="A7972" t="s">
        <v>4</v>
      </c>
      <c r="B7972" s="4" t="s">
        <v>5</v>
      </c>
      <c r="C7972" s="4" t="s">
        <v>14</v>
      </c>
      <c r="D7972" s="4" t="s">
        <v>10</v>
      </c>
      <c r="E7972" s="4" t="s">
        <v>24</v>
      </c>
      <c r="F7972" s="4" t="s">
        <v>10</v>
      </c>
      <c r="G7972" s="4" t="s">
        <v>9</v>
      </c>
      <c r="H7972" s="4" t="s">
        <v>9</v>
      </c>
      <c r="I7972" s="4" t="s">
        <v>10</v>
      </c>
      <c r="J7972" s="4" t="s">
        <v>10</v>
      </c>
      <c r="K7972" s="4" t="s">
        <v>9</v>
      </c>
      <c r="L7972" s="4" t="s">
        <v>9</v>
      </c>
      <c r="M7972" s="4" t="s">
        <v>9</v>
      </c>
      <c r="N7972" s="4" t="s">
        <v>9</v>
      </c>
      <c r="O7972" s="4" t="s">
        <v>6</v>
      </c>
    </row>
    <row r="7973" spans="1:9">
      <c r="A7973" t="n">
        <v>65562</v>
      </c>
      <c r="B7973" s="11" t="n">
        <v>50</v>
      </c>
      <c r="C7973" s="7" t="n">
        <v>0</v>
      </c>
      <c r="D7973" s="7" t="n">
        <v>15110</v>
      </c>
      <c r="E7973" s="7" t="n">
        <v>1</v>
      </c>
      <c r="F7973" s="7" t="n">
        <v>100</v>
      </c>
      <c r="G7973" s="7" t="n">
        <v>0</v>
      </c>
      <c r="H7973" s="7" t="n">
        <v>0</v>
      </c>
      <c r="I7973" s="7" t="n">
        <v>1</v>
      </c>
      <c r="J7973" s="7" t="n">
        <v>1560</v>
      </c>
      <c r="K7973" s="7" t="n">
        <v>0</v>
      </c>
      <c r="L7973" s="7" t="n">
        <v>0</v>
      </c>
      <c r="M7973" s="7" t="n">
        <v>0</v>
      </c>
      <c r="N7973" s="7" t="n">
        <v>1133903872</v>
      </c>
      <c r="O7973" s="7" t="s">
        <v>13</v>
      </c>
    </row>
    <row r="7974" spans="1:9">
      <c r="A7974" t="s">
        <v>4</v>
      </c>
      <c r="B7974" s="4" t="s">
        <v>5</v>
      </c>
      <c r="C7974" s="4" t="s">
        <v>10</v>
      </c>
      <c r="D7974" s="4" t="s">
        <v>14</v>
      </c>
      <c r="E7974" s="4" t="s">
        <v>14</v>
      </c>
      <c r="F7974" s="4" t="s">
        <v>6</v>
      </c>
    </row>
    <row r="7975" spans="1:9">
      <c r="A7975" t="n">
        <v>65601</v>
      </c>
      <c r="B7975" s="45" t="n">
        <v>20</v>
      </c>
      <c r="C7975" s="7" t="n">
        <v>1561</v>
      </c>
      <c r="D7975" s="7" t="n">
        <v>2</v>
      </c>
      <c r="E7975" s="7" t="n">
        <v>11</v>
      </c>
      <c r="F7975" s="7" t="s">
        <v>595</v>
      </c>
    </row>
    <row r="7976" spans="1:9">
      <c r="A7976" t="s">
        <v>4</v>
      </c>
      <c r="B7976" s="4" t="s">
        <v>5</v>
      </c>
      <c r="C7976" s="4" t="s">
        <v>10</v>
      </c>
      <c r="D7976" s="4" t="s">
        <v>14</v>
      </c>
      <c r="E7976" s="4" t="s">
        <v>14</v>
      </c>
      <c r="F7976" s="4" t="s">
        <v>6</v>
      </c>
    </row>
    <row r="7977" spans="1:9">
      <c r="A7977" t="n">
        <v>65636</v>
      </c>
      <c r="B7977" s="45" t="n">
        <v>20</v>
      </c>
      <c r="C7977" s="7" t="n">
        <v>1562</v>
      </c>
      <c r="D7977" s="7" t="n">
        <v>2</v>
      </c>
      <c r="E7977" s="7" t="n">
        <v>11</v>
      </c>
      <c r="F7977" s="7" t="s">
        <v>596</v>
      </c>
    </row>
    <row r="7978" spans="1:9">
      <c r="A7978" t="s">
        <v>4</v>
      </c>
      <c r="B7978" s="4" t="s">
        <v>5</v>
      </c>
      <c r="C7978" s="4" t="s">
        <v>14</v>
      </c>
      <c r="D7978" s="4" t="s">
        <v>10</v>
      </c>
    </row>
    <row r="7979" spans="1:9">
      <c r="A7979" t="n">
        <v>65671</v>
      </c>
      <c r="B7979" s="23" t="n">
        <v>58</v>
      </c>
      <c r="C7979" s="7" t="n">
        <v>255</v>
      </c>
      <c r="D7979" s="7" t="n">
        <v>0</v>
      </c>
    </row>
    <row r="7980" spans="1:9">
      <c r="A7980" t="s">
        <v>4</v>
      </c>
      <c r="B7980" s="4" t="s">
        <v>5</v>
      </c>
      <c r="C7980" s="4" t="s">
        <v>10</v>
      </c>
      <c r="D7980" s="4" t="s">
        <v>14</v>
      </c>
    </row>
    <row r="7981" spans="1:9">
      <c r="A7981" t="n">
        <v>65675</v>
      </c>
      <c r="B7981" s="66" t="n">
        <v>67</v>
      </c>
      <c r="C7981" s="7" t="n">
        <v>1560</v>
      </c>
      <c r="D7981" s="7" t="n">
        <v>2</v>
      </c>
    </row>
    <row r="7982" spans="1:9">
      <c r="A7982" t="s">
        <v>4</v>
      </c>
      <c r="B7982" s="4" t="s">
        <v>5</v>
      </c>
      <c r="C7982" s="4" t="s">
        <v>10</v>
      </c>
      <c r="D7982" s="4" t="s">
        <v>14</v>
      </c>
    </row>
    <row r="7983" spans="1:9">
      <c r="A7983" t="n">
        <v>65679</v>
      </c>
      <c r="B7983" s="49" t="n">
        <v>56</v>
      </c>
      <c r="C7983" s="7" t="n">
        <v>1640</v>
      </c>
      <c r="D7983" s="7" t="n">
        <v>0</v>
      </c>
    </row>
    <row r="7984" spans="1:9">
      <c r="A7984" t="s">
        <v>4</v>
      </c>
      <c r="B7984" s="4" t="s">
        <v>5</v>
      </c>
      <c r="C7984" s="4" t="s">
        <v>14</v>
      </c>
      <c r="D7984" s="4" t="s">
        <v>10</v>
      </c>
      <c r="E7984" s="4" t="s">
        <v>24</v>
      </c>
    </row>
    <row r="7985" spans="1:15">
      <c r="A7985" t="n">
        <v>65683</v>
      </c>
      <c r="B7985" s="23" t="n">
        <v>58</v>
      </c>
      <c r="C7985" s="7" t="n">
        <v>101</v>
      </c>
      <c r="D7985" s="7" t="n">
        <v>500</v>
      </c>
      <c r="E7985" s="7" t="n">
        <v>1</v>
      </c>
    </row>
    <row r="7986" spans="1:15">
      <c r="A7986" t="s">
        <v>4</v>
      </c>
      <c r="B7986" s="4" t="s">
        <v>5</v>
      </c>
      <c r="C7986" s="4" t="s">
        <v>14</v>
      </c>
      <c r="D7986" s="4" t="s">
        <v>10</v>
      </c>
    </row>
    <row r="7987" spans="1:15">
      <c r="A7987" t="n">
        <v>65691</v>
      </c>
      <c r="B7987" s="23" t="n">
        <v>58</v>
      </c>
      <c r="C7987" s="7" t="n">
        <v>254</v>
      </c>
      <c r="D7987" s="7" t="n">
        <v>0</v>
      </c>
    </row>
    <row r="7988" spans="1:15">
      <c r="A7988" t="s">
        <v>4</v>
      </c>
      <c r="B7988" s="4" t="s">
        <v>5</v>
      </c>
      <c r="C7988" s="4" t="s">
        <v>14</v>
      </c>
      <c r="D7988" s="4" t="s">
        <v>14</v>
      </c>
      <c r="E7988" s="4" t="s">
        <v>24</v>
      </c>
      <c r="F7988" s="4" t="s">
        <v>24</v>
      </c>
      <c r="G7988" s="4" t="s">
        <v>24</v>
      </c>
      <c r="H7988" s="4" t="s">
        <v>10</v>
      </c>
    </row>
    <row r="7989" spans="1:15">
      <c r="A7989" t="n">
        <v>65695</v>
      </c>
      <c r="B7989" s="33" t="n">
        <v>45</v>
      </c>
      <c r="C7989" s="7" t="n">
        <v>2</v>
      </c>
      <c r="D7989" s="7" t="n">
        <v>3</v>
      </c>
      <c r="E7989" s="7" t="n">
        <v>-130.330001831055</v>
      </c>
      <c r="F7989" s="7" t="n">
        <v>124.080001831055</v>
      </c>
      <c r="G7989" s="7" t="n">
        <v>70.9800033569336</v>
      </c>
      <c r="H7989" s="7" t="n">
        <v>0</v>
      </c>
    </row>
    <row r="7990" spans="1:15">
      <c r="A7990" t="s">
        <v>4</v>
      </c>
      <c r="B7990" s="4" t="s">
        <v>5</v>
      </c>
      <c r="C7990" s="4" t="s">
        <v>14</v>
      </c>
      <c r="D7990" s="4" t="s">
        <v>14</v>
      </c>
      <c r="E7990" s="4" t="s">
        <v>24</v>
      </c>
      <c r="F7990" s="4" t="s">
        <v>24</v>
      </c>
      <c r="G7990" s="4" t="s">
        <v>24</v>
      </c>
      <c r="H7990" s="4" t="s">
        <v>10</v>
      </c>
      <c r="I7990" s="4" t="s">
        <v>14</v>
      </c>
    </row>
    <row r="7991" spans="1:15">
      <c r="A7991" t="n">
        <v>65712</v>
      </c>
      <c r="B7991" s="33" t="n">
        <v>45</v>
      </c>
      <c r="C7991" s="7" t="n">
        <v>4</v>
      </c>
      <c r="D7991" s="7" t="n">
        <v>3</v>
      </c>
      <c r="E7991" s="7" t="n">
        <v>33.8199996948242</v>
      </c>
      <c r="F7991" s="7" t="n">
        <v>130.800003051758</v>
      </c>
      <c r="G7991" s="7" t="n">
        <v>359.869995117188</v>
      </c>
      <c r="H7991" s="7" t="n">
        <v>0</v>
      </c>
      <c r="I7991" s="7" t="n">
        <v>0</v>
      </c>
    </row>
    <row r="7992" spans="1:15">
      <c r="A7992" t="s">
        <v>4</v>
      </c>
      <c r="B7992" s="4" t="s">
        <v>5</v>
      </c>
      <c r="C7992" s="4" t="s">
        <v>14</v>
      </c>
      <c r="D7992" s="4" t="s">
        <v>14</v>
      </c>
      <c r="E7992" s="4" t="s">
        <v>24</v>
      </c>
      <c r="F7992" s="4" t="s">
        <v>10</v>
      </c>
    </row>
    <row r="7993" spans="1:15">
      <c r="A7993" t="n">
        <v>65730</v>
      </c>
      <c r="B7993" s="33" t="n">
        <v>45</v>
      </c>
      <c r="C7993" s="7" t="n">
        <v>5</v>
      </c>
      <c r="D7993" s="7" t="n">
        <v>3</v>
      </c>
      <c r="E7993" s="7" t="n">
        <v>11.1999998092651</v>
      </c>
      <c r="F7993" s="7" t="n">
        <v>0</v>
      </c>
    </row>
    <row r="7994" spans="1:15">
      <c r="A7994" t="s">
        <v>4</v>
      </c>
      <c r="B7994" s="4" t="s">
        <v>5</v>
      </c>
      <c r="C7994" s="4" t="s">
        <v>14</v>
      </c>
      <c r="D7994" s="4" t="s">
        <v>14</v>
      </c>
      <c r="E7994" s="4" t="s">
        <v>24</v>
      </c>
      <c r="F7994" s="4" t="s">
        <v>10</v>
      </c>
    </row>
    <row r="7995" spans="1:15">
      <c r="A7995" t="n">
        <v>65739</v>
      </c>
      <c r="B7995" s="33" t="n">
        <v>45</v>
      </c>
      <c r="C7995" s="7" t="n">
        <v>11</v>
      </c>
      <c r="D7995" s="7" t="n">
        <v>3</v>
      </c>
      <c r="E7995" s="7" t="n">
        <v>32.2000007629395</v>
      </c>
      <c r="F7995" s="7" t="n">
        <v>0</v>
      </c>
    </row>
    <row r="7996" spans="1:15">
      <c r="A7996" t="s">
        <v>4</v>
      </c>
      <c r="B7996" s="4" t="s">
        <v>5</v>
      </c>
      <c r="C7996" s="4" t="s">
        <v>14</v>
      </c>
      <c r="D7996" s="4" t="s">
        <v>10</v>
      </c>
      <c r="E7996" s="4" t="s">
        <v>10</v>
      </c>
      <c r="F7996" s="4" t="s">
        <v>9</v>
      </c>
    </row>
    <row r="7997" spans="1:15">
      <c r="A7997" t="n">
        <v>65748</v>
      </c>
      <c r="B7997" s="59" t="n">
        <v>84</v>
      </c>
      <c r="C7997" s="7" t="n">
        <v>1</v>
      </c>
      <c r="D7997" s="7" t="n">
        <v>0</v>
      </c>
      <c r="E7997" s="7" t="n">
        <v>0</v>
      </c>
      <c r="F7997" s="7" t="n">
        <v>0</v>
      </c>
    </row>
    <row r="7998" spans="1:15">
      <c r="A7998" t="s">
        <v>4</v>
      </c>
      <c r="B7998" s="4" t="s">
        <v>5</v>
      </c>
      <c r="C7998" s="4" t="s">
        <v>14</v>
      </c>
      <c r="D7998" s="4" t="s">
        <v>9</v>
      </c>
      <c r="E7998" s="4" t="s">
        <v>9</v>
      </c>
    </row>
    <row r="7999" spans="1:15">
      <c r="A7999" t="n">
        <v>65758</v>
      </c>
      <c r="B7999" s="33" t="n">
        <v>45</v>
      </c>
      <c r="C7999" s="7" t="n">
        <v>27</v>
      </c>
      <c r="D7999" s="7" t="n">
        <v>-1073741824</v>
      </c>
      <c r="E7999" s="7" t="n">
        <v>-1073741824</v>
      </c>
    </row>
    <row r="8000" spans="1:15">
      <c r="A8000" t="s">
        <v>4</v>
      </c>
      <c r="B8000" s="4" t="s">
        <v>5</v>
      </c>
      <c r="C8000" s="4" t="s">
        <v>14</v>
      </c>
      <c r="D8000" s="4" t="s">
        <v>14</v>
      </c>
      <c r="E8000" s="4" t="s">
        <v>24</v>
      </c>
      <c r="F8000" s="4" t="s">
        <v>24</v>
      </c>
      <c r="G8000" s="4" t="s">
        <v>24</v>
      </c>
      <c r="H8000" s="4" t="s">
        <v>10</v>
      </c>
    </row>
    <row r="8001" spans="1:9">
      <c r="A8001" t="n">
        <v>65768</v>
      </c>
      <c r="B8001" s="33" t="n">
        <v>45</v>
      </c>
      <c r="C8001" s="7" t="n">
        <v>2</v>
      </c>
      <c r="D8001" s="7" t="n">
        <v>3</v>
      </c>
      <c r="E8001" s="7" t="n">
        <v>-130.330001831055</v>
      </c>
      <c r="F8001" s="7" t="n">
        <v>124.080001831055</v>
      </c>
      <c r="G8001" s="7" t="n">
        <v>70.9800033569336</v>
      </c>
      <c r="H8001" s="7" t="n">
        <v>2500</v>
      </c>
    </row>
    <row r="8002" spans="1:9">
      <c r="A8002" t="s">
        <v>4</v>
      </c>
      <c r="B8002" s="4" t="s">
        <v>5</v>
      </c>
      <c r="C8002" s="4" t="s">
        <v>14</v>
      </c>
      <c r="D8002" s="4" t="s">
        <v>14</v>
      </c>
      <c r="E8002" s="4" t="s">
        <v>24</v>
      </c>
      <c r="F8002" s="4" t="s">
        <v>24</v>
      </c>
      <c r="G8002" s="4" t="s">
        <v>24</v>
      </c>
      <c r="H8002" s="4" t="s">
        <v>10</v>
      </c>
      <c r="I8002" s="4" t="s">
        <v>14</v>
      </c>
    </row>
    <row r="8003" spans="1:9">
      <c r="A8003" t="n">
        <v>65785</v>
      </c>
      <c r="B8003" s="33" t="n">
        <v>45</v>
      </c>
      <c r="C8003" s="7" t="n">
        <v>4</v>
      </c>
      <c r="D8003" s="7" t="n">
        <v>3</v>
      </c>
      <c r="E8003" s="7" t="n">
        <v>27.1100006103516</v>
      </c>
      <c r="F8003" s="7" t="n">
        <v>104.580001831055</v>
      </c>
      <c r="G8003" s="7" t="n">
        <v>359.869995117188</v>
      </c>
      <c r="H8003" s="7" t="n">
        <v>2500</v>
      </c>
      <c r="I8003" s="7" t="n">
        <v>1</v>
      </c>
    </row>
    <row r="8004" spans="1:9">
      <c r="A8004" t="s">
        <v>4</v>
      </c>
      <c r="B8004" s="4" t="s">
        <v>5</v>
      </c>
      <c r="C8004" s="4" t="s">
        <v>14</v>
      </c>
      <c r="D8004" s="4" t="s">
        <v>14</v>
      </c>
      <c r="E8004" s="4" t="s">
        <v>24</v>
      </c>
      <c r="F8004" s="4" t="s">
        <v>10</v>
      </c>
    </row>
    <row r="8005" spans="1:9">
      <c r="A8005" t="n">
        <v>65803</v>
      </c>
      <c r="B8005" s="33" t="n">
        <v>45</v>
      </c>
      <c r="C8005" s="7" t="n">
        <v>5</v>
      </c>
      <c r="D8005" s="7" t="n">
        <v>3</v>
      </c>
      <c r="E8005" s="7" t="n">
        <v>10.8000001907349</v>
      </c>
      <c r="F8005" s="7" t="n">
        <v>10000</v>
      </c>
    </row>
    <row r="8006" spans="1:9">
      <c r="A8006" t="s">
        <v>4</v>
      </c>
      <c r="B8006" s="4" t="s">
        <v>5</v>
      </c>
      <c r="C8006" s="4" t="s">
        <v>14</v>
      </c>
      <c r="D8006" s="4" t="s">
        <v>14</v>
      </c>
      <c r="E8006" s="4" t="s">
        <v>24</v>
      </c>
      <c r="F8006" s="4" t="s">
        <v>10</v>
      </c>
    </row>
    <row r="8007" spans="1:9">
      <c r="A8007" t="n">
        <v>65812</v>
      </c>
      <c r="B8007" s="33" t="n">
        <v>45</v>
      </c>
      <c r="C8007" s="7" t="n">
        <v>11</v>
      </c>
      <c r="D8007" s="7" t="n">
        <v>3</v>
      </c>
      <c r="E8007" s="7" t="n">
        <v>32.2000007629395</v>
      </c>
      <c r="F8007" s="7" t="n">
        <v>2500</v>
      </c>
    </row>
    <row r="8008" spans="1:9">
      <c r="A8008" t="s">
        <v>4</v>
      </c>
      <c r="B8008" s="4" t="s">
        <v>5</v>
      </c>
      <c r="C8008" s="4" t="s">
        <v>14</v>
      </c>
    </row>
    <row r="8009" spans="1:9">
      <c r="A8009" t="n">
        <v>65821</v>
      </c>
      <c r="B8009" s="62" t="n">
        <v>116</v>
      </c>
      <c r="C8009" s="7" t="n">
        <v>0</v>
      </c>
    </row>
    <row r="8010" spans="1:9">
      <c r="A8010" t="s">
        <v>4</v>
      </c>
      <c r="B8010" s="4" t="s">
        <v>5</v>
      </c>
      <c r="C8010" s="4" t="s">
        <v>14</v>
      </c>
      <c r="D8010" s="4" t="s">
        <v>10</v>
      </c>
    </row>
    <row r="8011" spans="1:9">
      <c r="A8011" t="n">
        <v>65823</v>
      </c>
      <c r="B8011" s="62" t="n">
        <v>116</v>
      </c>
      <c r="C8011" s="7" t="n">
        <v>2</v>
      </c>
      <c r="D8011" s="7" t="n">
        <v>1</v>
      </c>
    </row>
    <row r="8012" spans="1:9">
      <c r="A8012" t="s">
        <v>4</v>
      </c>
      <c r="B8012" s="4" t="s">
        <v>5</v>
      </c>
      <c r="C8012" s="4" t="s">
        <v>14</v>
      </c>
      <c r="D8012" s="4" t="s">
        <v>9</v>
      </c>
    </row>
    <row r="8013" spans="1:9">
      <c r="A8013" t="n">
        <v>65827</v>
      </c>
      <c r="B8013" s="62" t="n">
        <v>116</v>
      </c>
      <c r="C8013" s="7" t="n">
        <v>5</v>
      </c>
      <c r="D8013" s="7" t="n">
        <v>1117782016</v>
      </c>
    </row>
    <row r="8014" spans="1:9">
      <c r="A8014" t="s">
        <v>4</v>
      </c>
      <c r="B8014" s="4" t="s">
        <v>5</v>
      </c>
      <c r="C8014" s="4" t="s">
        <v>14</v>
      </c>
      <c r="D8014" s="4" t="s">
        <v>10</v>
      </c>
    </row>
    <row r="8015" spans="1:9">
      <c r="A8015" t="n">
        <v>65833</v>
      </c>
      <c r="B8015" s="62" t="n">
        <v>116</v>
      </c>
      <c r="C8015" s="7" t="n">
        <v>6</v>
      </c>
      <c r="D8015" s="7" t="n">
        <v>1</v>
      </c>
    </row>
    <row r="8016" spans="1:9">
      <c r="A8016" t="s">
        <v>4</v>
      </c>
      <c r="B8016" s="4" t="s">
        <v>5</v>
      </c>
      <c r="C8016" s="4" t="s">
        <v>14</v>
      </c>
      <c r="D8016" s="4" t="s">
        <v>10</v>
      </c>
    </row>
    <row r="8017" spans="1:9">
      <c r="A8017" t="n">
        <v>65837</v>
      </c>
      <c r="B8017" s="23" t="n">
        <v>58</v>
      </c>
      <c r="C8017" s="7" t="n">
        <v>255</v>
      </c>
      <c r="D8017" s="7" t="n">
        <v>0</v>
      </c>
    </row>
    <row r="8018" spans="1:9">
      <c r="A8018" t="s">
        <v>4</v>
      </c>
      <c r="B8018" s="4" t="s">
        <v>5</v>
      </c>
      <c r="C8018" s="4" t="s">
        <v>10</v>
      </c>
    </row>
    <row r="8019" spans="1:9">
      <c r="A8019" t="n">
        <v>65841</v>
      </c>
      <c r="B8019" s="27" t="n">
        <v>16</v>
      </c>
      <c r="C8019" s="7" t="n">
        <v>500</v>
      </c>
    </row>
    <row r="8020" spans="1:9">
      <c r="A8020" t="s">
        <v>4</v>
      </c>
      <c r="B8020" s="4" t="s">
        <v>5</v>
      </c>
      <c r="C8020" s="4" t="s">
        <v>10</v>
      </c>
      <c r="D8020" s="4" t="s">
        <v>14</v>
      </c>
      <c r="E8020" s="4" t="s">
        <v>6</v>
      </c>
      <c r="F8020" s="4" t="s">
        <v>24</v>
      </c>
      <c r="G8020" s="4" t="s">
        <v>24</v>
      </c>
      <c r="H8020" s="4" t="s">
        <v>24</v>
      </c>
    </row>
    <row r="8021" spans="1:9">
      <c r="A8021" t="n">
        <v>65844</v>
      </c>
      <c r="B8021" s="44" t="n">
        <v>48</v>
      </c>
      <c r="C8021" s="7" t="n">
        <v>1560</v>
      </c>
      <c r="D8021" s="7" t="n">
        <v>0</v>
      </c>
      <c r="E8021" s="7" t="s">
        <v>443</v>
      </c>
      <c r="F8021" s="7" t="n">
        <v>-1</v>
      </c>
      <c r="G8021" s="7" t="n">
        <v>1</v>
      </c>
      <c r="H8021" s="7" t="n">
        <v>0</v>
      </c>
    </row>
    <row r="8022" spans="1:9">
      <c r="A8022" t="s">
        <v>4</v>
      </c>
      <c r="B8022" s="4" t="s">
        <v>5</v>
      </c>
      <c r="C8022" s="4" t="s">
        <v>10</v>
      </c>
    </row>
    <row r="8023" spans="1:9">
      <c r="A8023" t="n">
        <v>65873</v>
      </c>
      <c r="B8023" s="27" t="n">
        <v>16</v>
      </c>
      <c r="C8023" s="7" t="n">
        <v>500</v>
      </c>
    </row>
    <row r="8024" spans="1:9">
      <c r="A8024" t="s">
        <v>4</v>
      </c>
      <c r="B8024" s="4" t="s">
        <v>5</v>
      </c>
      <c r="C8024" s="4" t="s">
        <v>14</v>
      </c>
      <c r="D8024" s="4" t="s">
        <v>10</v>
      </c>
      <c r="E8024" s="4" t="s">
        <v>24</v>
      </c>
      <c r="F8024" s="4" t="s">
        <v>10</v>
      </c>
      <c r="G8024" s="4" t="s">
        <v>9</v>
      </c>
      <c r="H8024" s="4" t="s">
        <v>9</v>
      </c>
      <c r="I8024" s="4" t="s">
        <v>10</v>
      </c>
      <c r="J8024" s="4" t="s">
        <v>10</v>
      </c>
      <c r="K8024" s="4" t="s">
        <v>9</v>
      </c>
      <c r="L8024" s="4" t="s">
        <v>9</v>
      </c>
      <c r="M8024" s="4" t="s">
        <v>9</v>
      </c>
      <c r="N8024" s="4" t="s">
        <v>9</v>
      </c>
      <c r="O8024" s="4" t="s">
        <v>6</v>
      </c>
    </row>
    <row r="8025" spans="1:9">
      <c r="A8025" t="n">
        <v>65876</v>
      </c>
      <c r="B8025" s="11" t="n">
        <v>50</v>
      </c>
      <c r="C8025" s="7" t="n">
        <v>0</v>
      </c>
      <c r="D8025" s="7" t="n">
        <v>4339</v>
      </c>
      <c r="E8025" s="7" t="n">
        <v>1</v>
      </c>
      <c r="F8025" s="7" t="n">
        <v>300</v>
      </c>
      <c r="G8025" s="7" t="n">
        <v>0</v>
      </c>
      <c r="H8025" s="7" t="n">
        <v>-1061158912</v>
      </c>
      <c r="I8025" s="7" t="n">
        <v>0</v>
      </c>
      <c r="J8025" s="7" t="n">
        <v>65533</v>
      </c>
      <c r="K8025" s="7" t="n">
        <v>0</v>
      </c>
      <c r="L8025" s="7" t="n">
        <v>0</v>
      </c>
      <c r="M8025" s="7" t="n">
        <v>0</v>
      </c>
      <c r="N8025" s="7" t="n">
        <v>0</v>
      </c>
      <c r="O8025" s="7" t="s">
        <v>13</v>
      </c>
    </row>
    <row r="8026" spans="1:9">
      <c r="A8026" t="s">
        <v>4</v>
      </c>
      <c r="B8026" s="4" t="s">
        <v>5</v>
      </c>
      <c r="C8026" s="4" t="s">
        <v>10</v>
      </c>
    </row>
    <row r="8027" spans="1:9">
      <c r="A8027" t="n">
        <v>65915</v>
      </c>
      <c r="B8027" s="27" t="n">
        <v>16</v>
      </c>
      <c r="C8027" s="7" t="n">
        <v>500</v>
      </c>
    </row>
    <row r="8028" spans="1:9">
      <c r="A8028" t="s">
        <v>4</v>
      </c>
      <c r="B8028" s="4" t="s">
        <v>5</v>
      </c>
      <c r="C8028" s="4" t="s">
        <v>14</v>
      </c>
      <c r="D8028" s="4" t="s">
        <v>14</v>
      </c>
      <c r="E8028" s="4" t="s">
        <v>14</v>
      </c>
      <c r="F8028" s="4" t="s">
        <v>14</v>
      </c>
    </row>
    <row r="8029" spans="1:9">
      <c r="A8029" t="n">
        <v>65918</v>
      </c>
      <c r="B8029" s="8" t="n">
        <v>14</v>
      </c>
      <c r="C8029" s="7" t="n">
        <v>0</v>
      </c>
      <c r="D8029" s="7" t="n">
        <v>1</v>
      </c>
      <c r="E8029" s="7" t="n">
        <v>0</v>
      </c>
      <c r="F8029" s="7" t="n">
        <v>0</v>
      </c>
    </row>
    <row r="8030" spans="1:9">
      <c r="A8030" t="s">
        <v>4</v>
      </c>
      <c r="B8030" s="4" t="s">
        <v>5</v>
      </c>
      <c r="C8030" s="4" t="s">
        <v>14</v>
      </c>
      <c r="D8030" s="4" t="s">
        <v>24</v>
      </c>
      <c r="E8030" s="4" t="s">
        <v>24</v>
      </c>
      <c r="F8030" s="4" t="s">
        <v>24</v>
      </c>
    </row>
    <row r="8031" spans="1:9">
      <c r="A8031" t="n">
        <v>65923</v>
      </c>
      <c r="B8031" s="33" t="n">
        <v>45</v>
      </c>
      <c r="C8031" s="7" t="n">
        <v>9</v>
      </c>
      <c r="D8031" s="7" t="n">
        <v>0.0199999995529652</v>
      </c>
      <c r="E8031" s="7" t="n">
        <v>0.0299999993294477</v>
      </c>
      <c r="F8031" s="7" t="n">
        <v>0.5</v>
      </c>
    </row>
    <row r="8032" spans="1:9">
      <c r="A8032" t="s">
        <v>4</v>
      </c>
      <c r="B8032" s="4" t="s">
        <v>5</v>
      </c>
      <c r="C8032" s="4" t="s">
        <v>14</v>
      </c>
      <c r="D8032" s="4" t="s">
        <v>10</v>
      </c>
      <c r="E8032" s="4" t="s">
        <v>6</v>
      </c>
    </row>
    <row r="8033" spans="1:15">
      <c r="A8033" t="n">
        <v>65937</v>
      </c>
      <c r="B8033" s="26" t="n">
        <v>51</v>
      </c>
      <c r="C8033" s="7" t="n">
        <v>4</v>
      </c>
      <c r="D8033" s="7" t="n">
        <v>1560</v>
      </c>
      <c r="E8033" s="7" t="s">
        <v>44</v>
      </c>
    </row>
    <row r="8034" spans="1:15">
      <c r="A8034" t="s">
        <v>4</v>
      </c>
      <c r="B8034" s="4" t="s">
        <v>5</v>
      </c>
      <c r="C8034" s="4" t="s">
        <v>10</v>
      </c>
    </row>
    <row r="8035" spans="1:15">
      <c r="A8035" t="n">
        <v>65950</v>
      </c>
      <c r="B8035" s="27" t="n">
        <v>16</v>
      </c>
      <c r="C8035" s="7" t="n">
        <v>0</v>
      </c>
    </row>
    <row r="8036" spans="1:15">
      <c r="A8036" t="s">
        <v>4</v>
      </c>
      <c r="B8036" s="4" t="s">
        <v>5</v>
      </c>
      <c r="C8036" s="4" t="s">
        <v>10</v>
      </c>
      <c r="D8036" s="4" t="s">
        <v>14</v>
      </c>
      <c r="E8036" s="4" t="s">
        <v>9</v>
      </c>
      <c r="F8036" s="4" t="s">
        <v>45</v>
      </c>
      <c r="G8036" s="4" t="s">
        <v>14</v>
      </c>
      <c r="H8036" s="4" t="s">
        <v>14</v>
      </c>
      <c r="I8036" s="4" t="s">
        <v>14</v>
      </c>
      <c r="J8036" s="4" t="s">
        <v>9</v>
      </c>
      <c r="K8036" s="4" t="s">
        <v>45</v>
      </c>
      <c r="L8036" s="4" t="s">
        <v>14</v>
      </c>
      <c r="M8036" s="4" t="s">
        <v>14</v>
      </c>
    </row>
    <row r="8037" spans="1:15">
      <c r="A8037" t="n">
        <v>65953</v>
      </c>
      <c r="B8037" s="28" t="n">
        <v>26</v>
      </c>
      <c r="C8037" s="7" t="n">
        <v>1560</v>
      </c>
      <c r="D8037" s="7" t="n">
        <v>17</v>
      </c>
      <c r="E8037" s="7" t="n">
        <v>61394</v>
      </c>
      <c r="F8037" s="7" t="s">
        <v>597</v>
      </c>
      <c r="G8037" s="7" t="n">
        <v>2</v>
      </c>
      <c r="H8037" s="7" t="n">
        <v>3</v>
      </c>
      <c r="I8037" s="7" t="n">
        <v>17</v>
      </c>
      <c r="J8037" s="7" t="n">
        <v>61395</v>
      </c>
      <c r="K8037" s="7" t="s">
        <v>598</v>
      </c>
      <c r="L8037" s="7" t="n">
        <v>2</v>
      </c>
      <c r="M8037" s="7" t="n">
        <v>0</v>
      </c>
    </row>
    <row r="8038" spans="1:15">
      <c r="A8038" t="s">
        <v>4</v>
      </c>
      <c r="B8038" s="4" t="s">
        <v>5</v>
      </c>
    </row>
    <row r="8039" spans="1:15">
      <c r="A8039" t="n">
        <v>66113</v>
      </c>
      <c r="B8039" s="29" t="n">
        <v>28</v>
      </c>
    </row>
    <row r="8040" spans="1:15">
      <c r="A8040" t="s">
        <v>4</v>
      </c>
      <c r="B8040" s="4" t="s">
        <v>5</v>
      </c>
      <c r="C8040" s="4" t="s">
        <v>10</v>
      </c>
      <c r="D8040" s="4" t="s">
        <v>14</v>
      </c>
    </row>
    <row r="8041" spans="1:15">
      <c r="A8041" t="n">
        <v>66114</v>
      </c>
      <c r="B8041" s="31" t="n">
        <v>89</v>
      </c>
      <c r="C8041" s="7" t="n">
        <v>65533</v>
      </c>
      <c r="D8041" s="7" t="n">
        <v>1</v>
      </c>
    </row>
    <row r="8042" spans="1:15">
      <c r="A8042" t="s">
        <v>4</v>
      </c>
      <c r="B8042" s="4" t="s">
        <v>5</v>
      </c>
      <c r="C8042" s="4" t="s">
        <v>9</v>
      </c>
    </row>
    <row r="8043" spans="1:15">
      <c r="A8043" t="n">
        <v>66118</v>
      </c>
      <c r="B8043" s="30" t="n">
        <v>15</v>
      </c>
      <c r="C8043" s="7" t="n">
        <v>256</v>
      </c>
    </row>
    <row r="8044" spans="1:15">
      <c r="A8044" t="s">
        <v>4</v>
      </c>
      <c r="B8044" s="4" t="s">
        <v>5</v>
      </c>
      <c r="C8044" s="4" t="s">
        <v>14</v>
      </c>
      <c r="D8044" s="4" t="s">
        <v>24</v>
      </c>
      <c r="E8044" s="4" t="s">
        <v>10</v>
      </c>
      <c r="F8044" s="4" t="s">
        <v>14</v>
      </c>
    </row>
    <row r="8045" spans="1:15">
      <c r="A8045" t="n">
        <v>66123</v>
      </c>
      <c r="B8045" s="15" t="n">
        <v>49</v>
      </c>
      <c r="C8045" s="7" t="n">
        <v>3</v>
      </c>
      <c r="D8045" s="7" t="n">
        <v>0.800000011920929</v>
      </c>
      <c r="E8045" s="7" t="n">
        <v>500</v>
      </c>
      <c r="F8045" s="7" t="n">
        <v>0</v>
      </c>
    </row>
    <row r="8046" spans="1:15">
      <c r="A8046" t="s">
        <v>4</v>
      </c>
      <c r="B8046" s="4" t="s">
        <v>5</v>
      </c>
      <c r="C8046" s="4" t="s">
        <v>14</v>
      </c>
      <c r="D8046" s="4" t="s">
        <v>10</v>
      </c>
      <c r="E8046" s="4" t="s">
        <v>24</v>
      </c>
    </row>
    <row r="8047" spans="1:15">
      <c r="A8047" t="n">
        <v>66132</v>
      </c>
      <c r="B8047" s="23" t="n">
        <v>58</v>
      </c>
      <c r="C8047" s="7" t="n">
        <v>101</v>
      </c>
      <c r="D8047" s="7" t="n">
        <v>500</v>
      </c>
      <c r="E8047" s="7" t="n">
        <v>1</v>
      </c>
    </row>
    <row r="8048" spans="1:15">
      <c r="A8048" t="s">
        <v>4</v>
      </c>
      <c r="B8048" s="4" t="s">
        <v>5</v>
      </c>
      <c r="C8048" s="4" t="s">
        <v>14</v>
      </c>
      <c r="D8048" s="4" t="s">
        <v>10</v>
      </c>
    </row>
    <row r="8049" spans="1:13">
      <c r="A8049" t="n">
        <v>66140</v>
      </c>
      <c r="B8049" s="23" t="n">
        <v>58</v>
      </c>
      <c r="C8049" s="7" t="n">
        <v>254</v>
      </c>
      <c r="D8049" s="7" t="n">
        <v>0</v>
      </c>
    </row>
    <row r="8050" spans="1:13">
      <c r="A8050" t="s">
        <v>4</v>
      </c>
      <c r="B8050" s="4" t="s">
        <v>5</v>
      </c>
      <c r="C8050" s="4" t="s">
        <v>14</v>
      </c>
      <c r="D8050" s="4" t="s">
        <v>14</v>
      </c>
      <c r="E8050" s="4" t="s">
        <v>24</v>
      </c>
      <c r="F8050" s="4" t="s">
        <v>24</v>
      </c>
      <c r="G8050" s="4" t="s">
        <v>24</v>
      </c>
      <c r="H8050" s="4" t="s">
        <v>10</v>
      </c>
    </row>
    <row r="8051" spans="1:13">
      <c r="A8051" t="n">
        <v>66144</v>
      </c>
      <c r="B8051" s="33" t="n">
        <v>45</v>
      </c>
      <c r="C8051" s="7" t="n">
        <v>2</v>
      </c>
      <c r="D8051" s="7" t="n">
        <v>3</v>
      </c>
      <c r="E8051" s="7" t="n">
        <v>-105.519996643066</v>
      </c>
      <c r="F8051" s="7" t="n">
        <v>175.050003051758</v>
      </c>
      <c r="G8051" s="7" t="n">
        <v>31.7199993133545</v>
      </c>
      <c r="H8051" s="7" t="n">
        <v>0</v>
      </c>
    </row>
    <row r="8052" spans="1:13">
      <c r="A8052" t="s">
        <v>4</v>
      </c>
      <c r="B8052" s="4" t="s">
        <v>5</v>
      </c>
      <c r="C8052" s="4" t="s">
        <v>14</v>
      </c>
      <c r="D8052" s="4" t="s">
        <v>14</v>
      </c>
      <c r="E8052" s="4" t="s">
        <v>24</v>
      </c>
      <c r="F8052" s="4" t="s">
        <v>24</v>
      </c>
      <c r="G8052" s="4" t="s">
        <v>24</v>
      </c>
      <c r="H8052" s="4" t="s">
        <v>10</v>
      </c>
      <c r="I8052" s="4" t="s">
        <v>14</v>
      </c>
    </row>
    <row r="8053" spans="1:13">
      <c r="A8053" t="n">
        <v>66161</v>
      </c>
      <c r="B8053" s="33" t="n">
        <v>45</v>
      </c>
      <c r="C8053" s="7" t="n">
        <v>4</v>
      </c>
      <c r="D8053" s="7" t="n">
        <v>3</v>
      </c>
      <c r="E8053" s="7" t="n">
        <v>358.609985351563</v>
      </c>
      <c r="F8053" s="7" t="n">
        <v>334.630004882813</v>
      </c>
      <c r="G8053" s="7" t="n">
        <v>349.869995117188</v>
      </c>
      <c r="H8053" s="7" t="n">
        <v>0</v>
      </c>
      <c r="I8053" s="7" t="n">
        <v>0</v>
      </c>
    </row>
    <row r="8054" spans="1:13">
      <c r="A8054" t="s">
        <v>4</v>
      </c>
      <c r="B8054" s="4" t="s">
        <v>5</v>
      </c>
      <c r="C8054" s="4" t="s">
        <v>14</v>
      </c>
      <c r="D8054" s="4" t="s">
        <v>14</v>
      </c>
      <c r="E8054" s="4" t="s">
        <v>24</v>
      </c>
      <c r="F8054" s="4" t="s">
        <v>10</v>
      </c>
    </row>
    <row r="8055" spans="1:13">
      <c r="A8055" t="n">
        <v>66179</v>
      </c>
      <c r="B8055" s="33" t="n">
        <v>45</v>
      </c>
      <c r="C8055" s="7" t="n">
        <v>5</v>
      </c>
      <c r="D8055" s="7" t="n">
        <v>3</v>
      </c>
      <c r="E8055" s="7" t="n">
        <v>4.19999980926514</v>
      </c>
      <c r="F8055" s="7" t="n">
        <v>0</v>
      </c>
    </row>
    <row r="8056" spans="1:13">
      <c r="A8056" t="s">
        <v>4</v>
      </c>
      <c r="B8056" s="4" t="s">
        <v>5</v>
      </c>
      <c r="C8056" s="4" t="s">
        <v>14</v>
      </c>
      <c r="D8056" s="4" t="s">
        <v>14</v>
      </c>
      <c r="E8056" s="4" t="s">
        <v>24</v>
      </c>
      <c r="F8056" s="4" t="s">
        <v>10</v>
      </c>
    </row>
    <row r="8057" spans="1:13">
      <c r="A8057" t="n">
        <v>66188</v>
      </c>
      <c r="B8057" s="33" t="n">
        <v>45</v>
      </c>
      <c r="C8057" s="7" t="n">
        <v>11</v>
      </c>
      <c r="D8057" s="7" t="n">
        <v>3</v>
      </c>
      <c r="E8057" s="7" t="n">
        <v>26.5</v>
      </c>
      <c r="F8057" s="7" t="n">
        <v>0</v>
      </c>
    </row>
    <row r="8058" spans="1:13">
      <c r="A8058" t="s">
        <v>4</v>
      </c>
      <c r="B8058" s="4" t="s">
        <v>5</v>
      </c>
      <c r="C8058" s="4" t="s">
        <v>14</v>
      </c>
      <c r="D8058" s="4" t="s">
        <v>14</v>
      </c>
      <c r="E8058" s="4" t="s">
        <v>24</v>
      </c>
      <c r="F8058" s="4" t="s">
        <v>10</v>
      </c>
    </row>
    <row r="8059" spans="1:13">
      <c r="A8059" t="n">
        <v>66197</v>
      </c>
      <c r="B8059" s="33" t="n">
        <v>45</v>
      </c>
      <c r="C8059" s="7" t="n">
        <v>5</v>
      </c>
      <c r="D8059" s="7" t="n">
        <v>3</v>
      </c>
      <c r="E8059" s="7" t="n">
        <v>3.79999995231628</v>
      </c>
      <c r="F8059" s="7" t="n">
        <v>3000</v>
      </c>
    </row>
    <row r="8060" spans="1:13">
      <c r="A8060" t="s">
        <v>4</v>
      </c>
      <c r="B8060" s="4" t="s">
        <v>5</v>
      </c>
      <c r="C8060" s="4" t="s">
        <v>14</v>
      </c>
    </row>
    <row r="8061" spans="1:13">
      <c r="A8061" t="n">
        <v>66206</v>
      </c>
      <c r="B8061" s="62" t="n">
        <v>116</v>
      </c>
      <c r="C8061" s="7" t="n">
        <v>1</v>
      </c>
    </row>
    <row r="8062" spans="1:13">
      <c r="A8062" t="s">
        <v>4</v>
      </c>
      <c r="B8062" s="4" t="s">
        <v>5</v>
      </c>
      <c r="C8062" s="4" t="s">
        <v>10</v>
      </c>
      <c r="D8062" s="4" t="s">
        <v>24</v>
      </c>
      <c r="E8062" s="4" t="s">
        <v>24</v>
      </c>
      <c r="F8062" s="4" t="s">
        <v>24</v>
      </c>
      <c r="G8062" s="4" t="s">
        <v>24</v>
      </c>
    </row>
    <row r="8063" spans="1:13">
      <c r="A8063" t="n">
        <v>66208</v>
      </c>
      <c r="B8063" s="40" t="n">
        <v>46</v>
      </c>
      <c r="C8063" s="7" t="n">
        <v>61489</v>
      </c>
      <c r="D8063" s="7" t="n">
        <v>-105.75</v>
      </c>
      <c r="E8063" s="7" t="n">
        <v>173.550003051758</v>
      </c>
      <c r="F8063" s="7" t="n">
        <v>33.1399993896484</v>
      </c>
      <c r="G8063" s="7" t="n">
        <v>264.100006103516</v>
      </c>
    </row>
    <row r="8064" spans="1:13">
      <c r="A8064" t="s">
        <v>4</v>
      </c>
      <c r="B8064" s="4" t="s">
        <v>5</v>
      </c>
      <c r="C8064" s="4" t="s">
        <v>10</v>
      </c>
      <c r="D8064" s="4" t="s">
        <v>24</v>
      </c>
      <c r="E8064" s="4" t="s">
        <v>24</v>
      </c>
      <c r="F8064" s="4" t="s">
        <v>24</v>
      </c>
      <c r="G8064" s="4" t="s">
        <v>24</v>
      </c>
    </row>
    <row r="8065" spans="1:9">
      <c r="A8065" t="n">
        <v>66227</v>
      </c>
      <c r="B8065" s="40" t="n">
        <v>46</v>
      </c>
      <c r="C8065" s="7" t="n">
        <v>61490</v>
      </c>
      <c r="D8065" s="7" t="n">
        <v>-105.639999389648</v>
      </c>
      <c r="E8065" s="7" t="n">
        <v>173.550003051758</v>
      </c>
      <c r="F8065" s="7" t="n">
        <v>30.8099994659424</v>
      </c>
      <c r="G8065" s="7" t="n">
        <v>272.700012207031</v>
      </c>
    </row>
    <row r="8066" spans="1:9">
      <c r="A8066" t="s">
        <v>4</v>
      </c>
      <c r="B8066" s="4" t="s">
        <v>5</v>
      </c>
      <c r="C8066" s="4" t="s">
        <v>10</v>
      </c>
      <c r="D8066" s="4" t="s">
        <v>24</v>
      </c>
      <c r="E8066" s="4" t="s">
        <v>24</v>
      </c>
      <c r="F8066" s="4" t="s">
        <v>24</v>
      </c>
      <c r="G8066" s="4" t="s">
        <v>24</v>
      </c>
    </row>
    <row r="8067" spans="1:9">
      <c r="A8067" t="n">
        <v>66246</v>
      </c>
      <c r="B8067" s="40" t="n">
        <v>46</v>
      </c>
      <c r="C8067" s="7" t="n">
        <v>61488</v>
      </c>
      <c r="D8067" s="7" t="n">
        <v>-99.9100036621094</v>
      </c>
      <c r="E8067" s="7" t="n">
        <v>173.550003051758</v>
      </c>
      <c r="F8067" s="7" t="n">
        <v>32.2599983215332</v>
      </c>
      <c r="G8067" s="7" t="n">
        <v>265.799987792969</v>
      </c>
    </row>
    <row r="8068" spans="1:9">
      <c r="A8068" t="s">
        <v>4</v>
      </c>
      <c r="B8068" s="4" t="s">
        <v>5</v>
      </c>
      <c r="C8068" s="4" t="s">
        <v>10</v>
      </c>
      <c r="D8068" s="4" t="s">
        <v>24</v>
      </c>
      <c r="E8068" s="4" t="s">
        <v>24</v>
      </c>
      <c r="F8068" s="4" t="s">
        <v>24</v>
      </c>
      <c r="G8068" s="4" t="s">
        <v>24</v>
      </c>
    </row>
    <row r="8069" spans="1:9">
      <c r="A8069" t="n">
        <v>66265</v>
      </c>
      <c r="B8069" s="40" t="n">
        <v>46</v>
      </c>
      <c r="C8069" s="7" t="n">
        <v>8</v>
      </c>
      <c r="D8069" s="7" t="n">
        <v>-97.5999984741211</v>
      </c>
      <c r="E8069" s="7" t="n">
        <v>173.550003051758</v>
      </c>
      <c r="F8069" s="7" t="n">
        <v>28.9899997711182</v>
      </c>
      <c r="G8069" s="7" t="n">
        <v>188</v>
      </c>
    </row>
    <row r="8070" spans="1:9">
      <c r="A8070" t="s">
        <v>4</v>
      </c>
      <c r="B8070" s="4" t="s">
        <v>5</v>
      </c>
      <c r="C8070" s="4" t="s">
        <v>10</v>
      </c>
      <c r="D8070" s="4" t="s">
        <v>24</v>
      </c>
      <c r="E8070" s="4" t="s">
        <v>24</v>
      </c>
      <c r="F8070" s="4" t="s">
        <v>24</v>
      </c>
      <c r="G8070" s="4" t="s">
        <v>24</v>
      </c>
    </row>
    <row r="8071" spans="1:9">
      <c r="A8071" t="n">
        <v>66284</v>
      </c>
      <c r="B8071" s="40" t="n">
        <v>46</v>
      </c>
      <c r="C8071" s="7" t="n">
        <v>1</v>
      </c>
      <c r="D8071" s="7" t="n">
        <v>-96.4700012207031</v>
      </c>
      <c r="E8071" s="7" t="n">
        <v>173.550003051758</v>
      </c>
      <c r="F8071" s="7" t="n">
        <v>29.4699993133545</v>
      </c>
      <c r="G8071" s="7" t="n">
        <v>92.8000030517578</v>
      </c>
    </row>
    <row r="8072" spans="1:9">
      <c r="A8072" t="s">
        <v>4</v>
      </c>
      <c r="B8072" s="4" t="s">
        <v>5</v>
      </c>
      <c r="C8072" s="4" t="s">
        <v>10</v>
      </c>
      <c r="D8072" s="4" t="s">
        <v>24</v>
      </c>
      <c r="E8072" s="4" t="s">
        <v>24</v>
      </c>
      <c r="F8072" s="4" t="s">
        <v>24</v>
      </c>
      <c r="G8072" s="4" t="s">
        <v>24</v>
      </c>
    </row>
    <row r="8073" spans="1:9">
      <c r="A8073" t="n">
        <v>66303</v>
      </c>
      <c r="B8073" s="40" t="n">
        <v>46</v>
      </c>
      <c r="C8073" s="7" t="n">
        <v>14</v>
      </c>
      <c r="D8073" s="7" t="n">
        <v>-96.5899963378906</v>
      </c>
      <c r="E8073" s="7" t="n">
        <v>173.550003051758</v>
      </c>
      <c r="F8073" s="7" t="n">
        <v>28.7399997711182</v>
      </c>
      <c r="G8073" s="7" t="n">
        <v>74.9000015258789</v>
      </c>
    </row>
    <row r="8074" spans="1:9">
      <c r="A8074" t="s">
        <v>4</v>
      </c>
      <c r="B8074" s="4" t="s">
        <v>5</v>
      </c>
      <c r="C8074" s="4" t="s">
        <v>10</v>
      </c>
      <c r="D8074" s="4" t="s">
        <v>24</v>
      </c>
      <c r="E8074" s="4" t="s">
        <v>24</v>
      </c>
      <c r="F8074" s="4" t="s">
        <v>24</v>
      </c>
      <c r="G8074" s="4" t="s">
        <v>24</v>
      </c>
    </row>
    <row r="8075" spans="1:9">
      <c r="A8075" t="n">
        <v>66322</v>
      </c>
      <c r="B8075" s="40" t="n">
        <v>46</v>
      </c>
      <c r="C8075" s="7" t="n">
        <v>0</v>
      </c>
      <c r="D8075" s="7" t="n">
        <v>-95.6699981689453</v>
      </c>
      <c r="E8075" s="7" t="n">
        <v>173.550003051758</v>
      </c>
      <c r="F8075" s="7" t="n">
        <v>31.7099990844727</v>
      </c>
      <c r="G8075" s="7" t="n">
        <v>270.700012207031</v>
      </c>
    </row>
    <row r="8076" spans="1:9">
      <c r="A8076" t="s">
        <v>4</v>
      </c>
      <c r="B8076" s="4" t="s">
        <v>5</v>
      </c>
      <c r="C8076" s="4" t="s">
        <v>10</v>
      </c>
      <c r="D8076" s="4" t="s">
        <v>24</v>
      </c>
      <c r="E8076" s="4" t="s">
        <v>24</v>
      </c>
      <c r="F8076" s="4" t="s">
        <v>24</v>
      </c>
      <c r="G8076" s="4" t="s">
        <v>24</v>
      </c>
    </row>
    <row r="8077" spans="1:9">
      <c r="A8077" t="n">
        <v>66341</v>
      </c>
      <c r="B8077" s="40" t="n">
        <v>46</v>
      </c>
      <c r="C8077" s="7" t="n">
        <v>9</v>
      </c>
      <c r="D8077" s="7" t="n">
        <v>-96.75</v>
      </c>
      <c r="E8077" s="7" t="n">
        <v>173.550003051758</v>
      </c>
      <c r="F8077" s="7" t="n">
        <v>32.7400016784668</v>
      </c>
      <c r="G8077" s="7" t="n">
        <v>135.899993896484</v>
      </c>
    </row>
    <row r="8078" spans="1:9">
      <c r="A8078" t="s">
        <v>4</v>
      </c>
      <c r="B8078" s="4" t="s">
        <v>5</v>
      </c>
      <c r="C8078" s="4" t="s">
        <v>10</v>
      </c>
      <c r="D8078" s="4" t="s">
        <v>24</v>
      </c>
      <c r="E8078" s="4" t="s">
        <v>24</v>
      </c>
      <c r="F8078" s="4" t="s">
        <v>24</v>
      </c>
      <c r="G8078" s="4" t="s">
        <v>24</v>
      </c>
    </row>
    <row r="8079" spans="1:9">
      <c r="A8079" t="n">
        <v>66360</v>
      </c>
      <c r="B8079" s="40" t="n">
        <v>46</v>
      </c>
      <c r="C8079" s="7" t="n">
        <v>7032</v>
      </c>
      <c r="D8079" s="7" t="n">
        <v>-95.7300033569336</v>
      </c>
      <c r="E8079" s="7" t="n">
        <v>173.550003051758</v>
      </c>
      <c r="F8079" s="7" t="n">
        <v>30.7900009155273</v>
      </c>
      <c r="G8079" s="7" t="n">
        <v>343.399993896484</v>
      </c>
    </row>
    <row r="8080" spans="1:9">
      <c r="A8080" t="s">
        <v>4</v>
      </c>
      <c r="B8080" s="4" t="s">
        <v>5</v>
      </c>
      <c r="C8080" s="4" t="s">
        <v>10</v>
      </c>
      <c r="D8080" s="4" t="s">
        <v>24</v>
      </c>
      <c r="E8080" s="4" t="s">
        <v>24</v>
      </c>
      <c r="F8080" s="4" t="s">
        <v>24</v>
      </c>
      <c r="G8080" s="4" t="s">
        <v>24</v>
      </c>
    </row>
    <row r="8081" spans="1:7">
      <c r="A8081" t="n">
        <v>66379</v>
      </c>
      <c r="B8081" s="40" t="n">
        <v>46</v>
      </c>
      <c r="C8081" s="7" t="n">
        <v>28</v>
      </c>
      <c r="D8081" s="7" t="n">
        <v>-90.6500015258789</v>
      </c>
      <c r="E8081" s="7" t="n">
        <v>173.550003051758</v>
      </c>
      <c r="F8081" s="7" t="n">
        <v>30.7000007629395</v>
      </c>
      <c r="G8081" s="7" t="n">
        <v>277.5</v>
      </c>
    </row>
    <row r="8082" spans="1:7">
      <c r="A8082" t="s">
        <v>4</v>
      </c>
      <c r="B8082" s="4" t="s">
        <v>5</v>
      </c>
      <c r="C8082" s="4" t="s">
        <v>10</v>
      </c>
      <c r="D8082" s="4" t="s">
        <v>24</v>
      </c>
      <c r="E8082" s="4" t="s">
        <v>24</v>
      </c>
      <c r="F8082" s="4" t="s">
        <v>24</v>
      </c>
      <c r="G8082" s="4" t="s">
        <v>24</v>
      </c>
    </row>
    <row r="8083" spans="1:7">
      <c r="A8083" t="n">
        <v>66398</v>
      </c>
      <c r="B8083" s="40" t="n">
        <v>46</v>
      </c>
      <c r="C8083" s="7" t="n">
        <v>22</v>
      </c>
      <c r="D8083" s="7" t="n">
        <v>-90.6600036621094</v>
      </c>
      <c r="E8083" s="7" t="n">
        <v>173.550003051758</v>
      </c>
      <c r="F8083" s="7" t="n">
        <v>32.2099990844727</v>
      </c>
      <c r="G8083" s="7" t="n">
        <v>270</v>
      </c>
    </row>
    <row r="8084" spans="1:7">
      <c r="A8084" t="s">
        <v>4</v>
      </c>
      <c r="B8084" s="4" t="s">
        <v>5</v>
      </c>
      <c r="C8084" s="4" t="s">
        <v>10</v>
      </c>
      <c r="D8084" s="4" t="s">
        <v>24</v>
      </c>
      <c r="E8084" s="4" t="s">
        <v>24</v>
      </c>
      <c r="F8084" s="4" t="s">
        <v>24</v>
      </c>
      <c r="G8084" s="4" t="s">
        <v>24</v>
      </c>
    </row>
    <row r="8085" spans="1:7">
      <c r="A8085" t="n">
        <v>66417</v>
      </c>
      <c r="B8085" s="40" t="n">
        <v>46</v>
      </c>
      <c r="C8085" s="7" t="n">
        <v>7031</v>
      </c>
      <c r="D8085" s="7" t="n">
        <v>-88.7200012207031</v>
      </c>
      <c r="E8085" s="7" t="n">
        <v>173.550003051758</v>
      </c>
      <c r="F8085" s="7" t="n">
        <v>32.689998626709</v>
      </c>
      <c r="G8085" s="7" t="n">
        <v>-90</v>
      </c>
    </row>
    <row r="8086" spans="1:7">
      <c r="A8086" t="s">
        <v>4</v>
      </c>
      <c r="B8086" s="4" t="s">
        <v>5</v>
      </c>
      <c r="C8086" s="4" t="s">
        <v>10</v>
      </c>
      <c r="D8086" s="4" t="s">
        <v>24</v>
      </c>
      <c r="E8086" s="4" t="s">
        <v>24</v>
      </c>
      <c r="F8086" s="4" t="s">
        <v>24</v>
      </c>
      <c r="G8086" s="4" t="s">
        <v>24</v>
      </c>
    </row>
    <row r="8087" spans="1:7">
      <c r="A8087" t="n">
        <v>66436</v>
      </c>
      <c r="B8087" s="40" t="n">
        <v>46</v>
      </c>
      <c r="C8087" s="7" t="n">
        <v>1560</v>
      </c>
      <c r="D8087" s="7" t="n">
        <v>-131.619995117188</v>
      </c>
      <c r="E8087" s="7" t="n">
        <v>117.449996948242</v>
      </c>
      <c r="F8087" s="7" t="n">
        <v>72.1800003051758</v>
      </c>
      <c r="G8087" s="7" t="n">
        <v>131.800003051758</v>
      </c>
    </row>
    <row r="8088" spans="1:7">
      <c r="A8088" t="s">
        <v>4</v>
      </c>
      <c r="B8088" s="4" t="s">
        <v>5</v>
      </c>
      <c r="C8088" s="4" t="s">
        <v>10</v>
      </c>
      <c r="D8088" s="4" t="s">
        <v>24</v>
      </c>
      <c r="E8088" s="4" t="s">
        <v>24</v>
      </c>
      <c r="F8088" s="4" t="s">
        <v>24</v>
      </c>
      <c r="G8088" s="4" t="s">
        <v>24</v>
      </c>
    </row>
    <row r="8089" spans="1:7">
      <c r="A8089" t="n">
        <v>66455</v>
      </c>
      <c r="B8089" s="40" t="n">
        <v>46</v>
      </c>
      <c r="C8089" s="7" t="n">
        <v>1561</v>
      </c>
      <c r="D8089" s="7" t="n">
        <v>-138.979995727539</v>
      </c>
      <c r="E8089" s="7" t="n">
        <v>117.449996948242</v>
      </c>
      <c r="F8089" s="7" t="n">
        <v>69.3099975585938</v>
      </c>
      <c r="G8089" s="7" t="n">
        <v>144.600006103516</v>
      </c>
    </row>
    <row r="8090" spans="1:7">
      <c r="A8090" t="s">
        <v>4</v>
      </c>
      <c r="B8090" s="4" t="s">
        <v>5</v>
      </c>
      <c r="C8090" s="4" t="s">
        <v>10</v>
      </c>
      <c r="D8090" s="4" t="s">
        <v>24</v>
      </c>
      <c r="E8090" s="4" t="s">
        <v>24</v>
      </c>
      <c r="F8090" s="4" t="s">
        <v>24</v>
      </c>
      <c r="G8090" s="4" t="s">
        <v>24</v>
      </c>
    </row>
    <row r="8091" spans="1:7">
      <c r="A8091" t="n">
        <v>66474</v>
      </c>
      <c r="B8091" s="40" t="n">
        <v>46</v>
      </c>
      <c r="C8091" s="7" t="n">
        <v>1562</v>
      </c>
      <c r="D8091" s="7" t="n">
        <v>-138.789993286133</v>
      </c>
      <c r="E8091" s="7" t="n">
        <v>117.449996948242</v>
      </c>
      <c r="F8091" s="7" t="n">
        <v>75.4899978637695</v>
      </c>
      <c r="G8091" s="7" t="n">
        <v>143</v>
      </c>
    </row>
    <row r="8092" spans="1:7">
      <c r="A8092" t="s">
        <v>4</v>
      </c>
      <c r="B8092" s="4" t="s">
        <v>5</v>
      </c>
      <c r="C8092" s="4" t="s">
        <v>10</v>
      </c>
      <c r="D8092" s="4" t="s">
        <v>24</v>
      </c>
      <c r="E8092" s="4" t="s">
        <v>24</v>
      </c>
      <c r="F8092" s="4" t="s">
        <v>24</v>
      </c>
      <c r="G8092" s="4" t="s">
        <v>24</v>
      </c>
    </row>
    <row r="8093" spans="1:7">
      <c r="A8093" t="n">
        <v>66493</v>
      </c>
      <c r="B8093" s="40" t="n">
        <v>46</v>
      </c>
      <c r="C8093" s="7" t="n">
        <v>1590</v>
      </c>
      <c r="D8093" s="7" t="n">
        <v>-83.2399978637695</v>
      </c>
      <c r="E8093" s="7" t="n">
        <v>173.399993896484</v>
      </c>
      <c r="F8093" s="7" t="n">
        <v>30.3199996948242</v>
      </c>
      <c r="G8093" s="7" t="n">
        <v>0</v>
      </c>
    </row>
    <row r="8094" spans="1:7">
      <c r="A8094" t="s">
        <v>4</v>
      </c>
      <c r="B8094" s="4" t="s">
        <v>5</v>
      </c>
      <c r="C8094" s="4" t="s">
        <v>10</v>
      </c>
      <c r="D8094" s="4" t="s">
        <v>14</v>
      </c>
      <c r="E8094" s="4" t="s">
        <v>6</v>
      </c>
      <c r="F8094" s="4" t="s">
        <v>24</v>
      </c>
      <c r="G8094" s="4" t="s">
        <v>24</v>
      </c>
      <c r="H8094" s="4" t="s">
        <v>24</v>
      </c>
    </row>
    <row r="8095" spans="1:7">
      <c r="A8095" t="n">
        <v>66512</v>
      </c>
      <c r="B8095" s="44" t="n">
        <v>48</v>
      </c>
      <c r="C8095" s="7" t="n">
        <v>0</v>
      </c>
      <c r="D8095" s="7" t="n">
        <v>0</v>
      </c>
      <c r="E8095" s="7" t="s">
        <v>539</v>
      </c>
      <c r="F8095" s="7" t="n">
        <v>-1</v>
      </c>
      <c r="G8095" s="7" t="n">
        <v>1</v>
      </c>
      <c r="H8095" s="7" t="n">
        <v>0</v>
      </c>
    </row>
    <row r="8096" spans="1:7">
      <c r="A8096" t="s">
        <v>4</v>
      </c>
      <c r="B8096" s="4" t="s">
        <v>5</v>
      </c>
      <c r="C8096" s="4" t="s">
        <v>10</v>
      </c>
      <c r="D8096" s="4" t="s">
        <v>14</v>
      </c>
      <c r="E8096" s="4" t="s">
        <v>6</v>
      </c>
      <c r="F8096" s="4" t="s">
        <v>24</v>
      </c>
      <c r="G8096" s="4" t="s">
        <v>24</v>
      </c>
      <c r="H8096" s="4" t="s">
        <v>24</v>
      </c>
    </row>
    <row r="8097" spans="1:8">
      <c r="A8097" t="n">
        <v>66545</v>
      </c>
      <c r="B8097" s="44" t="n">
        <v>48</v>
      </c>
      <c r="C8097" s="7" t="n">
        <v>61489</v>
      </c>
      <c r="D8097" s="7" t="n">
        <v>0</v>
      </c>
      <c r="E8097" s="7" t="s">
        <v>539</v>
      </c>
      <c r="F8097" s="7" t="n">
        <v>-1</v>
      </c>
      <c r="G8097" s="7" t="n">
        <v>1</v>
      </c>
      <c r="H8097" s="7" t="n">
        <v>0</v>
      </c>
    </row>
    <row r="8098" spans="1:8">
      <c r="A8098" t="s">
        <v>4</v>
      </c>
      <c r="B8098" s="4" t="s">
        <v>5</v>
      </c>
      <c r="C8098" s="4" t="s">
        <v>10</v>
      </c>
      <c r="D8098" s="4" t="s">
        <v>14</v>
      </c>
      <c r="E8098" s="4" t="s">
        <v>6</v>
      </c>
      <c r="F8098" s="4" t="s">
        <v>24</v>
      </c>
      <c r="G8098" s="4" t="s">
        <v>24</v>
      </c>
      <c r="H8098" s="4" t="s">
        <v>24</v>
      </c>
    </row>
    <row r="8099" spans="1:8">
      <c r="A8099" t="n">
        <v>66578</v>
      </c>
      <c r="B8099" s="44" t="n">
        <v>48</v>
      </c>
      <c r="C8099" s="7" t="n">
        <v>61490</v>
      </c>
      <c r="D8099" s="7" t="n">
        <v>0</v>
      </c>
      <c r="E8099" s="7" t="s">
        <v>539</v>
      </c>
      <c r="F8099" s="7" t="n">
        <v>-1</v>
      </c>
      <c r="G8099" s="7" t="n">
        <v>1</v>
      </c>
      <c r="H8099" s="7" t="n">
        <v>0</v>
      </c>
    </row>
    <row r="8100" spans="1:8">
      <c r="A8100" t="s">
        <v>4</v>
      </c>
      <c r="B8100" s="4" t="s">
        <v>5</v>
      </c>
      <c r="C8100" s="4" t="s">
        <v>10</v>
      </c>
      <c r="D8100" s="4" t="s">
        <v>14</v>
      </c>
      <c r="E8100" s="4" t="s">
        <v>6</v>
      </c>
      <c r="F8100" s="4" t="s">
        <v>24</v>
      </c>
      <c r="G8100" s="4" t="s">
        <v>24</v>
      </c>
      <c r="H8100" s="4" t="s">
        <v>24</v>
      </c>
    </row>
    <row r="8101" spans="1:8">
      <c r="A8101" t="n">
        <v>66611</v>
      </c>
      <c r="B8101" s="44" t="n">
        <v>48</v>
      </c>
      <c r="C8101" s="7" t="n">
        <v>61488</v>
      </c>
      <c r="D8101" s="7" t="n">
        <v>0</v>
      </c>
      <c r="E8101" s="7" t="s">
        <v>539</v>
      </c>
      <c r="F8101" s="7" t="n">
        <v>-1</v>
      </c>
      <c r="G8101" s="7" t="n">
        <v>1</v>
      </c>
      <c r="H8101" s="7" t="n">
        <v>0</v>
      </c>
    </row>
    <row r="8102" spans="1:8">
      <c r="A8102" t="s">
        <v>4</v>
      </c>
      <c r="B8102" s="4" t="s">
        <v>5</v>
      </c>
      <c r="C8102" s="4" t="s">
        <v>10</v>
      </c>
      <c r="D8102" s="4" t="s">
        <v>14</v>
      </c>
      <c r="E8102" s="4" t="s">
        <v>6</v>
      </c>
      <c r="F8102" s="4" t="s">
        <v>24</v>
      </c>
      <c r="G8102" s="4" t="s">
        <v>24</v>
      </c>
      <c r="H8102" s="4" t="s">
        <v>24</v>
      </c>
    </row>
    <row r="8103" spans="1:8">
      <c r="A8103" t="n">
        <v>66644</v>
      </c>
      <c r="B8103" s="44" t="n">
        <v>48</v>
      </c>
      <c r="C8103" s="7" t="n">
        <v>8</v>
      </c>
      <c r="D8103" s="7" t="n">
        <v>0</v>
      </c>
      <c r="E8103" s="7" t="s">
        <v>539</v>
      </c>
      <c r="F8103" s="7" t="n">
        <v>-1</v>
      </c>
      <c r="G8103" s="7" t="n">
        <v>1</v>
      </c>
      <c r="H8103" s="7" t="n">
        <v>0</v>
      </c>
    </row>
    <row r="8104" spans="1:8">
      <c r="A8104" t="s">
        <v>4</v>
      </c>
      <c r="B8104" s="4" t="s">
        <v>5</v>
      </c>
      <c r="C8104" s="4" t="s">
        <v>10</v>
      </c>
      <c r="D8104" s="4" t="s">
        <v>14</v>
      </c>
      <c r="E8104" s="4" t="s">
        <v>6</v>
      </c>
      <c r="F8104" s="4" t="s">
        <v>24</v>
      </c>
      <c r="G8104" s="4" t="s">
        <v>24</v>
      </c>
      <c r="H8104" s="4" t="s">
        <v>24</v>
      </c>
    </row>
    <row r="8105" spans="1:8">
      <c r="A8105" t="n">
        <v>66677</v>
      </c>
      <c r="B8105" s="44" t="n">
        <v>48</v>
      </c>
      <c r="C8105" s="7" t="n">
        <v>1</v>
      </c>
      <c r="D8105" s="7" t="n">
        <v>0</v>
      </c>
      <c r="E8105" s="7" t="s">
        <v>539</v>
      </c>
      <c r="F8105" s="7" t="n">
        <v>-1</v>
      </c>
      <c r="G8105" s="7" t="n">
        <v>1</v>
      </c>
      <c r="H8105" s="7" t="n">
        <v>0</v>
      </c>
    </row>
    <row r="8106" spans="1:8">
      <c r="A8106" t="s">
        <v>4</v>
      </c>
      <c r="B8106" s="4" t="s">
        <v>5</v>
      </c>
      <c r="C8106" s="4" t="s">
        <v>10</v>
      </c>
      <c r="D8106" s="4" t="s">
        <v>14</v>
      </c>
      <c r="E8106" s="4" t="s">
        <v>6</v>
      </c>
      <c r="F8106" s="4" t="s">
        <v>24</v>
      </c>
      <c r="G8106" s="4" t="s">
        <v>24</v>
      </c>
      <c r="H8106" s="4" t="s">
        <v>24</v>
      </c>
    </row>
    <row r="8107" spans="1:8">
      <c r="A8107" t="n">
        <v>66710</v>
      </c>
      <c r="B8107" s="44" t="n">
        <v>48</v>
      </c>
      <c r="C8107" s="7" t="n">
        <v>9</v>
      </c>
      <c r="D8107" s="7" t="n">
        <v>0</v>
      </c>
      <c r="E8107" s="7" t="s">
        <v>539</v>
      </c>
      <c r="F8107" s="7" t="n">
        <v>-1</v>
      </c>
      <c r="G8107" s="7" t="n">
        <v>1</v>
      </c>
      <c r="H8107" s="7" t="n">
        <v>0</v>
      </c>
    </row>
    <row r="8108" spans="1:8">
      <c r="A8108" t="s">
        <v>4</v>
      </c>
      <c r="B8108" s="4" t="s">
        <v>5</v>
      </c>
      <c r="C8108" s="4" t="s">
        <v>10</v>
      </c>
      <c r="D8108" s="4" t="s">
        <v>14</v>
      </c>
      <c r="E8108" s="4" t="s">
        <v>6</v>
      </c>
      <c r="F8108" s="4" t="s">
        <v>24</v>
      </c>
      <c r="G8108" s="4" t="s">
        <v>24</v>
      </c>
      <c r="H8108" s="4" t="s">
        <v>24</v>
      </c>
    </row>
    <row r="8109" spans="1:8">
      <c r="A8109" t="n">
        <v>66743</v>
      </c>
      <c r="B8109" s="44" t="n">
        <v>48</v>
      </c>
      <c r="C8109" s="7" t="n">
        <v>28</v>
      </c>
      <c r="D8109" s="7" t="n">
        <v>0</v>
      </c>
      <c r="E8109" s="7" t="s">
        <v>539</v>
      </c>
      <c r="F8109" s="7" t="n">
        <v>-1</v>
      </c>
      <c r="G8109" s="7" t="n">
        <v>1</v>
      </c>
      <c r="H8109" s="7" t="n">
        <v>0</v>
      </c>
    </row>
    <row r="8110" spans="1:8">
      <c r="A8110" t="s">
        <v>4</v>
      </c>
      <c r="B8110" s="4" t="s">
        <v>5</v>
      </c>
      <c r="C8110" s="4" t="s">
        <v>10</v>
      </c>
      <c r="D8110" s="4" t="s">
        <v>14</v>
      </c>
      <c r="E8110" s="4" t="s">
        <v>6</v>
      </c>
      <c r="F8110" s="4" t="s">
        <v>24</v>
      </c>
      <c r="G8110" s="4" t="s">
        <v>24</v>
      </c>
      <c r="H8110" s="4" t="s">
        <v>24</v>
      </c>
    </row>
    <row r="8111" spans="1:8">
      <c r="A8111" t="n">
        <v>66776</v>
      </c>
      <c r="B8111" s="44" t="n">
        <v>48</v>
      </c>
      <c r="C8111" s="7" t="n">
        <v>0</v>
      </c>
      <c r="D8111" s="7" t="n">
        <v>0</v>
      </c>
      <c r="E8111" s="7" t="s">
        <v>132</v>
      </c>
      <c r="F8111" s="7" t="n">
        <v>0</v>
      </c>
      <c r="G8111" s="7" t="n">
        <v>1</v>
      </c>
      <c r="H8111" s="7" t="n">
        <v>0</v>
      </c>
    </row>
    <row r="8112" spans="1:8">
      <c r="A8112" t="s">
        <v>4</v>
      </c>
      <c r="B8112" s="4" t="s">
        <v>5</v>
      </c>
      <c r="C8112" s="4" t="s">
        <v>10</v>
      </c>
      <c r="D8112" s="4" t="s">
        <v>14</v>
      </c>
      <c r="E8112" s="4" t="s">
        <v>6</v>
      </c>
      <c r="F8112" s="4" t="s">
        <v>24</v>
      </c>
      <c r="G8112" s="4" t="s">
        <v>24</v>
      </c>
      <c r="H8112" s="4" t="s">
        <v>24</v>
      </c>
    </row>
    <row r="8113" spans="1:8">
      <c r="A8113" t="n">
        <v>66800</v>
      </c>
      <c r="B8113" s="44" t="n">
        <v>48</v>
      </c>
      <c r="C8113" s="7" t="n">
        <v>61489</v>
      </c>
      <c r="D8113" s="7" t="n">
        <v>0</v>
      </c>
      <c r="E8113" s="7" t="s">
        <v>132</v>
      </c>
      <c r="F8113" s="7" t="n">
        <v>0</v>
      </c>
      <c r="G8113" s="7" t="n">
        <v>1</v>
      </c>
      <c r="H8113" s="7" t="n">
        <v>0</v>
      </c>
    </row>
    <row r="8114" spans="1:8">
      <c r="A8114" t="s">
        <v>4</v>
      </c>
      <c r="B8114" s="4" t="s">
        <v>5</v>
      </c>
      <c r="C8114" s="4" t="s">
        <v>10</v>
      </c>
      <c r="D8114" s="4" t="s">
        <v>14</v>
      </c>
      <c r="E8114" s="4" t="s">
        <v>6</v>
      </c>
      <c r="F8114" s="4" t="s">
        <v>24</v>
      </c>
      <c r="G8114" s="4" t="s">
        <v>24</v>
      </c>
      <c r="H8114" s="4" t="s">
        <v>24</v>
      </c>
    </row>
    <row r="8115" spans="1:8">
      <c r="A8115" t="n">
        <v>66824</v>
      </c>
      <c r="B8115" s="44" t="n">
        <v>48</v>
      </c>
      <c r="C8115" s="7" t="n">
        <v>61490</v>
      </c>
      <c r="D8115" s="7" t="n">
        <v>0</v>
      </c>
      <c r="E8115" s="7" t="s">
        <v>132</v>
      </c>
      <c r="F8115" s="7" t="n">
        <v>0</v>
      </c>
      <c r="G8115" s="7" t="n">
        <v>1</v>
      </c>
      <c r="H8115" s="7" t="n">
        <v>0</v>
      </c>
    </row>
    <row r="8116" spans="1:8">
      <c r="A8116" t="s">
        <v>4</v>
      </c>
      <c r="B8116" s="4" t="s">
        <v>5</v>
      </c>
      <c r="C8116" s="4" t="s">
        <v>10</v>
      </c>
      <c r="D8116" s="4" t="s">
        <v>14</v>
      </c>
      <c r="E8116" s="4" t="s">
        <v>6</v>
      </c>
      <c r="F8116" s="4" t="s">
        <v>24</v>
      </c>
      <c r="G8116" s="4" t="s">
        <v>24</v>
      </c>
      <c r="H8116" s="4" t="s">
        <v>24</v>
      </c>
    </row>
    <row r="8117" spans="1:8">
      <c r="A8117" t="n">
        <v>66848</v>
      </c>
      <c r="B8117" s="44" t="n">
        <v>48</v>
      </c>
      <c r="C8117" s="7" t="n">
        <v>61488</v>
      </c>
      <c r="D8117" s="7" t="n">
        <v>0</v>
      </c>
      <c r="E8117" s="7" t="s">
        <v>132</v>
      </c>
      <c r="F8117" s="7" t="n">
        <v>0</v>
      </c>
      <c r="G8117" s="7" t="n">
        <v>1</v>
      </c>
      <c r="H8117" s="7" t="n">
        <v>0</v>
      </c>
    </row>
    <row r="8118" spans="1:8">
      <c r="A8118" t="s">
        <v>4</v>
      </c>
      <c r="B8118" s="4" t="s">
        <v>5</v>
      </c>
      <c r="C8118" s="4" t="s">
        <v>10</v>
      </c>
      <c r="D8118" s="4" t="s">
        <v>14</v>
      </c>
      <c r="E8118" s="4" t="s">
        <v>6</v>
      </c>
      <c r="F8118" s="4" t="s">
        <v>24</v>
      </c>
      <c r="G8118" s="4" t="s">
        <v>24</v>
      </c>
      <c r="H8118" s="4" t="s">
        <v>24</v>
      </c>
    </row>
    <row r="8119" spans="1:8">
      <c r="A8119" t="n">
        <v>66872</v>
      </c>
      <c r="B8119" s="44" t="n">
        <v>48</v>
      </c>
      <c r="C8119" s="7" t="n">
        <v>8</v>
      </c>
      <c r="D8119" s="7" t="n">
        <v>0</v>
      </c>
      <c r="E8119" s="7" t="s">
        <v>132</v>
      </c>
      <c r="F8119" s="7" t="n">
        <v>0</v>
      </c>
      <c r="G8119" s="7" t="n">
        <v>1</v>
      </c>
      <c r="H8119" s="7" t="n">
        <v>0</v>
      </c>
    </row>
    <row r="8120" spans="1:8">
      <c r="A8120" t="s">
        <v>4</v>
      </c>
      <c r="B8120" s="4" t="s">
        <v>5</v>
      </c>
      <c r="C8120" s="4" t="s">
        <v>10</v>
      </c>
      <c r="D8120" s="4" t="s">
        <v>14</v>
      </c>
      <c r="E8120" s="4" t="s">
        <v>6</v>
      </c>
      <c r="F8120" s="4" t="s">
        <v>24</v>
      </c>
      <c r="G8120" s="4" t="s">
        <v>24</v>
      </c>
      <c r="H8120" s="4" t="s">
        <v>24</v>
      </c>
    </row>
    <row r="8121" spans="1:8">
      <c r="A8121" t="n">
        <v>66896</v>
      </c>
      <c r="B8121" s="44" t="n">
        <v>48</v>
      </c>
      <c r="C8121" s="7" t="n">
        <v>1</v>
      </c>
      <c r="D8121" s="7" t="n">
        <v>0</v>
      </c>
      <c r="E8121" s="7" t="s">
        <v>132</v>
      </c>
      <c r="F8121" s="7" t="n">
        <v>0</v>
      </c>
      <c r="G8121" s="7" t="n">
        <v>1</v>
      </c>
      <c r="H8121" s="7" t="n">
        <v>0</v>
      </c>
    </row>
    <row r="8122" spans="1:8">
      <c r="A8122" t="s">
        <v>4</v>
      </c>
      <c r="B8122" s="4" t="s">
        <v>5</v>
      </c>
      <c r="C8122" s="4" t="s">
        <v>10</v>
      </c>
      <c r="D8122" s="4" t="s">
        <v>14</v>
      </c>
      <c r="E8122" s="4" t="s">
        <v>6</v>
      </c>
      <c r="F8122" s="4" t="s">
        <v>24</v>
      </c>
      <c r="G8122" s="4" t="s">
        <v>24</v>
      </c>
      <c r="H8122" s="4" t="s">
        <v>24</v>
      </c>
    </row>
    <row r="8123" spans="1:8">
      <c r="A8123" t="n">
        <v>66920</v>
      </c>
      <c r="B8123" s="44" t="n">
        <v>48</v>
      </c>
      <c r="C8123" s="7" t="n">
        <v>9</v>
      </c>
      <c r="D8123" s="7" t="n">
        <v>0</v>
      </c>
      <c r="E8123" s="7" t="s">
        <v>132</v>
      </c>
      <c r="F8123" s="7" t="n">
        <v>0</v>
      </c>
      <c r="G8123" s="7" t="n">
        <v>1</v>
      </c>
      <c r="H8123" s="7" t="n">
        <v>0</v>
      </c>
    </row>
    <row r="8124" spans="1:8">
      <c r="A8124" t="s">
        <v>4</v>
      </c>
      <c r="B8124" s="4" t="s">
        <v>5</v>
      </c>
      <c r="C8124" s="4" t="s">
        <v>10</v>
      </c>
      <c r="D8124" s="4" t="s">
        <v>14</v>
      </c>
      <c r="E8124" s="4" t="s">
        <v>6</v>
      </c>
      <c r="F8124" s="4" t="s">
        <v>24</v>
      </c>
      <c r="G8124" s="4" t="s">
        <v>24</v>
      </c>
      <c r="H8124" s="4" t="s">
        <v>24</v>
      </c>
    </row>
    <row r="8125" spans="1:8">
      <c r="A8125" t="n">
        <v>66944</v>
      </c>
      <c r="B8125" s="44" t="n">
        <v>48</v>
      </c>
      <c r="C8125" s="7" t="n">
        <v>7032</v>
      </c>
      <c r="D8125" s="7" t="n">
        <v>0</v>
      </c>
      <c r="E8125" s="7" t="s">
        <v>132</v>
      </c>
      <c r="F8125" s="7" t="n">
        <v>0</v>
      </c>
      <c r="G8125" s="7" t="n">
        <v>1</v>
      </c>
      <c r="H8125" s="7" t="n">
        <v>0</v>
      </c>
    </row>
    <row r="8126" spans="1:8">
      <c r="A8126" t="s">
        <v>4</v>
      </c>
      <c r="B8126" s="4" t="s">
        <v>5</v>
      </c>
      <c r="C8126" s="4" t="s">
        <v>10</v>
      </c>
      <c r="D8126" s="4" t="s">
        <v>14</v>
      </c>
      <c r="E8126" s="4" t="s">
        <v>6</v>
      </c>
      <c r="F8126" s="4" t="s">
        <v>24</v>
      </c>
      <c r="G8126" s="4" t="s">
        <v>24</v>
      </c>
      <c r="H8126" s="4" t="s">
        <v>24</v>
      </c>
    </row>
    <row r="8127" spans="1:8">
      <c r="A8127" t="n">
        <v>66968</v>
      </c>
      <c r="B8127" s="44" t="n">
        <v>48</v>
      </c>
      <c r="C8127" s="7" t="n">
        <v>28</v>
      </c>
      <c r="D8127" s="7" t="n">
        <v>0</v>
      </c>
      <c r="E8127" s="7" t="s">
        <v>132</v>
      </c>
      <c r="F8127" s="7" t="n">
        <v>0</v>
      </c>
      <c r="G8127" s="7" t="n">
        <v>1</v>
      </c>
      <c r="H8127" s="7" t="n">
        <v>0</v>
      </c>
    </row>
    <row r="8128" spans="1:8">
      <c r="A8128" t="s">
        <v>4</v>
      </c>
      <c r="B8128" s="4" t="s">
        <v>5</v>
      </c>
      <c r="C8128" s="4" t="s">
        <v>10</v>
      </c>
      <c r="D8128" s="4" t="s">
        <v>14</v>
      </c>
      <c r="E8128" s="4" t="s">
        <v>6</v>
      </c>
      <c r="F8128" s="4" t="s">
        <v>24</v>
      </c>
      <c r="G8128" s="4" t="s">
        <v>24</v>
      </c>
      <c r="H8128" s="4" t="s">
        <v>24</v>
      </c>
    </row>
    <row r="8129" spans="1:8">
      <c r="A8129" t="n">
        <v>66992</v>
      </c>
      <c r="B8129" s="44" t="n">
        <v>48</v>
      </c>
      <c r="C8129" s="7" t="n">
        <v>22</v>
      </c>
      <c r="D8129" s="7" t="n">
        <v>0</v>
      </c>
      <c r="E8129" s="7" t="s">
        <v>132</v>
      </c>
      <c r="F8129" s="7" t="n">
        <v>0</v>
      </c>
      <c r="G8129" s="7" t="n">
        <v>1</v>
      </c>
      <c r="H8129" s="7" t="n">
        <v>0</v>
      </c>
    </row>
    <row r="8130" spans="1:8">
      <c r="A8130" t="s">
        <v>4</v>
      </c>
      <c r="B8130" s="4" t="s">
        <v>5</v>
      </c>
      <c r="C8130" s="4" t="s">
        <v>10</v>
      </c>
      <c r="D8130" s="4" t="s">
        <v>14</v>
      </c>
      <c r="E8130" s="4" t="s">
        <v>6</v>
      </c>
      <c r="F8130" s="4" t="s">
        <v>24</v>
      </c>
      <c r="G8130" s="4" t="s">
        <v>24</v>
      </c>
      <c r="H8130" s="4" t="s">
        <v>24</v>
      </c>
    </row>
    <row r="8131" spans="1:8">
      <c r="A8131" t="n">
        <v>67016</v>
      </c>
      <c r="B8131" s="44" t="n">
        <v>48</v>
      </c>
      <c r="C8131" s="7" t="n">
        <v>14</v>
      </c>
      <c r="D8131" s="7" t="n">
        <v>0</v>
      </c>
      <c r="E8131" s="7" t="s">
        <v>132</v>
      </c>
      <c r="F8131" s="7" t="n">
        <v>0</v>
      </c>
      <c r="G8131" s="7" t="n">
        <v>1</v>
      </c>
      <c r="H8131" s="7" t="n">
        <v>0</v>
      </c>
    </row>
    <row r="8132" spans="1:8">
      <c r="A8132" t="s">
        <v>4</v>
      </c>
      <c r="B8132" s="4" t="s">
        <v>5</v>
      </c>
      <c r="C8132" s="4" t="s">
        <v>10</v>
      </c>
    </row>
    <row r="8133" spans="1:8">
      <c r="A8133" t="n">
        <v>67040</v>
      </c>
      <c r="B8133" s="27" t="n">
        <v>16</v>
      </c>
      <c r="C8133" s="7" t="n">
        <v>0</v>
      </c>
    </row>
    <row r="8134" spans="1:8">
      <c r="A8134" t="s">
        <v>4</v>
      </c>
      <c r="B8134" s="4" t="s">
        <v>5</v>
      </c>
      <c r="C8134" s="4" t="s">
        <v>10</v>
      </c>
      <c r="D8134" s="4" t="s">
        <v>10</v>
      </c>
      <c r="E8134" s="4" t="s">
        <v>10</v>
      </c>
    </row>
    <row r="8135" spans="1:8">
      <c r="A8135" t="n">
        <v>67043</v>
      </c>
      <c r="B8135" s="64" t="n">
        <v>61</v>
      </c>
      <c r="C8135" s="7" t="n">
        <v>61489</v>
      </c>
      <c r="D8135" s="7" t="n">
        <v>1560</v>
      </c>
      <c r="E8135" s="7" t="n">
        <v>0</v>
      </c>
    </row>
    <row r="8136" spans="1:8">
      <c r="A8136" t="s">
        <v>4</v>
      </c>
      <c r="B8136" s="4" t="s">
        <v>5</v>
      </c>
      <c r="C8136" s="4" t="s">
        <v>10</v>
      </c>
      <c r="D8136" s="4" t="s">
        <v>10</v>
      </c>
      <c r="E8136" s="4" t="s">
        <v>10</v>
      </c>
    </row>
    <row r="8137" spans="1:8">
      <c r="A8137" t="n">
        <v>67050</v>
      </c>
      <c r="B8137" s="64" t="n">
        <v>61</v>
      </c>
      <c r="C8137" s="7" t="n">
        <v>61490</v>
      </c>
      <c r="D8137" s="7" t="n">
        <v>1560</v>
      </c>
      <c r="E8137" s="7" t="n">
        <v>0</v>
      </c>
    </row>
    <row r="8138" spans="1:8">
      <c r="A8138" t="s">
        <v>4</v>
      </c>
      <c r="B8138" s="4" t="s">
        <v>5</v>
      </c>
      <c r="C8138" s="4" t="s">
        <v>10</v>
      </c>
      <c r="D8138" s="4" t="s">
        <v>10</v>
      </c>
      <c r="E8138" s="4" t="s">
        <v>10</v>
      </c>
    </row>
    <row r="8139" spans="1:8">
      <c r="A8139" t="n">
        <v>67057</v>
      </c>
      <c r="B8139" s="64" t="n">
        <v>61</v>
      </c>
      <c r="C8139" s="7" t="n">
        <v>8</v>
      </c>
      <c r="D8139" s="7" t="n">
        <v>1640</v>
      </c>
      <c r="E8139" s="7" t="n">
        <v>0</v>
      </c>
    </row>
    <row r="8140" spans="1:8">
      <c r="A8140" t="s">
        <v>4</v>
      </c>
      <c r="B8140" s="4" t="s">
        <v>5</v>
      </c>
      <c r="C8140" s="4" t="s">
        <v>10</v>
      </c>
      <c r="D8140" s="4" t="s">
        <v>10</v>
      </c>
      <c r="E8140" s="4" t="s">
        <v>10</v>
      </c>
    </row>
    <row r="8141" spans="1:8">
      <c r="A8141" t="n">
        <v>67064</v>
      </c>
      <c r="B8141" s="64" t="n">
        <v>61</v>
      </c>
      <c r="C8141" s="7" t="n">
        <v>1</v>
      </c>
      <c r="D8141" s="7" t="n">
        <v>65533</v>
      </c>
      <c r="E8141" s="7" t="n">
        <v>0</v>
      </c>
    </row>
    <row r="8142" spans="1:8">
      <c r="A8142" t="s">
        <v>4</v>
      </c>
      <c r="B8142" s="4" t="s">
        <v>5</v>
      </c>
      <c r="C8142" s="4" t="s">
        <v>10</v>
      </c>
      <c r="D8142" s="4" t="s">
        <v>10</v>
      </c>
      <c r="E8142" s="4" t="s">
        <v>10</v>
      </c>
    </row>
    <row r="8143" spans="1:8">
      <c r="A8143" t="n">
        <v>67071</v>
      </c>
      <c r="B8143" s="64" t="n">
        <v>61</v>
      </c>
      <c r="C8143" s="7" t="n">
        <v>14</v>
      </c>
      <c r="D8143" s="7" t="n">
        <v>65533</v>
      </c>
      <c r="E8143" s="7" t="n">
        <v>0</v>
      </c>
    </row>
    <row r="8144" spans="1:8">
      <c r="A8144" t="s">
        <v>4</v>
      </c>
      <c r="B8144" s="4" t="s">
        <v>5</v>
      </c>
      <c r="C8144" s="4" t="s">
        <v>10</v>
      </c>
      <c r="D8144" s="4" t="s">
        <v>10</v>
      </c>
      <c r="E8144" s="4" t="s">
        <v>10</v>
      </c>
    </row>
    <row r="8145" spans="1:8">
      <c r="A8145" t="n">
        <v>67078</v>
      </c>
      <c r="B8145" s="64" t="n">
        <v>61</v>
      </c>
      <c r="C8145" s="7" t="n">
        <v>9</v>
      </c>
      <c r="D8145" s="7" t="n">
        <v>0</v>
      </c>
      <c r="E8145" s="7" t="n">
        <v>0</v>
      </c>
    </row>
    <row r="8146" spans="1:8">
      <c r="A8146" t="s">
        <v>4</v>
      </c>
      <c r="B8146" s="4" t="s">
        <v>5</v>
      </c>
      <c r="C8146" s="4" t="s">
        <v>10</v>
      </c>
      <c r="D8146" s="4" t="s">
        <v>10</v>
      </c>
      <c r="E8146" s="4" t="s">
        <v>10</v>
      </c>
    </row>
    <row r="8147" spans="1:8">
      <c r="A8147" t="n">
        <v>67085</v>
      </c>
      <c r="B8147" s="64" t="n">
        <v>61</v>
      </c>
      <c r="C8147" s="7" t="n">
        <v>7032</v>
      </c>
      <c r="D8147" s="7" t="n">
        <v>0</v>
      </c>
      <c r="E8147" s="7" t="n">
        <v>0</v>
      </c>
    </row>
    <row r="8148" spans="1:8">
      <c r="A8148" t="s">
        <v>4</v>
      </c>
      <c r="B8148" s="4" t="s">
        <v>5</v>
      </c>
      <c r="C8148" s="4" t="s">
        <v>10</v>
      </c>
      <c r="D8148" s="4" t="s">
        <v>10</v>
      </c>
      <c r="E8148" s="4" t="s">
        <v>10</v>
      </c>
    </row>
    <row r="8149" spans="1:8">
      <c r="A8149" t="n">
        <v>67092</v>
      </c>
      <c r="B8149" s="64" t="n">
        <v>61</v>
      </c>
      <c r="C8149" s="7" t="n">
        <v>0</v>
      </c>
      <c r="D8149" s="7" t="n">
        <v>65533</v>
      </c>
      <c r="E8149" s="7" t="n">
        <v>0</v>
      </c>
    </row>
    <row r="8150" spans="1:8">
      <c r="A8150" t="s">
        <v>4</v>
      </c>
      <c r="B8150" s="4" t="s">
        <v>5</v>
      </c>
      <c r="C8150" s="4" t="s">
        <v>10</v>
      </c>
      <c r="D8150" s="4" t="s">
        <v>10</v>
      </c>
      <c r="E8150" s="4" t="s">
        <v>10</v>
      </c>
    </row>
    <row r="8151" spans="1:8">
      <c r="A8151" t="n">
        <v>67099</v>
      </c>
      <c r="B8151" s="64" t="n">
        <v>61</v>
      </c>
      <c r="C8151" s="7" t="n">
        <v>61488</v>
      </c>
      <c r="D8151" s="7" t="n">
        <v>65533</v>
      </c>
      <c r="E8151" s="7" t="n">
        <v>0</v>
      </c>
    </row>
    <row r="8152" spans="1:8">
      <c r="A8152" t="s">
        <v>4</v>
      </c>
      <c r="B8152" s="4" t="s">
        <v>5</v>
      </c>
      <c r="C8152" s="4" t="s">
        <v>10</v>
      </c>
      <c r="D8152" s="4" t="s">
        <v>24</v>
      </c>
      <c r="E8152" s="4" t="s">
        <v>24</v>
      </c>
      <c r="F8152" s="4" t="s">
        <v>14</v>
      </c>
    </row>
    <row r="8153" spans="1:8">
      <c r="A8153" t="n">
        <v>67106</v>
      </c>
      <c r="B8153" s="50" t="n">
        <v>52</v>
      </c>
      <c r="C8153" s="7" t="n">
        <v>1640</v>
      </c>
      <c r="D8153" s="7" t="n">
        <v>8</v>
      </c>
      <c r="E8153" s="7" t="n">
        <v>0.0500000007450581</v>
      </c>
      <c r="F8153" s="7" t="n">
        <v>1</v>
      </c>
    </row>
    <row r="8154" spans="1:8">
      <c r="A8154" t="s">
        <v>4</v>
      </c>
      <c r="B8154" s="4" t="s">
        <v>5</v>
      </c>
      <c r="C8154" s="4" t="s">
        <v>14</v>
      </c>
      <c r="D8154" s="4" t="s">
        <v>10</v>
      </c>
      <c r="E8154" s="4" t="s">
        <v>10</v>
      </c>
      <c r="F8154" s="4" t="s">
        <v>9</v>
      </c>
    </row>
    <row r="8155" spans="1:8">
      <c r="A8155" t="n">
        <v>67118</v>
      </c>
      <c r="B8155" s="59" t="n">
        <v>84</v>
      </c>
      <c r="C8155" s="7" t="n">
        <v>0</v>
      </c>
      <c r="D8155" s="7" t="n">
        <v>0</v>
      </c>
      <c r="E8155" s="7" t="n">
        <v>0</v>
      </c>
      <c r="F8155" s="7" t="n">
        <v>1036831949</v>
      </c>
    </row>
    <row r="8156" spans="1:8">
      <c r="A8156" t="s">
        <v>4</v>
      </c>
      <c r="B8156" s="4" t="s">
        <v>5</v>
      </c>
      <c r="C8156" s="4" t="s">
        <v>14</v>
      </c>
      <c r="D8156" s="4" t="s">
        <v>10</v>
      </c>
    </row>
    <row r="8157" spans="1:8">
      <c r="A8157" t="n">
        <v>67128</v>
      </c>
      <c r="B8157" s="23" t="n">
        <v>58</v>
      </c>
      <c r="C8157" s="7" t="n">
        <v>255</v>
      </c>
      <c r="D8157" s="7" t="n">
        <v>0</v>
      </c>
    </row>
    <row r="8158" spans="1:8">
      <c r="A8158" t="s">
        <v>4</v>
      </c>
      <c r="B8158" s="4" t="s">
        <v>5</v>
      </c>
      <c r="C8158" s="4" t="s">
        <v>14</v>
      </c>
      <c r="D8158" s="53" t="s">
        <v>129</v>
      </c>
      <c r="E8158" s="4" t="s">
        <v>5</v>
      </c>
      <c r="F8158" s="4" t="s">
        <v>14</v>
      </c>
      <c r="G8158" s="4" t="s">
        <v>10</v>
      </c>
      <c r="H8158" s="53" t="s">
        <v>130</v>
      </c>
      <c r="I8158" s="4" t="s">
        <v>14</v>
      </c>
      <c r="J8158" s="4" t="s">
        <v>26</v>
      </c>
    </row>
    <row r="8159" spans="1:8">
      <c r="A8159" t="n">
        <v>67132</v>
      </c>
      <c r="B8159" s="12" t="n">
        <v>5</v>
      </c>
      <c r="C8159" s="7" t="n">
        <v>28</v>
      </c>
      <c r="D8159" s="53" t="s">
        <v>3</v>
      </c>
      <c r="E8159" s="54" t="n">
        <v>64</v>
      </c>
      <c r="F8159" s="7" t="n">
        <v>5</v>
      </c>
      <c r="G8159" s="7" t="n">
        <v>2</v>
      </c>
      <c r="H8159" s="53" t="s">
        <v>3</v>
      </c>
      <c r="I8159" s="7" t="n">
        <v>1</v>
      </c>
      <c r="J8159" s="13" t="n">
        <f t="normal" ca="1">A8173</f>
        <v>0</v>
      </c>
    </row>
    <row r="8160" spans="1:8">
      <c r="A8160" t="s">
        <v>4</v>
      </c>
      <c r="B8160" s="4" t="s">
        <v>5</v>
      </c>
      <c r="C8160" s="4" t="s">
        <v>14</v>
      </c>
      <c r="D8160" s="4" t="s">
        <v>10</v>
      </c>
      <c r="E8160" s="4" t="s">
        <v>6</v>
      </c>
    </row>
    <row r="8161" spans="1:10">
      <c r="A8161" t="n">
        <v>67143</v>
      </c>
      <c r="B8161" s="26" t="n">
        <v>51</v>
      </c>
      <c r="C8161" s="7" t="n">
        <v>4</v>
      </c>
      <c r="D8161" s="7" t="n">
        <v>2</v>
      </c>
      <c r="E8161" s="7" t="s">
        <v>162</v>
      </c>
    </row>
    <row r="8162" spans="1:10">
      <c r="A8162" t="s">
        <v>4</v>
      </c>
      <c r="B8162" s="4" t="s">
        <v>5</v>
      </c>
      <c r="C8162" s="4" t="s">
        <v>10</v>
      </c>
    </row>
    <row r="8163" spans="1:10">
      <c r="A8163" t="n">
        <v>67156</v>
      </c>
      <c r="B8163" s="27" t="n">
        <v>16</v>
      </c>
      <c r="C8163" s="7" t="n">
        <v>0</v>
      </c>
    </row>
    <row r="8164" spans="1:10">
      <c r="A8164" t="s">
        <v>4</v>
      </c>
      <c r="B8164" s="4" t="s">
        <v>5</v>
      </c>
      <c r="C8164" s="4" t="s">
        <v>10</v>
      </c>
      <c r="D8164" s="4" t="s">
        <v>14</v>
      </c>
      <c r="E8164" s="4" t="s">
        <v>9</v>
      </c>
      <c r="F8164" s="4" t="s">
        <v>45</v>
      </c>
      <c r="G8164" s="4" t="s">
        <v>14</v>
      </c>
      <c r="H8164" s="4" t="s">
        <v>14</v>
      </c>
    </row>
    <row r="8165" spans="1:10">
      <c r="A8165" t="n">
        <v>67159</v>
      </c>
      <c r="B8165" s="28" t="n">
        <v>26</v>
      </c>
      <c r="C8165" s="7" t="n">
        <v>2</v>
      </c>
      <c r="D8165" s="7" t="n">
        <v>17</v>
      </c>
      <c r="E8165" s="7" t="n">
        <v>6370</v>
      </c>
      <c r="F8165" s="7" t="s">
        <v>599</v>
      </c>
      <c r="G8165" s="7" t="n">
        <v>2</v>
      </c>
      <c r="H8165" s="7" t="n">
        <v>0</v>
      </c>
    </row>
    <row r="8166" spans="1:10">
      <c r="A8166" t="s">
        <v>4</v>
      </c>
      <c r="B8166" s="4" t="s">
        <v>5</v>
      </c>
    </row>
    <row r="8167" spans="1:10">
      <c r="A8167" t="n">
        <v>67201</v>
      </c>
      <c r="B8167" s="29" t="n">
        <v>28</v>
      </c>
    </row>
    <row r="8168" spans="1:10">
      <c r="A8168" t="s">
        <v>4</v>
      </c>
      <c r="B8168" s="4" t="s">
        <v>5</v>
      </c>
      <c r="C8168" s="4" t="s">
        <v>10</v>
      </c>
      <c r="D8168" s="4" t="s">
        <v>14</v>
      </c>
    </row>
    <row r="8169" spans="1:10">
      <c r="A8169" t="n">
        <v>67202</v>
      </c>
      <c r="B8169" s="31" t="n">
        <v>89</v>
      </c>
      <c r="C8169" s="7" t="n">
        <v>65533</v>
      </c>
      <c r="D8169" s="7" t="n">
        <v>1</v>
      </c>
    </row>
    <row r="8170" spans="1:10">
      <c r="A8170" t="s">
        <v>4</v>
      </c>
      <c r="B8170" s="4" t="s">
        <v>5</v>
      </c>
      <c r="C8170" s="4" t="s">
        <v>26</v>
      </c>
    </row>
    <row r="8171" spans="1:10">
      <c r="A8171" t="n">
        <v>67206</v>
      </c>
      <c r="B8171" s="16" t="n">
        <v>3</v>
      </c>
      <c r="C8171" s="13" t="n">
        <f t="normal" ca="1">A8185</f>
        <v>0</v>
      </c>
    </row>
    <row r="8172" spans="1:10">
      <c r="A8172" t="s">
        <v>4</v>
      </c>
      <c r="B8172" s="4" t="s">
        <v>5</v>
      </c>
      <c r="C8172" s="4" t="s">
        <v>14</v>
      </c>
      <c r="D8172" s="53" t="s">
        <v>129</v>
      </c>
      <c r="E8172" s="4" t="s">
        <v>5</v>
      </c>
      <c r="F8172" s="4" t="s">
        <v>14</v>
      </c>
      <c r="G8172" s="4" t="s">
        <v>10</v>
      </c>
      <c r="H8172" s="53" t="s">
        <v>130</v>
      </c>
      <c r="I8172" s="4" t="s">
        <v>14</v>
      </c>
      <c r="J8172" s="4" t="s">
        <v>26</v>
      </c>
    </row>
    <row r="8173" spans="1:10">
      <c r="A8173" t="n">
        <v>67211</v>
      </c>
      <c r="B8173" s="12" t="n">
        <v>5</v>
      </c>
      <c r="C8173" s="7" t="n">
        <v>28</v>
      </c>
      <c r="D8173" s="53" t="s">
        <v>3</v>
      </c>
      <c r="E8173" s="54" t="n">
        <v>64</v>
      </c>
      <c r="F8173" s="7" t="n">
        <v>5</v>
      </c>
      <c r="G8173" s="7" t="n">
        <v>4</v>
      </c>
      <c r="H8173" s="53" t="s">
        <v>3</v>
      </c>
      <c r="I8173" s="7" t="n">
        <v>1</v>
      </c>
      <c r="J8173" s="13" t="n">
        <f t="normal" ca="1">A8185</f>
        <v>0</v>
      </c>
    </row>
    <row r="8174" spans="1:10">
      <c r="A8174" t="s">
        <v>4</v>
      </c>
      <c r="B8174" s="4" t="s">
        <v>5</v>
      </c>
      <c r="C8174" s="4" t="s">
        <v>14</v>
      </c>
      <c r="D8174" s="4" t="s">
        <v>10</v>
      </c>
      <c r="E8174" s="4" t="s">
        <v>6</v>
      </c>
    </row>
    <row r="8175" spans="1:10">
      <c r="A8175" t="n">
        <v>67222</v>
      </c>
      <c r="B8175" s="26" t="n">
        <v>51</v>
      </c>
      <c r="C8175" s="7" t="n">
        <v>4</v>
      </c>
      <c r="D8175" s="7" t="n">
        <v>4</v>
      </c>
      <c r="E8175" s="7" t="s">
        <v>162</v>
      </c>
    </row>
    <row r="8176" spans="1:10">
      <c r="A8176" t="s">
        <v>4</v>
      </c>
      <c r="B8176" s="4" t="s">
        <v>5</v>
      </c>
      <c r="C8176" s="4" t="s">
        <v>10</v>
      </c>
    </row>
    <row r="8177" spans="1:10">
      <c r="A8177" t="n">
        <v>67235</v>
      </c>
      <c r="B8177" s="27" t="n">
        <v>16</v>
      </c>
      <c r="C8177" s="7" t="n">
        <v>0</v>
      </c>
    </row>
    <row r="8178" spans="1:10">
      <c r="A8178" t="s">
        <v>4</v>
      </c>
      <c r="B8178" s="4" t="s">
        <v>5</v>
      </c>
      <c r="C8178" s="4" t="s">
        <v>10</v>
      </c>
      <c r="D8178" s="4" t="s">
        <v>14</v>
      </c>
      <c r="E8178" s="4" t="s">
        <v>9</v>
      </c>
      <c r="F8178" s="4" t="s">
        <v>45</v>
      </c>
      <c r="G8178" s="4" t="s">
        <v>14</v>
      </c>
      <c r="H8178" s="4" t="s">
        <v>14</v>
      </c>
    </row>
    <row r="8179" spans="1:10">
      <c r="A8179" t="n">
        <v>67238</v>
      </c>
      <c r="B8179" s="28" t="n">
        <v>26</v>
      </c>
      <c r="C8179" s="7" t="n">
        <v>4</v>
      </c>
      <c r="D8179" s="7" t="n">
        <v>17</v>
      </c>
      <c r="E8179" s="7" t="n">
        <v>7364</v>
      </c>
      <c r="F8179" s="7" t="s">
        <v>599</v>
      </c>
      <c r="G8179" s="7" t="n">
        <v>2</v>
      </c>
      <c r="H8179" s="7" t="n">
        <v>0</v>
      </c>
    </row>
    <row r="8180" spans="1:10">
      <c r="A8180" t="s">
        <v>4</v>
      </c>
      <c r="B8180" s="4" t="s">
        <v>5</v>
      </c>
    </row>
    <row r="8181" spans="1:10">
      <c r="A8181" t="n">
        <v>67280</v>
      </c>
      <c r="B8181" s="29" t="n">
        <v>28</v>
      </c>
    </row>
    <row r="8182" spans="1:10">
      <c r="A8182" t="s">
        <v>4</v>
      </c>
      <c r="B8182" s="4" t="s">
        <v>5</v>
      </c>
      <c r="C8182" s="4" t="s">
        <v>10</v>
      </c>
      <c r="D8182" s="4" t="s">
        <v>14</v>
      </c>
    </row>
    <row r="8183" spans="1:10">
      <c r="A8183" t="n">
        <v>67281</v>
      </c>
      <c r="B8183" s="31" t="n">
        <v>89</v>
      </c>
      <c r="C8183" s="7" t="n">
        <v>65533</v>
      </c>
      <c r="D8183" s="7" t="n">
        <v>1</v>
      </c>
    </row>
    <row r="8184" spans="1:10">
      <c r="A8184" t="s">
        <v>4</v>
      </c>
      <c r="B8184" s="4" t="s">
        <v>5</v>
      </c>
      <c r="C8184" s="4" t="s">
        <v>14</v>
      </c>
      <c r="D8184" s="4" t="s">
        <v>10</v>
      </c>
      <c r="E8184" s="4" t="s">
        <v>24</v>
      </c>
    </row>
    <row r="8185" spans="1:10">
      <c r="A8185" t="n">
        <v>67285</v>
      </c>
      <c r="B8185" s="23" t="n">
        <v>58</v>
      </c>
      <c r="C8185" s="7" t="n">
        <v>101</v>
      </c>
      <c r="D8185" s="7" t="n">
        <v>500</v>
      </c>
      <c r="E8185" s="7" t="n">
        <v>1</v>
      </c>
    </row>
    <row r="8186" spans="1:10">
      <c r="A8186" t="s">
        <v>4</v>
      </c>
      <c r="B8186" s="4" t="s">
        <v>5</v>
      </c>
      <c r="C8186" s="4" t="s">
        <v>14</v>
      </c>
      <c r="D8186" s="4" t="s">
        <v>10</v>
      </c>
    </row>
    <row r="8187" spans="1:10">
      <c r="A8187" t="n">
        <v>67293</v>
      </c>
      <c r="B8187" s="23" t="n">
        <v>58</v>
      </c>
      <c r="C8187" s="7" t="n">
        <v>254</v>
      </c>
      <c r="D8187" s="7" t="n">
        <v>0</v>
      </c>
    </row>
    <row r="8188" spans="1:10">
      <c r="A8188" t="s">
        <v>4</v>
      </c>
      <c r="B8188" s="4" t="s">
        <v>5</v>
      </c>
      <c r="C8188" s="4" t="s">
        <v>14</v>
      </c>
      <c r="D8188" s="4" t="s">
        <v>14</v>
      </c>
      <c r="E8188" s="4" t="s">
        <v>24</v>
      </c>
      <c r="F8188" s="4" t="s">
        <v>24</v>
      </c>
      <c r="G8188" s="4" t="s">
        <v>24</v>
      </c>
      <c r="H8188" s="4" t="s">
        <v>10</v>
      </c>
    </row>
    <row r="8189" spans="1:10">
      <c r="A8189" t="n">
        <v>67297</v>
      </c>
      <c r="B8189" s="33" t="n">
        <v>45</v>
      </c>
      <c r="C8189" s="7" t="n">
        <v>2</v>
      </c>
      <c r="D8189" s="7" t="n">
        <v>3</v>
      </c>
      <c r="E8189" s="7" t="n">
        <v>-98.8300018310547</v>
      </c>
      <c r="F8189" s="7" t="n">
        <v>174.800003051758</v>
      </c>
      <c r="G8189" s="7" t="n">
        <v>34.6399993896484</v>
      </c>
      <c r="H8189" s="7" t="n">
        <v>0</v>
      </c>
    </row>
    <row r="8190" spans="1:10">
      <c r="A8190" t="s">
        <v>4</v>
      </c>
      <c r="B8190" s="4" t="s">
        <v>5</v>
      </c>
      <c r="C8190" s="4" t="s">
        <v>14</v>
      </c>
      <c r="D8190" s="4" t="s">
        <v>14</v>
      </c>
      <c r="E8190" s="4" t="s">
        <v>24</v>
      </c>
      <c r="F8190" s="4" t="s">
        <v>24</v>
      </c>
      <c r="G8190" s="4" t="s">
        <v>24</v>
      </c>
      <c r="H8190" s="4" t="s">
        <v>10</v>
      </c>
      <c r="I8190" s="4" t="s">
        <v>14</v>
      </c>
    </row>
    <row r="8191" spans="1:10">
      <c r="A8191" t="n">
        <v>67314</v>
      </c>
      <c r="B8191" s="33" t="n">
        <v>45</v>
      </c>
      <c r="C8191" s="7" t="n">
        <v>4</v>
      </c>
      <c r="D8191" s="7" t="n">
        <v>3</v>
      </c>
      <c r="E8191" s="7" t="n">
        <v>355</v>
      </c>
      <c r="F8191" s="7" t="n">
        <v>12.2799997329712</v>
      </c>
      <c r="G8191" s="7" t="n">
        <v>3.86999988555908</v>
      </c>
      <c r="H8191" s="7" t="n">
        <v>0</v>
      </c>
      <c r="I8191" s="7" t="n">
        <v>1</v>
      </c>
    </row>
    <row r="8192" spans="1:10">
      <c r="A8192" t="s">
        <v>4</v>
      </c>
      <c r="B8192" s="4" t="s">
        <v>5</v>
      </c>
      <c r="C8192" s="4" t="s">
        <v>14</v>
      </c>
      <c r="D8192" s="4" t="s">
        <v>14</v>
      </c>
      <c r="E8192" s="4" t="s">
        <v>24</v>
      </c>
      <c r="F8192" s="4" t="s">
        <v>10</v>
      </c>
    </row>
    <row r="8193" spans="1:9">
      <c r="A8193" t="n">
        <v>67332</v>
      </c>
      <c r="B8193" s="33" t="n">
        <v>45</v>
      </c>
      <c r="C8193" s="7" t="n">
        <v>5</v>
      </c>
      <c r="D8193" s="7" t="n">
        <v>3</v>
      </c>
      <c r="E8193" s="7" t="n">
        <v>1.20000004768372</v>
      </c>
      <c r="F8193" s="7" t="n">
        <v>0</v>
      </c>
    </row>
    <row r="8194" spans="1:9">
      <c r="A8194" t="s">
        <v>4</v>
      </c>
      <c r="B8194" s="4" t="s">
        <v>5</v>
      </c>
      <c r="C8194" s="4" t="s">
        <v>14</v>
      </c>
      <c r="D8194" s="4" t="s">
        <v>14</v>
      </c>
      <c r="E8194" s="4" t="s">
        <v>24</v>
      </c>
      <c r="F8194" s="4" t="s">
        <v>10</v>
      </c>
    </row>
    <row r="8195" spans="1:9">
      <c r="A8195" t="n">
        <v>67341</v>
      </c>
      <c r="B8195" s="33" t="n">
        <v>45</v>
      </c>
      <c r="C8195" s="7" t="n">
        <v>11</v>
      </c>
      <c r="D8195" s="7" t="n">
        <v>3</v>
      </c>
      <c r="E8195" s="7" t="n">
        <v>26.5</v>
      </c>
      <c r="F8195" s="7" t="n">
        <v>0</v>
      </c>
    </row>
    <row r="8196" spans="1:9">
      <c r="A8196" t="s">
        <v>4</v>
      </c>
      <c r="B8196" s="4" t="s">
        <v>5</v>
      </c>
      <c r="C8196" s="4" t="s">
        <v>14</v>
      </c>
      <c r="D8196" s="4" t="s">
        <v>14</v>
      </c>
      <c r="E8196" s="4" t="s">
        <v>24</v>
      </c>
      <c r="F8196" s="4" t="s">
        <v>24</v>
      </c>
      <c r="G8196" s="4" t="s">
        <v>24</v>
      </c>
      <c r="H8196" s="4" t="s">
        <v>10</v>
      </c>
    </row>
    <row r="8197" spans="1:9">
      <c r="A8197" t="n">
        <v>67350</v>
      </c>
      <c r="B8197" s="33" t="n">
        <v>45</v>
      </c>
      <c r="C8197" s="7" t="n">
        <v>2</v>
      </c>
      <c r="D8197" s="7" t="n">
        <v>3</v>
      </c>
      <c r="E8197" s="7" t="n">
        <v>-98.8300018310547</v>
      </c>
      <c r="F8197" s="7" t="n">
        <v>174.820007324219</v>
      </c>
      <c r="G8197" s="7" t="n">
        <v>34.6300010681152</v>
      </c>
      <c r="H8197" s="7" t="n">
        <v>10000</v>
      </c>
    </row>
    <row r="8198" spans="1:9">
      <c r="A8198" t="s">
        <v>4</v>
      </c>
      <c r="B8198" s="4" t="s">
        <v>5</v>
      </c>
      <c r="C8198" s="4" t="s">
        <v>14</v>
      </c>
      <c r="D8198" s="4" t="s">
        <v>14</v>
      </c>
      <c r="E8198" s="4" t="s">
        <v>24</v>
      </c>
      <c r="F8198" s="4" t="s">
        <v>24</v>
      </c>
      <c r="G8198" s="4" t="s">
        <v>24</v>
      </c>
      <c r="H8198" s="4" t="s">
        <v>10</v>
      </c>
      <c r="I8198" s="4" t="s">
        <v>14</v>
      </c>
    </row>
    <row r="8199" spans="1:9">
      <c r="A8199" t="n">
        <v>67367</v>
      </c>
      <c r="B8199" s="33" t="n">
        <v>45</v>
      </c>
      <c r="C8199" s="7" t="n">
        <v>4</v>
      </c>
      <c r="D8199" s="7" t="n">
        <v>3</v>
      </c>
      <c r="E8199" s="7" t="n">
        <v>353.100006103516</v>
      </c>
      <c r="F8199" s="7" t="n">
        <v>7.09000015258789</v>
      </c>
      <c r="G8199" s="7" t="n">
        <v>3.86999988555908</v>
      </c>
      <c r="H8199" s="7" t="n">
        <v>10000</v>
      </c>
      <c r="I8199" s="7" t="n">
        <v>1</v>
      </c>
    </row>
    <row r="8200" spans="1:9">
      <c r="A8200" t="s">
        <v>4</v>
      </c>
      <c r="B8200" s="4" t="s">
        <v>5</v>
      </c>
      <c r="C8200" s="4" t="s">
        <v>14</v>
      </c>
      <c r="D8200" s="4" t="s">
        <v>14</v>
      </c>
      <c r="E8200" s="4" t="s">
        <v>24</v>
      </c>
      <c r="F8200" s="4" t="s">
        <v>10</v>
      </c>
    </row>
    <row r="8201" spans="1:9">
      <c r="A8201" t="n">
        <v>67385</v>
      </c>
      <c r="B8201" s="33" t="n">
        <v>45</v>
      </c>
      <c r="C8201" s="7" t="n">
        <v>5</v>
      </c>
      <c r="D8201" s="7" t="n">
        <v>3</v>
      </c>
      <c r="E8201" s="7" t="n">
        <v>0.899999976158142</v>
      </c>
      <c r="F8201" s="7" t="n">
        <v>10000</v>
      </c>
    </row>
    <row r="8202" spans="1:9">
      <c r="A8202" t="s">
        <v>4</v>
      </c>
      <c r="B8202" s="4" t="s">
        <v>5</v>
      </c>
      <c r="C8202" s="4" t="s">
        <v>14</v>
      </c>
      <c r="D8202" s="4" t="s">
        <v>10</v>
      </c>
    </row>
    <row r="8203" spans="1:9">
      <c r="A8203" t="n">
        <v>67394</v>
      </c>
      <c r="B8203" s="23" t="n">
        <v>58</v>
      </c>
      <c r="C8203" s="7" t="n">
        <v>255</v>
      </c>
      <c r="D8203" s="7" t="n">
        <v>0</v>
      </c>
    </row>
    <row r="8204" spans="1:9">
      <c r="A8204" t="s">
        <v>4</v>
      </c>
      <c r="B8204" s="4" t="s">
        <v>5</v>
      </c>
      <c r="C8204" s="4" t="s">
        <v>14</v>
      </c>
      <c r="D8204" s="4" t="s">
        <v>14</v>
      </c>
      <c r="E8204" s="4" t="s">
        <v>14</v>
      </c>
      <c r="F8204" s="4" t="s">
        <v>14</v>
      </c>
    </row>
    <row r="8205" spans="1:9">
      <c r="A8205" t="n">
        <v>67398</v>
      </c>
      <c r="B8205" s="8" t="n">
        <v>14</v>
      </c>
      <c r="C8205" s="7" t="n">
        <v>0</v>
      </c>
      <c r="D8205" s="7" t="n">
        <v>1</v>
      </c>
      <c r="E8205" s="7" t="n">
        <v>0</v>
      </c>
      <c r="F8205" s="7" t="n">
        <v>0</v>
      </c>
    </row>
    <row r="8206" spans="1:9">
      <c r="A8206" t="s">
        <v>4</v>
      </c>
      <c r="B8206" s="4" t="s">
        <v>5</v>
      </c>
      <c r="C8206" s="4" t="s">
        <v>14</v>
      </c>
      <c r="D8206" s="53" t="s">
        <v>129</v>
      </c>
      <c r="E8206" s="4" t="s">
        <v>5</v>
      </c>
      <c r="F8206" s="4" t="s">
        <v>14</v>
      </c>
      <c r="G8206" s="4" t="s">
        <v>10</v>
      </c>
      <c r="H8206" s="53" t="s">
        <v>130</v>
      </c>
      <c r="I8206" s="4" t="s">
        <v>14</v>
      </c>
      <c r="J8206" s="4" t="s">
        <v>26</v>
      </c>
    </row>
    <row r="8207" spans="1:9">
      <c r="A8207" t="n">
        <v>67403</v>
      </c>
      <c r="B8207" s="12" t="n">
        <v>5</v>
      </c>
      <c r="C8207" s="7" t="n">
        <v>28</v>
      </c>
      <c r="D8207" s="53" t="s">
        <v>3</v>
      </c>
      <c r="E8207" s="54" t="n">
        <v>64</v>
      </c>
      <c r="F8207" s="7" t="n">
        <v>5</v>
      </c>
      <c r="G8207" s="7" t="n">
        <v>16</v>
      </c>
      <c r="H8207" s="53" t="s">
        <v>3</v>
      </c>
      <c r="I8207" s="7" t="n">
        <v>1</v>
      </c>
      <c r="J8207" s="13" t="n">
        <f t="normal" ca="1">A8219</f>
        <v>0</v>
      </c>
    </row>
    <row r="8208" spans="1:9">
      <c r="A8208" t="s">
        <v>4</v>
      </c>
      <c r="B8208" s="4" t="s">
        <v>5</v>
      </c>
      <c r="C8208" s="4" t="s">
        <v>14</v>
      </c>
      <c r="D8208" s="4" t="s">
        <v>10</v>
      </c>
      <c r="E8208" s="4" t="s">
        <v>6</v>
      </c>
    </row>
    <row r="8209" spans="1:10">
      <c r="A8209" t="n">
        <v>67414</v>
      </c>
      <c r="B8209" s="26" t="n">
        <v>51</v>
      </c>
      <c r="C8209" s="7" t="n">
        <v>4</v>
      </c>
      <c r="D8209" s="7" t="n">
        <v>16</v>
      </c>
      <c r="E8209" s="7" t="s">
        <v>323</v>
      </c>
    </row>
    <row r="8210" spans="1:10">
      <c r="A8210" t="s">
        <v>4</v>
      </c>
      <c r="B8210" s="4" t="s">
        <v>5</v>
      </c>
      <c r="C8210" s="4" t="s">
        <v>10</v>
      </c>
    </row>
    <row r="8211" spans="1:10">
      <c r="A8211" t="n">
        <v>67427</v>
      </c>
      <c r="B8211" s="27" t="n">
        <v>16</v>
      </c>
      <c r="C8211" s="7" t="n">
        <v>0</v>
      </c>
    </row>
    <row r="8212" spans="1:10">
      <c r="A8212" t="s">
        <v>4</v>
      </c>
      <c r="B8212" s="4" t="s">
        <v>5</v>
      </c>
      <c r="C8212" s="4" t="s">
        <v>10</v>
      </c>
      <c r="D8212" s="4" t="s">
        <v>14</v>
      </c>
      <c r="E8212" s="4" t="s">
        <v>9</v>
      </c>
      <c r="F8212" s="4" t="s">
        <v>45</v>
      </c>
      <c r="G8212" s="4" t="s">
        <v>14</v>
      </c>
      <c r="H8212" s="4" t="s">
        <v>14</v>
      </c>
    </row>
    <row r="8213" spans="1:10">
      <c r="A8213" t="n">
        <v>67430</v>
      </c>
      <c r="B8213" s="28" t="n">
        <v>26</v>
      </c>
      <c r="C8213" s="7" t="n">
        <v>16</v>
      </c>
      <c r="D8213" s="7" t="n">
        <v>17</v>
      </c>
      <c r="E8213" s="7" t="n">
        <v>14364</v>
      </c>
      <c r="F8213" s="7" t="s">
        <v>600</v>
      </c>
      <c r="G8213" s="7" t="n">
        <v>2</v>
      </c>
      <c r="H8213" s="7" t="n">
        <v>0</v>
      </c>
    </row>
    <row r="8214" spans="1:10">
      <c r="A8214" t="s">
        <v>4</v>
      </c>
      <c r="B8214" s="4" t="s">
        <v>5</v>
      </c>
    </row>
    <row r="8215" spans="1:10">
      <c r="A8215" t="n">
        <v>67476</v>
      </c>
      <c r="B8215" s="29" t="n">
        <v>28</v>
      </c>
    </row>
    <row r="8216" spans="1:10">
      <c r="A8216" t="s">
        <v>4</v>
      </c>
      <c r="B8216" s="4" t="s">
        <v>5</v>
      </c>
      <c r="C8216" s="4" t="s">
        <v>26</v>
      </c>
    </row>
    <row r="8217" spans="1:10">
      <c r="A8217" t="n">
        <v>67477</v>
      </c>
      <c r="B8217" s="16" t="n">
        <v>3</v>
      </c>
      <c r="C8217" s="13" t="n">
        <f t="normal" ca="1">A8229</f>
        <v>0</v>
      </c>
    </row>
    <row r="8218" spans="1:10">
      <c r="A8218" t="s">
        <v>4</v>
      </c>
      <c r="B8218" s="4" t="s">
        <v>5</v>
      </c>
      <c r="C8218" s="4" t="s">
        <v>14</v>
      </c>
      <c r="D8218" s="53" t="s">
        <v>129</v>
      </c>
      <c r="E8218" s="4" t="s">
        <v>5</v>
      </c>
      <c r="F8218" s="4" t="s">
        <v>14</v>
      </c>
      <c r="G8218" s="4" t="s">
        <v>10</v>
      </c>
      <c r="H8218" s="53" t="s">
        <v>130</v>
      </c>
      <c r="I8218" s="4" t="s">
        <v>14</v>
      </c>
      <c r="J8218" s="4" t="s">
        <v>26</v>
      </c>
    </row>
    <row r="8219" spans="1:10">
      <c r="A8219" t="n">
        <v>67482</v>
      </c>
      <c r="B8219" s="12" t="n">
        <v>5</v>
      </c>
      <c r="C8219" s="7" t="n">
        <v>28</v>
      </c>
      <c r="D8219" s="53" t="s">
        <v>3</v>
      </c>
      <c r="E8219" s="54" t="n">
        <v>64</v>
      </c>
      <c r="F8219" s="7" t="n">
        <v>5</v>
      </c>
      <c r="G8219" s="7" t="n">
        <v>15</v>
      </c>
      <c r="H8219" s="53" t="s">
        <v>3</v>
      </c>
      <c r="I8219" s="7" t="n">
        <v>1</v>
      </c>
      <c r="J8219" s="13" t="n">
        <f t="normal" ca="1">A8229</f>
        <v>0</v>
      </c>
    </row>
    <row r="8220" spans="1:10">
      <c r="A8220" t="s">
        <v>4</v>
      </c>
      <c r="B8220" s="4" t="s">
        <v>5</v>
      </c>
      <c r="C8220" s="4" t="s">
        <v>14</v>
      </c>
      <c r="D8220" s="4" t="s">
        <v>10</v>
      </c>
      <c r="E8220" s="4" t="s">
        <v>6</v>
      </c>
    </row>
    <row r="8221" spans="1:10">
      <c r="A8221" t="n">
        <v>67493</v>
      </c>
      <c r="B8221" s="26" t="n">
        <v>51</v>
      </c>
      <c r="C8221" s="7" t="n">
        <v>4</v>
      </c>
      <c r="D8221" s="7" t="n">
        <v>15</v>
      </c>
      <c r="E8221" s="7" t="s">
        <v>323</v>
      </c>
    </row>
    <row r="8222" spans="1:10">
      <c r="A8222" t="s">
        <v>4</v>
      </c>
      <c r="B8222" s="4" t="s">
        <v>5</v>
      </c>
      <c r="C8222" s="4" t="s">
        <v>10</v>
      </c>
    </row>
    <row r="8223" spans="1:10">
      <c r="A8223" t="n">
        <v>67506</v>
      </c>
      <c r="B8223" s="27" t="n">
        <v>16</v>
      </c>
      <c r="C8223" s="7" t="n">
        <v>0</v>
      </c>
    </row>
    <row r="8224" spans="1:10">
      <c r="A8224" t="s">
        <v>4</v>
      </c>
      <c r="B8224" s="4" t="s">
        <v>5</v>
      </c>
      <c r="C8224" s="4" t="s">
        <v>10</v>
      </c>
      <c r="D8224" s="4" t="s">
        <v>14</v>
      </c>
      <c r="E8224" s="4" t="s">
        <v>9</v>
      </c>
      <c r="F8224" s="4" t="s">
        <v>45</v>
      </c>
      <c r="G8224" s="4" t="s">
        <v>14</v>
      </c>
      <c r="H8224" s="4" t="s">
        <v>14</v>
      </c>
    </row>
    <row r="8225" spans="1:10">
      <c r="A8225" t="n">
        <v>67509</v>
      </c>
      <c r="B8225" s="28" t="n">
        <v>26</v>
      </c>
      <c r="C8225" s="7" t="n">
        <v>15</v>
      </c>
      <c r="D8225" s="7" t="n">
        <v>17</v>
      </c>
      <c r="E8225" s="7" t="n">
        <v>15331</v>
      </c>
      <c r="F8225" s="7" t="s">
        <v>601</v>
      </c>
      <c r="G8225" s="7" t="n">
        <v>2</v>
      </c>
      <c r="H8225" s="7" t="n">
        <v>0</v>
      </c>
    </row>
    <row r="8226" spans="1:10">
      <c r="A8226" t="s">
        <v>4</v>
      </c>
      <c r="B8226" s="4" t="s">
        <v>5</v>
      </c>
    </row>
    <row r="8227" spans="1:10">
      <c r="A8227" t="n">
        <v>67569</v>
      </c>
      <c r="B8227" s="29" t="n">
        <v>28</v>
      </c>
    </row>
    <row r="8228" spans="1:10">
      <c r="A8228" t="s">
        <v>4</v>
      </c>
      <c r="B8228" s="4" t="s">
        <v>5</v>
      </c>
      <c r="C8228" s="4" t="s">
        <v>10</v>
      </c>
      <c r="D8228" s="4" t="s">
        <v>14</v>
      </c>
    </row>
    <row r="8229" spans="1:10">
      <c r="A8229" t="n">
        <v>67570</v>
      </c>
      <c r="B8229" s="31" t="n">
        <v>89</v>
      </c>
      <c r="C8229" s="7" t="n">
        <v>65533</v>
      </c>
      <c r="D8229" s="7" t="n">
        <v>1</v>
      </c>
    </row>
    <row r="8230" spans="1:10">
      <c r="A8230" t="s">
        <v>4</v>
      </c>
      <c r="B8230" s="4" t="s">
        <v>5</v>
      </c>
      <c r="C8230" s="4" t="s">
        <v>14</v>
      </c>
      <c r="D8230" s="4" t="s">
        <v>10</v>
      </c>
      <c r="E8230" s="4" t="s">
        <v>6</v>
      </c>
    </row>
    <row r="8231" spans="1:10">
      <c r="A8231" t="n">
        <v>67574</v>
      </c>
      <c r="B8231" s="26" t="n">
        <v>51</v>
      </c>
      <c r="C8231" s="7" t="n">
        <v>4</v>
      </c>
      <c r="D8231" s="7" t="n">
        <v>8</v>
      </c>
      <c r="E8231" s="7" t="s">
        <v>602</v>
      </c>
    </row>
    <row r="8232" spans="1:10">
      <c r="A8232" t="s">
        <v>4</v>
      </c>
      <c r="B8232" s="4" t="s">
        <v>5</v>
      </c>
      <c r="C8232" s="4" t="s">
        <v>10</v>
      </c>
    </row>
    <row r="8233" spans="1:10">
      <c r="A8233" t="n">
        <v>67588</v>
      </c>
      <c r="B8233" s="27" t="n">
        <v>16</v>
      </c>
      <c r="C8233" s="7" t="n">
        <v>0</v>
      </c>
    </row>
    <row r="8234" spans="1:10">
      <c r="A8234" t="s">
        <v>4</v>
      </c>
      <c r="B8234" s="4" t="s">
        <v>5</v>
      </c>
      <c r="C8234" s="4" t="s">
        <v>10</v>
      </c>
      <c r="D8234" s="4" t="s">
        <v>14</v>
      </c>
      <c r="E8234" s="4" t="s">
        <v>9</v>
      </c>
      <c r="F8234" s="4" t="s">
        <v>45</v>
      </c>
      <c r="G8234" s="4" t="s">
        <v>14</v>
      </c>
      <c r="H8234" s="4" t="s">
        <v>14</v>
      </c>
    </row>
    <row r="8235" spans="1:10">
      <c r="A8235" t="n">
        <v>67591</v>
      </c>
      <c r="B8235" s="28" t="n">
        <v>26</v>
      </c>
      <c r="C8235" s="7" t="n">
        <v>8</v>
      </c>
      <c r="D8235" s="7" t="n">
        <v>17</v>
      </c>
      <c r="E8235" s="7" t="n">
        <v>9337</v>
      </c>
      <c r="F8235" s="7" t="s">
        <v>603</v>
      </c>
      <c r="G8235" s="7" t="n">
        <v>2</v>
      </c>
      <c r="H8235" s="7" t="n">
        <v>0</v>
      </c>
    </row>
    <row r="8236" spans="1:10">
      <c r="A8236" t="s">
        <v>4</v>
      </c>
      <c r="B8236" s="4" t="s">
        <v>5</v>
      </c>
    </row>
    <row r="8237" spans="1:10">
      <c r="A8237" t="n">
        <v>67612</v>
      </c>
      <c r="B8237" s="29" t="n">
        <v>28</v>
      </c>
    </row>
    <row r="8238" spans="1:10">
      <c r="A8238" t="s">
        <v>4</v>
      </c>
      <c r="B8238" s="4" t="s">
        <v>5</v>
      </c>
      <c r="C8238" s="4" t="s">
        <v>10</v>
      </c>
      <c r="D8238" s="4" t="s">
        <v>14</v>
      </c>
    </row>
    <row r="8239" spans="1:10">
      <c r="A8239" t="n">
        <v>67613</v>
      </c>
      <c r="B8239" s="31" t="n">
        <v>89</v>
      </c>
      <c r="C8239" s="7" t="n">
        <v>65533</v>
      </c>
      <c r="D8239" s="7" t="n">
        <v>1</v>
      </c>
    </row>
    <row r="8240" spans="1:10">
      <c r="A8240" t="s">
        <v>4</v>
      </c>
      <c r="B8240" s="4" t="s">
        <v>5</v>
      </c>
      <c r="C8240" s="4" t="s">
        <v>9</v>
      </c>
    </row>
    <row r="8241" spans="1:8">
      <c r="A8241" t="n">
        <v>67617</v>
      </c>
      <c r="B8241" s="30" t="n">
        <v>15</v>
      </c>
      <c r="C8241" s="7" t="n">
        <v>256</v>
      </c>
    </row>
    <row r="8242" spans="1:8">
      <c r="A8242" t="s">
        <v>4</v>
      </c>
      <c r="B8242" s="4" t="s">
        <v>5</v>
      </c>
      <c r="C8242" s="4" t="s">
        <v>14</v>
      </c>
      <c r="D8242" s="4" t="s">
        <v>10</v>
      </c>
      <c r="E8242" s="4" t="s">
        <v>10</v>
      </c>
      <c r="F8242" s="4" t="s">
        <v>14</v>
      </c>
    </row>
    <row r="8243" spans="1:8">
      <c r="A8243" t="n">
        <v>67622</v>
      </c>
      <c r="B8243" s="25" t="n">
        <v>25</v>
      </c>
      <c r="C8243" s="7" t="n">
        <v>1</v>
      </c>
      <c r="D8243" s="7" t="n">
        <v>60</v>
      </c>
      <c r="E8243" s="7" t="n">
        <v>640</v>
      </c>
      <c r="F8243" s="7" t="n">
        <v>2</v>
      </c>
    </row>
    <row r="8244" spans="1:8">
      <c r="A8244" t="s">
        <v>4</v>
      </c>
      <c r="B8244" s="4" t="s">
        <v>5</v>
      </c>
      <c r="C8244" s="4" t="s">
        <v>14</v>
      </c>
      <c r="D8244" s="4" t="s">
        <v>10</v>
      </c>
      <c r="E8244" s="4" t="s">
        <v>6</v>
      </c>
    </row>
    <row r="8245" spans="1:8">
      <c r="A8245" t="n">
        <v>67629</v>
      </c>
      <c r="B8245" s="26" t="n">
        <v>51</v>
      </c>
      <c r="C8245" s="7" t="n">
        <v>4</v>
      </c>
      <c r="D8245" s="7" t="n">
        <v>1</v>
      </c>
      <c r="E8245" s="7" t="s">
        <v>162</v>
      </c>
    </row>
    <row r="8246" spans="1:8">
      <c r="A8246" t="s">
        <v>4</v>
      </c>
      <c r="B8246" s="4" t="s">
        <v>5</v>
      </c>
      <c r="C8246" s="4" t="s">
        <v>10</v>
      </c>
    </row>
    <row r="8247" spans="1:8">
      <c r="A8247" t="n">
        <v>67642</v>
      </c>
      <c r="B8247" s="27" t="n">
        <v>16</v>
      </c>
      <c r="C8247" s="7" t="n">
        <v>0</v>
      </c>
    </row>
    <row r="8248" spans="1:8">
      <c r="A8248" t="s">
        <v>4</v>
      </c>
      <c r="B8248" s="4" t="s">
        <v>5</v>
      </c>
      <c r="C8248" s="4" t="s">
        <v>10</v>
      </c>
      <c r="D8248" s="4" t="s">
        <v>14</v>
      </c>
      <c r="E8248" s="4" t="s">
        <v>9</v>
      </c>
      <c r="F8248" s="4" t="s">
        <v>45</v>
      </c>
      <c r="G8248" s="4" t="s">
        <v>14</v>
      </c>
      <c r="H8248" s="4" t="s">
        <v>14</v>
      </c>
    </row>
    <row r="8249" spans="1:8">
      <c r="A8249" t="n">
        <v>67645</v>
      </c>
      <c r="B8249" s="28" t="n">
        <v>26</v>
      </c>
      <c r="C8249" s="7" t="n">
        <v>1</v>
      </c>
      <c r="D8249" s="7" t="n">
        <v>17</v>
      </c>
      <c r="E8249" s="7" t="n">
        <v>1349</v>
      </c>
      <c r="F8249" s="7" t="s">
        <v>604</v>
      </c>
      <c r="G8249" s="7" t="n">
        <v>2</v>
      </c>
      <c r="H8249" s="7" t="n">
        <v>0</v>
      </c>
    </row>
    <row r="8250" spans="1:8">
      <c r="A8250" t="s">
        <v>4</v>
      </c>
      <c r="B8250" s="4" t="s">
        <v>5</v>
      </c>
    </row>
    <row r="8251" spans="1:8">
      <c r="A8251" t="n">
        <v>67712</v>
      </c>
      <c r="B8251" s="29" t="n">
        <v>28</v>
      </c>
    </row>
    <row r="8252" spans="1:8">
      <c r="A8252" t="s">
        <v>4</v>
      </c>
      <c r="B8252" s="4" t="s">
        <v>5</v>
      </c>
      <c r="C8252" s="4" t="s">
        <v>10</v>
      </c>
      <c r="D8252" s="4" t="s">
        <v>14</v>
      </c>
    </row>
    <row r="8253" spans="1:8">
      <c r="A8253" t="n">
        <v>67713</v>
      </c>
      <c r="B8253" s="31" t="n">
        <v>89</v>
      </c>
      <c r="C8253" s="7" t="n">
        <v>65533</v>
      </c>
      <c r="D8253" s="7" t="n">
        <v>1</v>
      </c>
    </row>
    <row r="8254" spans="1:8">
      <c r="A8254" t="s">
        <v>4</v>
      </c>
      <c r="B8254" s="4" t="s">
        <v>5</v>
      </c>
      <c r="C8254" s="4" t="s">
        <v>14</v>
      </c>
      <c r="D8254" s="4" t="s">
        <v>10</v>
      </c>
      <c r="E8254" s="4" t="s">
        <v>10</v>
      </c>
      <c r="F8254" s="4" t="s">
        <v>14</v>
      </c>
    </row>
    <row r="8255" spans="1:8">
      <c r="A8255" t="n">
        <v>67717</v>
      </c>
      <c r="B8255" s="25" t="n">
        <v>25</v>
      </c>
      <c r="C8255" s="7" t="n">
        <v>1</v>
      </c>
      <c r="D8255" s="7" t="n">
        <v>65535</v>
      </c>
      <c r="E8255" s="7" t="n">
        <v>65535</v>
      </c>
      <c r="F8255" s="7" t="n">
        <v>0</v>
      </c>
    </row>
    <row r="8256" spans="1:8">
      <c r="A8256" t="s">
        <v>4</v>
      </c>
      <c r="B8256" s="4" t="s">
        <v>5</v>
      </c>
      <c r="C8256" s="4" t="s">
        <v>14</v>
      </c>
      <c r="D8256" s="4" t="s">
        <v>10</v>
      </c>
      <c r="E8256" s="4" t="s">
        <v>9</v>
      </c>
      <c r="F8256" s="4" t="s">
        <v>10</v>
      </c>
    </row>
    <row r="8257" spans="1:8">
      <c r="A8257" t="n">
        <v>67724</v>
      </c>
      <c r="B8257" s="11" t="n">
        <v>50</v>
      </c>
      <c r="C8257" s="7" t="n">
        <v>3</v>
      </c>
      <c r="D8257" s="7" t="n">
        <v>4549</v>
      </c>
      <c r="E8257" s="7" t="n">
        <v>1050253722</v>
      </c>
      <c r="F8257" s="7" t="n">
        <v>500</v>
      </c>
    </row>
    <row r="8258" spans="1:8">
      <c r="A8258" t="s">
        <v>4</v>
      </c>
      <c r="B8258" s="4" t="s">
        <v>5</v>
      </c>
      <c r="C8258" s="4" t="s">
        <v>14</v>
      </c>
      <c r="D8258" s="4" t="s">
        <v>10</v>
      </c>
      <c r="E8258" s="4" t="s">
        <v>24</v>
      </c>
    </row>
    <row r="8259" spans="1:8">
      <c r="A8259" t="n">
        <v>67734</v>
      </c>
      <c r="B8259" s="23" t="n">
        <v>58</v>
      </c>
      <c r="C8259" s="7" t="n">
        <v>101</v>
      </c>
      <c r="D8259" s="7" t="n">
        <v>500</v>
      </c>
      <c r="E8259" s="7" t="n">
        <v>1</v>
      </c>
    </row>
    <row r="8260" spans="1:8">
      <c r="A8260" t="s">
        <v>4</v>
      </c>
      <c r="B8260" s="4" t="s">
        <v>5</v>
      </c>
      <c r="C8260" s="4" t="s">
        <v>14</v>
      </c>
      <c r="D8260" s="4" t="s">
        <v>10</v>
      </c>
    </row>
    <row r="8261" spans="1:8">
      <c r="A8261" t="n">
        <v>67742</v>
      </c>
      <c r="B8261" s="23" t="n">
        <v>58</v>
      </c>
      <c r="C8261" s="7" t="n">
        <v>254</v>
      </c>
      <c r="D8261" s="7" t="n">
        <v>0</v>
      </c>
    </row>
    <row r="8262" spans="1:8">
      <c r="A8262" t="s">
        <v>4</v>
      </c>
      <c r="B8262" s="4" t="s">
        <v>5</v>
      </c>
      <c r="C8262" s="4" t="s">
        <v>14</v>
      </c>
    </row>
    <row r="8263" spans="1:8">
      <c r="A8263" t="n">
        <v>67746</v>
      </c>
      <c r="B8263" s="33" t="n">
        <v>45</v>
      </c>
      <c r="C8263" s="7" t="n">
        <v>0</v>
      </c>
    </row>
    <row r="8264" spans="1:8">
      <c r="A8264" t="s">
        <v>4</v>
      </c>
      <c r="B8264" s="4" t="s">
        <v>5</v>
      </c>
      <c r="C8264" s="4" t="s">
        <v>10</v>
      </c>
      <c r="D8264" s="4" t="s">
        <v>9</v>
      </c>
    </row>
    <row r="8265" spans="1:8">
      <c r="A8265" t="n">
        <v>67748</v>
      </c>
      <c r="B8265" s="41" t="n">
        <v>43</v>
      </c>
      <c r="C8265" s="7" t="n">
        <v>9</v>
      </c>
      <c r="D8265" s="7" t="n">
        <v>128</v>
      </c>
    </row>
    <row r="8266" spans="1:8">
      <c r="A8266" t="s">
        <v>4</v>
      </c>
      <c r="B8266" s="4" t="s">
        <v>5</v>
      </c>
      <c r="C8266" s="4" t="s">
        <v>10</v>
      </c>
      <c r="D8266" s="4" t="s">
        <v>9</v>
      </c>
    </row>
    <row r="8267" spans="1:8">
      <c r="A8267" t="n">
        <v>67755</v>
      </c>
      <c r="B8267" s="41" t="n">
        <v>43</v>
      </c>
      <c r="C8267" s="7" t="n">
        <v>7030</v>
      </c>
      <c r="D8267" s="7" t="n">
        <v>128</v>
      </c>
    </row>
    <row r="8268" spans="1:8">
      <c r="A8268" t="s">
        <v>4</v>
      </c>
      <c r="B8268" s="4" t="s">
        <v>5</v>
      </c>
      <c r="C8268" s="4" t="s">
        <v>10</v>
      </c>
      <c r="D8268" s="4" t="s">
        <v>14</v>
      </c>
      <c r="E8268" s="4" t="s">
        <v>6</v>
      </c>
      <c r="F8268" s="4" t="s">
        <v>24</v>
      </c>
      <c r="G8268" s="4" t="s">
        <v>24</v>
      </c>
      <c r="H8268" s="4" t="s">
        <v>24</v>
      </c>
    </row>
    <row r="8269" spans="1:8">
      <c r="A8269" t="n">
        <v>67762</v>
      </c>
      <c r="B8269" s="44" t="n">
        <v>48</v>
      </c>
      <c r="C8269" s="7" t="n">
        <v>8</v>
      </c>
      <c r="D8269" s="7" t="n">
        <v>0</v>
      </c>
      <c r="E8269" s="7" t="s">
        <v>132</v>
      </c>
      <c r="F8269" s="7" t="n">
        <v>-1</v>
      </c>
      <c r="G8269" s="7" t="n">
        <v>1</v>
      </c>
      <c r="H8269" s="7" t="n">
        <v>0</v>
      </c>
    </row>
    <row r="8270" spans="1:8">
      <c r="A8270" t="s">
        <v>4</v>
      </c>
      <c r="B8270" s="4" t="s">
        <v>5</v>
      </c>
      <c r="C8270" s="4" t="s">
        <v>14</v>
      </c>
      <c r="D8270" s="4" t="s">
        <v>14</v>
      </c>
      <c r="E8270" s="4" t="s">
        <v>24</v>
      </c>
      <c r="F8270" s="4" t="s">
        <v>24</v>
      </c>
      <c r="G8270" s="4" t="s">
        <v>24</v>
      </c>
      <c r="H8270" s="4" t="s">
        <v>10</v>
      </c>
    </row>
    <row r="8271" spans="1:8">
      <c r="A8271" t="n">
        <v>67786</v>
      </c>
      <c r="B8271" s="33" t="n">
        <v>45</v>
      </c>
      <c r="C8271" s="7" t="n">
        <v>2</v>
      </c>
      <c r="D8271" s="7" t="n">
        <v>3</v>
      </c>
      <c r="E8271" s="7" t="n">
        <v>-90.7799987792969</v>
      </c>
      <c r="F8271" s="7" t="n">
        <v>174.770004272461</v>
      </c>
      <c r="G8271" s="7" t="n">
        <v>31.8400001525879</v>
      </c>
      <c r="H8271" s="7" t="n">
        <v>0</v>
      </c>
    </row>
    <row r="8272" spans="1:8">
      <c r="A8272" t="s">
        <v>4</v>
      </c>
      <c r="B8272" s="4" t="s">
        <v>5</v>
      </c>
      <c r="C8272" s="4" t="s">
        <v>14</v>
      </c>
      <c r="D8272" s="4" t="s">
        <v>14</v>
      </c>
      <c r="E8272" s="4" t="s">
        <v>24</v>
      </c>
      <c r="F8272" s="4" t="s">
        <v>24</v>
      </c>
      <c r="G8272" s="4" t="s">
        <v>24</v>
      </c>
      <c r="H8272" s="4" t="s">
        <v>10</v>
      </c>
      <c r="I8272" s="4" t="s">
        <v>14</v>
      </c>
    </row>
    <row r="8273" spans="1:9">
      <c r="A8273" t="n">
        <v>67803</v>
      </c>
      <c r="B8273" s="33" t="n">
        <v>45</v>
      </c>
      <c r="C8273" s="7" t="n">
        <v>4</v>
      </c>
      <c r="D8273" s="7" t="n">
        <v>3</v>
      </c>
      <c r="E8273" s="7" t="n">
        <v>350.880004882813</v>
      </c>
      <c r="F8273" s="7" t="n">
        <v>327.059997558594</v>
      </c>
      <c r="G8273" s="7" t="n">
        <v>7.86999988555908</v>
      </c>
      <c r="H8273" s="7" t="n">
        <v>0</v>
      </c>
      <c r="I8273" s="7" t="n">
        <v>0</v>
      </c>
    </row>
    <row r="8274" spans="1:9">
      <c r="A8274" t="s">
        <v>4</v>
      </c>
      <c r="B8274" s="4" t="s">
        <v>5</v>
      </c>
      <c r="C8274" s="4" t="s">
        <v>14</v>
      </c>
      <c r="D8274" s="4" t="s">
        <v>14</v>
      </c>
      <c r="E8274" s="4" t="s">
        <v>24</v>
      </c>
      <c r="F8274" s="4" t="s">
        <v>10</v>
      </c>
    </row>
    <row r="8275" spans="1:9">
      <c r="A8275" t="n">
        <v>67821</v>
      </c>
      <c r="B8275" s="33" t="n">
        <v>45</v>
      </c>
      <c r="C8275" s="7" t="n">
        <v>5</v>
      </c>
      <c r="D8275" s="7" t="n">
        <v>3</v>
      </c>
      <c r="E8275" s="7" t="n">
        <v>1.60000002384186</v>
      </c>
      <c r="F8275" s="7" t="n">
        <v>0</v>
      </c>
    </row>
    <row r="8276" spans="1:9">
      <c r="A8276" t="s">
        <v>4</v>
      </c>
      <c r="B8276" s="4" t="s">
        <v>5</v>
      </c>
      <c r="C8276" s="4" t="s">
        <v>14</v>
      </c>
      <c r="D8276" s="4" t="s">
        <v>14</v>
      </c>
      <c r="E8276" s="4" t="s">
        <v>24</v>
      </c>
      <c r="F8276" s="4" t="s">
        <v>10</v>
      </c>
    </row>
    <row r="8277" spans="1:9">
      <c r="A8277" t="n">
        <v>67830</v>
      </c>
      <c r="B8277" s="33" t="n">
        <v>45</v>
      </c>
      <c r="C8277" s="7" t="n">
        <v>11</v>
      </c>
      <c r="D8277" s="7" t="n">
        <v>3</v>
      </c>
      <c r="E8277" s="7" t="n">
        <v>42</v>
      </c>
      <c r="F8277" s="7" t="n">
        <v>0</v>
      </c>
    </row>
    <row r="8278" spans="1:9">
      <c r="A8278" t="s">
        <v>4</v>
      </c>
      <c r="B8278" s="4" t="s">
        <v>5</v>
      </c>
      <c r="C8278" s="4" t="s">
        <v>14</v>
      </c>
      <c r="D8278" s="4" t="s">
        <v>14</v>
      </c>
      <c r="E8278" s="4" t="s">
        <v>24</v>
      </c>
      <c r="F8278" s="4" t="s">
        <v>10</v>
      </c>
    </row>
    <row r="8279" spans="1:9">
      <c r="A8279" t="n">
        <v>67839</v>
      </c>
      <c r="B8279" s="33" t="n">
        <v>45</v>
      </c>
      <c r="C8279" s="7" t="n">
        <v>5</v>
      </c>
      <c r="D8279" s="7" t="n">
        <v>3</v>
      </c>
      <c r="E8279" s="7" t="n">
        <v>1.39999997615814</v>
      </c>
      <c r="F8279" s="7" t="n">
        <v>3000</v>
      </c>
    </row>
    <row r="8280" spans="1:9">
      <c r="A8280" t="s">
        <v>4</v>
      </c>
      <c r="B8280" s="4" t="s">
        <v>5</v>
      </c>
      <c r="C8280" s="4" t="s">
        <v>14</v>
      </c>
      <c r="D8280" s="4" t="s">
        <v>10</v>
      </c>
    </row>
    <row r="8281" spans="1:9">
      <c r="A8281" t="n">
        <v>67848</v>
      </c>
      <c r="B8281" s="23" t="n">
        <v>58</v>
      </c>
      <c r="C8281" s="7" t="n">
        <v>255</v>
      </c>
      <c r="D8281" s="7" t="n">
        <v>0</v>
      </c>
    </row>
    <row r="8282" spans="1:9">
      <c r="A8282" t="s">
        <v>4</v>
      </c>
      <c r="B8282" s="4" t="s">
        <v>5</v>
      </c>
      <c r="C8282" s="4" t="s">
        <v>14</v>
      </c>
      <c r="D8282" s="4" t="s">
        <v>10</v>
      </c>
      <c r="E8282" s="4" t="s">
        <v>6</v>
      </c>
    </row>
    <row r="8283" spans="1:9">
      <c r="A8283" t="n">
        <v>67852</v>
      </c>
      <c r="B8283" s="26" t="n">
        <v>51</v>
      </c>
      <c r="C8283" s="7" t="n">
        <v>4</v>
      </c>
      <c r="D8283" s="7" t="n">
        <v>22</v>
      </c>
      <c r="E8283" s="7" t="s">
        <v>352</v>
      </c>
    </row>
    <row r="8284" spans="1:9">
      <c r="A8284" t="s">
        <v>4</v>
      </c>
      <c r="B8284" s="4" t="s">
        <v>5</v>
      </c>
      <c r="C8284" s="4" t="s">
        <v>10</v>
      </c>
    </row>
    <row r="8285" spans="1:9">
      <c r="A8285" t="n">
        <v>67865</v>
      </c>
      <c r="B8285" s="27" t="n">
        <v>16</v>
      </c>
      <c r="C8285" s="7" t="n">
        <v>0</v>
      </c>
    </row>
    <row r="8286" spans="1:9">
      <c r="A8286" t="s">
        <v>4</v>
      </c>
      <c r="B8286" s="4" t="s">
        <v>5</v>
      </c>
      <c r="C8286" s="4" t="s">
        <v>10</v>
      </c>
      <c r="D8286" s="4" t="s">
        <v>14</v>
      </c>
      <c r="E8286" s="4" t="s">
        <v>9</v>
      </c>
      <c r="F8286" s="4" t="s">
        <v>45</v>
      </c>
      <c r="G8286" s="4" t="s">
        <v>14</v>
      </c>
      <c r="H8286" s="4" t="s">
        <v>14</v>
      </c>
    </row>
    <row r="8287" spans="1:9">
      <c r="A8287" t="n">
        <v>67868</v>
      </c>
      <c r="B8287" s="28" t="n">
        <v>26</v>
      </c>
      <c r="C8287" s="7" t="n">
        <v>22</v>
      </c>
      <c r="D8287" s="7" t="n">
        <v>17</v>
      </c>
      <c r="E8287" s="7" t="n">
        <v>30324</v>
      </c>
      <c r="F8287" s="7" t="s">
        <v>605</v>
      </c>
      <c r="G8287" s="7" t="n">
        <v>2</v>
      </c>
      <c r="H8287" s="7" t="n">
        <v>0</v>
      </c>
    </row>
    <row r="8288" spans="1:9">
      <c r="A8288" t="s">
        <v>4</v>
      </c>
      <c r="B8288" s="4" t="s">
        <v>5</v>
      </c>
    </row>
    <row r="8289" spans="1:9">
      <c r="A8289" t="n">
        <v>67902</v>
      </c>
      <c r="B8289" s="29" t="n">
        <v>28</v>
      </c>
    </row>
    <row r="8290" spans="1:9">
      <c r="A8290" t="s">
        <v>4</v>
      </c>
      <c r="B8290" s="4" t="s">
        <v>5</v>
      </c>
      <c r="C8290" s="4" t="s">
        <v>10</v>
      </c>
      <c r="D8290" s="4" t="s">
        <v>14</v>
      </c>
      <c r="E8290" s="4" t="s">
        <v>14</v>
      </c>
      <c r="F8290" s="4" t="s">
        <v>6</v>
      </c>
    </row>
    <row r="8291" spans="1:9">
      <c r="A8291" t="n">
        <v>67903</v>
      </c>
      <c r="B8291" s="45" t="n">
        <v>20</v>
      </c>
      <c r="C8291" s="7" t="n">
        <v>28</v>
      </c>
      <c r="D8291" s="7" t="n">
        <v>2</v>
      </c>
      <c r="E8291" s="7" t="n">
        <v>10</v>
      </c>
      <c r="F8291" s="7" t="s">
        <v>606</v>
      </c>
    </row>
    <row r="8292" spans="1:9">
      <c r="A8292" t="s">
        <v>4</v>
      </c>
      <c r="B8292" s="4" t="s">
        <v>5</v>
      </c>
      <c r="C8292" s="4" t="s">
        <v>14</v>
      </c>
      <c r="D8292" s="4" t="s">
        <v>10</v>
      </c>
      <c r="E8292" s="4" t="s">
        <v>6</v>
      </c>
    </row>
    <row r="8293" spans="1:9">
      <c r="A8293" t="n">
        <v>67923</v>
      </c>
      <c r="B8293" s="26" t="n">
        <v>51</v>
      </c>
      <c r="C8293" s="7" t="n">
        <v>4</v>
      </c>
      <c r="D8293" s="7" t="n">
        <v>28</v>
      </c>
      <c r="E8293" s="7" t="s">
        <v>486</v>
      </c>
    </row>
    <row r="8294" spans="1:9">
      <c r="A8294" t="s">
        <v>4</v>
      </c>
      <c r="B8294" s="4" t="s">
        <v>5</v>
      </c>
      <c r="C8294" s="4" t="s">
        <v>10</v>
      </c>
    </row>
    <row r="8295" spans="1:9">
      <c r="A8295" t="n">
        <v>67936</v>
      </c>
      <c r="B8295" s="27" t="n">
        <v>16</v>
      </c>
      <c r="C8295" s="7" t="n">
        <v>0</v>
      </c>
    </row>
    <row r="8296" spans="1:9">
      <c r="A8296" t="s">
        <v>4</v>
      </c>
      <c r="B8296" s="4" t="s">
        <v>5</v>
      </c>
      <c r="C8296" s="4" t="s">
        <v>10</v>
      </c>
      <c r="D8296" s="4" t="s">
        <v>14</v>
      </c>
      <c r="E8296" s="4" t="s">
        <v>9</v>
      </c>
      <c r="F8296" s="4" t="s">
        <v>45</v>
      </c>
      <c r="G8296" s="4" t="s">
        <v>14</v>
      </c>
      <c r="H8296" s="4" t="s">
        <v>14</v>
      </c>
      <c r="I8296" s="4" t="s">
        <v>14</v>
      </c>
      <c r="J8296" s="4" t="s">
        <v>9</v>
      </c>
      <c r="K8296" s="4" t="s">
        <v>45</v>
      </c>
      <c r="L8296" s="4" t="s">
        <v>14</v>
      </c>
      <c r="M8296" s="4" t="s">
        <v>14</v>
      </c>
    </row>
    <row r="8297" spans="1:9">
      <c r="A8297" t="n">
        <v>67939</v>
      </c>
      <c r="B8297" s="28" t="n">
        <v>26</v>
      </c>
      <c r="C8297" s="7" t="n">
        <v>28</v>
      </c>
      <c r="D8297" s="7" t="n">
        <v>17</v>
      </c>
      <c r="E8297" s="7" t="n">
        <v>33356</v>
      </c>
      <c r="F8297" s="7" t="s">
        <v>607</v>
      </c>
      <c r="G8297" s="7" t="n">
        <v>2</v>
      </c>
      <c r="H8297" s="7" t="n">
        <v>3</v>
      </c>
      <c r="I8297" s="7" t="n">
        <v>17</v>
      </c>
      <c r="J8297" s="7" t="n">
        <v>33357</v>
      </c>
      <c r="K8297" s="7" t="s">
        <v>608</v>
      </c>
      <c r="L8297" s="7" t="n">
        <v>2</v>
      </c>
      <c r="M8297" s="7" t="n">
        <v>0</v>
      </c>
    </row>
    <row r="8298" spans="1:9">
      <c r="A8298" t="s">
        <v>4</v>
      </c>
      <c r="B8298" s="4" t="s">
        <v>5</v>
      </c>
    </row>
    <row r="8299" spans="1:9">
      <c r="A8299" t="n">
        <v>68050</v>
      </c>
      <c r="B8299" s="29" t="n">
        <v>28</v>
      </c>
    </row>
    <row r="8300" spans="1:9">
      <c r="A8300" t="s">
        <v>4</v>
      </c>
      <c r="B8300" s="4" t="s">
        <v>5</v>
      </c>
      <c r="C8300" s="4" t="s">
        <v>10</v>
      </c>
      <c r="D8300" s="4" t="s">
        <v>14</v>
      </c>
    </row>
    <row r="8301" spans="1:9">
      <c r="A8301" t="n">
        <v>68051</v>
      </c>
      <c r="B8301" s="31" t="n">
        <v>89</v>
      </c>
      <c r="C8301" s="7" t="n">
        <v>65533</v>
      </c>
      <c r="D8301" s="7" t="n">
        <v>1</v>
      </c>
    </row>
    <row r="8302" spans="1:9">
      <c r="A8302" t="s">
        <v>4</v>
      </c>
      <c r="B8302" s="4" t="s">
        <v>5</v>
      </c>
      <c r="C8302" s="4" t="s">
        <v>10</v>
      </c>
      <c r="D8302" s="4" t="s">
        <v>14</v>
      </c>
    </row>
    <row r="8303" spans="1:9">
      <c r="A8303" t="n">
        <v>68055</v>
      </c>
      <c r="B8303" s="49" t="n">
        <v>56</v>
      </c>
      <c r="C8303" s="7" t="n">
        <v>22</v>
      </c>
      <c r="D8303" s="7" t="n">
        <v>0</v>
      </c>
    </row>
    <row r="8304" spans="1:9">
      <c r="A8304" t="s">
        <v>4</v>
      </c>
      <c r="B8304" s="4" t="s">
        <v>5</v>
      </c>
      <c r="C8304" s="4" t="s">
        <v>10</v>
      </c>
      <c r="D8304" s="4" t="s">
        <v>14</v>
      </c>
    </row>
    <row r="8305" spans="1:13">
      <c r="A8305" t="n">
        <v>68059</v>
      </c>
      <c r="B8305" s="49" t="n">
        <v>56</v>
      </c>
      <c r="C8305" s="7" t="n">
        <v>28</v>
      </c>
      <c r="D8305" s="7" t="n">
        <v>0</v>
      </c>
    </row>
    <row r="8306" spans="1:13">
      <c r="A8306" t="s">
        <v>4</v>
      </c>
      <c r="B8306" s="4" t="s">
        <v>5</v>
      </c>
      <c r="C8306" s="4" t="s">
        <v>14</v>
      </c>
      <c r="D8306" s="4" t="s">
        <v>10</v>
      </c>
      <c r="E8306" s="4" t="s">
        <v>24</v>
      </c>
    </row>
    <row r="8307" spans="1:13">
      <c r="A8307" t="n">
        <v>68063</v>
      </c>
      <c r="B8307" s="23" t="n">
        <v>58</v>
      </c>
      <c r="C8307" s="7" t="n">
        <v>101</v>
      </c>
      <c r="D8307" s="7" t="n">
        <v>500</v>
      </c>
      <c r="E8307" s="7" t="n">
        <v>1</v>
      </c>
    </row>
    <row r="8308" spans="1:13">
      <c r="A8308" t="s">
        <v>4</v>
      </c>
      <c r="B8308" s="4" t="s">
        <v>5</v>
      </c>
      <c r="C8308" s="4" t="s">
        <v>14</v>
      </c>
      <c r="D8308" s="4" t="s">
        <v>10</v>
      </c>
    </row>
    <row r="8309" spans="1:13">
      <c r="A8309" t="n">
        <v>68071</v>
      </c>
      <c r="B8309" s="23" t="n">
        <v>58</v>
      </c>
      <c r="C8309" s="7" t="n">
        <v>254</v>
      </c>
      <c r="D8309" s="7" t="n">
        <v>0</v>
      </c>
    </row>
    <row r="8310" spans="1:13">
      <c r="A8310" t="s">
        <v>4</v>
      </c>
      <c r="B8310" s="4" t="s">
        <v>5</v>
      </c>
      <c r="C8310" s="4" t="s">
        <v>14</v>
      </c>
    </row>
    <row r="8311" spans="1:13">
      <c r="A8311" t="n">
        <v>68075</v>
      </c>
      <c r="B8311" s="33" t="n">
        <v>45</v>
      </c>
      <c r="C8311" s="7" t="n">
        <v>0</v>
      </c>
    </row>
    <row r="8312" spans="1:13">
      <c r="A8312" t="s">
        <v>4</v>
      </c>
      <c r="B8312" s="4" t="s">
        <v>5</v>
      </c>
      <c r="C8312" s="4" t="s">
        <v>10</v>
      </c>
      <c r="D8312" s="4" t="s">
        <v>10</v>
      </c>
      <c r="E8312" s="4" t="s">
        <v>10</v>
      </c>
    </row>
    <row r="8313" spans="1:13">
      <c r="A8313" t="n">
        <v>68077</v>
      </c>
      <c r="B8313" s="64" t="n">
        <v>61</v>
      </c>
      <c r="C8313" s="7" t="n">
        <v>28</v>
      </c>
      <c r="D8313" s="7" t="n">
        <v>0</v>
      </c>
      <c r="E8313" s="7" t="n">
        <v>1000</v>
      </c>
    </row>
    <row r="8314" spans="1:13">
      <c r="A8314" t="s">
        <v>4</v>
      </c>
      <c r="B8314" s="4" t="s">
        <v>5</v>
      </c>
      <c r="C8314" s="4" t="s">
        <v>10</v>
      </c>
      <c r="D8314" s="4" t="s">
        <v>10</v>
      </c>
      <c r="E8314" s="4" t="s">
        <v>10</v>
      </c>
    </row>
    <row r="8315" spans="1:13">
      <c r="A8315" t="n">
        <v>68084</v>
      </c>
      <c r="B8315" s="64" t="n">
        <v>61</v>
      </c>
      <c r="C8315" s="7" t="n">
        <v>22</v>
      </c>
      <c r="D8315" s="7" t="n">
        <v>0</v>
      </c>
      <c r="E8315" s="7" t="n">
        <v>1000</v>
      </c>
    </row>
    <row r="8316" spans="1:13">
      <c r="A8316" t="s">
        <v>4</v>
      </c>
      <c r="B8316" s="4" t="s">
        <v>5</v>
      </c>
      <c r="C8316" s="4" t="s">
        <v>14</v>
      </c>
      <c r="D8316" s="4" t="s">
        <v>14</v>
      </c>
      <c r="E8316" s="4" t="s">
        <v>24</v>
      </c>
      <c r="F8316" s="4" t="s">
        <v>24</v>
      </c>
      <c r="G8316" s="4" t="s">
        <v>24</v>
      </c>
      <c r="H8316" s="4" t="s">
        <v>10</v>
      </c>
    </row>
    <row r="8317" spans="1:13">
      <c r="A8317" t="n">
        <v>68091</v>
      </c>
      <c r="B8317" s="33" t="n">
        <v>45</v>
      </c>
      <c r="C8317" s="7" t="n">
        <v>2</v>
      </c>
      <c r="D8317" s="7" t="n">
        <v>3</v>
      </c>
      <c r="E8317" s="7" t="n">
        <v>-95.7699966430664</v>
      </c>
      <c r="F8317" s="7" t="n">
        <v>174.940002441406</v>
      </c>
      <c r="G8317" s="7" t="n">
        <v>31.7399997711182</v>
      </c>
      <c r="H8317" s="7" t="n">
        <v>0</v>
      </c>
    </row>
    <row r="8318" spans="1:13">
      <c r="A8318" t="s">
        <v>4</v>
      </c>
      <c r="B8318" s="4" t="s">
        <v>5</v>
      </c>
      <c r="C8318" s="4" t="s">
        <v>14</v>
      </c>
      <c r="D8318" s="4" t="s">
        <v>14</v>
      </c>
      <c r="E8318" s="4" t="s">
        <v>24</v>
      </c>
      <c r="F8318" s="4" t="s">
        <v>24</v>
      </c>
      <c r="G8318" s="4" t="s">
        <v>24</v>
      </c>
      <c r="H8318" s="4" t="s">
        <v>10</v>
      </c>
      <c r="I8318" s="4" t="s">
        <v>14</v>
      </c>
    </row>
    <row r="8319" spans="1:13">
      <c r="A8319" t="n">
        <v>68108</v>
      </c>
      <c r="B8319" s="33" t="n">
        <v>45</v>
      </c>
      <c r="C8319" s="7" t="n">
        <v>4</v>
      </c>
      <c r="D8319" s="7" t="n">
        <v>3</v>
      </c>
      <c r="E8319" s="7" t="n">
        <v>0.709999978542328</v>
      </c>
      <c r="F8319" s="7" t="n">
        <v>296.420013427734</v>
      </c>
      <c r="G8319" s="7" t="n">
        <v>359.869995117188</v>
      </c>
      <c r="H8319" s="7" t="n">
        <v>0</v>
      </c>
      <c r="I8319" s="7" t="n">
        <v>0</v>
      </c>
    </row>
    <row r="8320" spans="1:13">
      <c r="A8320" t="s">
        <v>4</v>
      </c>
      <c r="B8320" s="4" t="s">
        <v>5</v>
      </c>
      <c r="C8320" s="4" t="s">
        <v>14</v>
      </c>
      <c r="D8320" s="4" t="s">
        <v>14</v>
      </c>
      <c r="E8320" s="4" t="s">
        <v>24</v>
      </c>
      <c r="F8320" s="4" t="s">
        <v>10</v>
      </c>
    </row>
    <row r="8321" spans="1:9">
      <c r="A8321" t="n">
        <v>68126</v>
      </c>
      <c r="B8321" s="33" t="n">
        <v>45</v>
      </c>
      <c r="C8321" s="7" t="n">
        <v>5</v>
      </c>
      <c r="D8321" s="7" t="n">
        <v>3</v>
      </c>
      <c r="E8321" s="7" t="n">
        <v>1.29999995231628</v>
      </c>
      <c r="F8321" s="7" t="n">
        <v>0</v>
      </c>
    </row>
    <row r="8322" spans="1:9">
      <c r="A8322" t="s">
        <v>4</v>
      </c>
      <c r="B8322" s="4" t="s">
        <v>5</v>
      </c>
      <c r="C8322" s="4" t="s">
        <v>14</v>
      </c>
      <c r="D8322" s="4" t="s">
        <v>14</v>
      </c>
      <c r="E8322" s="4" t="s">
        <v>24</v>
      </c>
      <c r="F8322" s="4" t="s">
        <v>10</v>
      </c>
    </row>
    <row r="8323" spans="1:9">
      <c r="A8323" t="n">
        <v>68135</v>
      </c>
      <c r="B8323" s="33" t="n">
        <v>45</v>
      </c>
      <c r="C8323" s="7" t="n">
        <v>11</v>
      </c>
      <c r="D8323" s="7" t="n">
        <v>3</v>
      </c>
      <c r="E8323" s="7" t="n">
        <v>35.7000007629395</v>
      </c>
      <c r="F8323" s="7" t="n">
        <v>0</v>
      </c>
    </row>
    <row r="8324" spans="1:9">
      <c r="A8324" t="s">
        <v>4</v>
      </c>
      <c r="B8324" s="4" t="s">
        <v>5</v>
      </c>
      <c r="C8324" s="4" t="s">
        <v>14</v>
      </c>
      <c r="D8324" s="4" t="s">
        <v>14</v>
      </c>
      <c r="E8324" s="4" t="s">
        <v>24</v>
      </c>
      <c r="F8324" s="4" t="s">
        <v>24</v>
      </c>
      <c r="G8324" s="4" t="s">
        <v>24</v>
      </c>
      <c r="H8324" s="4" t="s">
        <v>10</v>
      </c>
    </row>
    <row r="8325" spans="1:9">
      <c r="A8325" t="n">
        <v>68144</v>
      </c>
      <c r="B8325" s="33" t="n">
        <v>45</v>
      </c>
      <c r="C8325" s="7" t="n">
        <v>2</v>
      </c>
      <c r="D8325" s="7" t="n">
        <v>3</v>
      </c>
      <c r="E8325" s="7" t="n">
        <v>-95.75</v>
      </c>
      <c r="F8325" s="7" t="n">
        <v>175.009994506836</v>
      </c>
      <c r="G8325" s="7" t="n">
        <v>31.6800003051758</v>
      </c>
      <c r="H8325" s="7" t="n">
        <v>3000</v>
      </c>
    </row>
    <row r="8326" spans="1:9">
      <c r="A8326" t="s">
        <v>4</v>
      </c>
      <c r="B8326" s="4" t="s">
        <v>5</v>
      </c>
      <c r="C8326" s="4" t="s">
        <v>14</v>
      </c>
      <c r="D8326" s="4" t="s">
        <v>14</v>
      </c>
      <c r="E8326" s="4" t="s">
        <v>24</v>
      </c>
      <c r="F8326" s="4" t="s">
        <v>24</v>
      </c>
      <c r="G8326" s="4" t="s">
        <v>24</v>
      </c>
      <c r="H8326" s="4" t="s">
        <v>10</v>
      </c>
      <c r="I8326" s="4" t="s">
        <v>14</v>
      </c>
    </row>
    <row r="8327" spans="1:9">
      <c r="A8327" t="n">
        <v>68161</v>
      </c>
      <c r="B8327" s="33" t="n">
        <v>45</v>
      </c>
      <c r="C8327" s="7" t="n">
        <v>4</v>
      </c>
      <c r="D8327" s="7" t="n">
        <v>3</v>
      </c>
      <c r="E8327" s="7" t="n">
        <v>8.14999961853027</v>
      </c>
      <c r="F8327" s="7" t="n">
        <v>254.570007324219</v>
      </c>
      <c r="G8327" s="7" t="n">
        <v>355.869995117188</v>
      </c>
      <c r="H8327" s="7" t="n">
        <v>3000</v>
      </c>
      <c r="I8327" s="7" t="n">
        <v>1</v>
      </c>
    </row>
    <row r="8328" spans="1:9">
      <c r="A8328" t="s">
        <v>4</v>
      </c>
      <c r="B8328" s="4" t="s">
        <v>5</v>
      </c>
      <c r="C8328" s="4" t="s">
        <v>14</v>
      </c>
      <c r="D8328" s="4" t="s">
        <v>14</v>
      </c>
      <c r="E8328" s="4" t="s">
        <v>24</v>
      </c>
      <c r="F8328" s="4" t="s">
        <v>10</v>
      </c>
    </row>
    <row r="8329" spans="1:9">
      <c r="A8329" t="n">
        <v>68179</v>
      </c>
      <c r="B8329" s="33" t="n">
        <v>45</v>
      </c>
      <c r="C8329" s="7" t="n">
        <v>5</v>
      </c>
      <c r="D8329" s="7" t="n">
        <v>3</v>
      </c>
      <c r="E8329" s="7" t="n">
        <v>1.20000004768372</v>
      </c>
      <c r="F8329" s="7" t="n">
        <v>3000</v>
      </c>
    </row>
    <row r="8330" spans="1:9">
      <c r="A8330" t="s">
        <v>4</v>
      </c>
      <c r="B8330" s="4" t="s">
        <v>5</v>
      </c>
      <c r="C8330" s="4" t="s">
        <v>14</v>
      </c>
      <c r="D8330" s="4" t="s">
        <v>14</v>
      </c>
      <c r="E8330" s="4" t="s">
        <v>24</v>
      </c>
      <c r="F8330" s="4" t="s">
        <v>10</v>
      </c>
    </row>
    <row r="8331" spans="1:9">
      <c r="A8331" t="n">
        <v>68188</v>
      </c>
      <c r="B8331" s="33" t="n">
        <v>45</v>
      </c>
      <c r="C8331" s="7" t="n">
        <v>11</v>
      </c>
      <c r="D8331" s="7" t="n">
        <v>3</v>
      </c>
      <c r="E8331" s="7" t="n">
        <v>35.7000007629395</v>
      </c>
      <c r="F8331" s="7" t="n">
        <v>3000</v>
      </c>
    </row>
    <row r="8332" spans="1:9">
      <c r="A8332" t="s">
        <v>4</v>
      </c>
      <c r="B8332" s="4" t="s">
        <v>5</v>
      </c>
      <c r="C8332" s="4" t="s">
        <v>14</v>
      </c>
      <c r="D8332" s="4" t="s">
        <v>10</v>
      </c>
    </row>
    <row r="8333" spans="1:9">
      <c r="A8333" t="n">
        <v>68197</v>
      </c>
      <c r="B8333" s="23" t="n">
        <v>58</v>
      </c>
      <c r="C8333" s="7" t="n">
        <v>255</v>
      </c>
      <c r="D8333" s="7" t="n">
        <v>0</v>
      </c>
    </row>
    <row r="8334" spans="1:9">
      <c r="A8334" t="s">
        <v>4</v>
      </c>
      <c r="B8334" s="4" t="s">
        <v>5</v>
      </c>
      <c r="C8334" s="4" t="s">
        <v>10</v>
      </c>
      <c r="D8334" s="4" t="s">
        <v>14</v>
      </c>
      <c r="E8334" s="4" t="s">
        <v>6</v>
      </c>
      <c r="F8334" s="4" t="s">
        <v>24</v>
      </c>
      <c r="G8334" s="4" t="s">
        <v>24</v>
      </c>
      <c r="H8334" s="4" t="s">
        <v>24</v>
      </c>
    </row>
    <row r="8335" spans="1:9">
      <c r="A8335" t="n">
        <v>68201</v>
      </c>
      <c r="B8335" s="44" t="n">
        <v>48</v>
      </c>
      <c r="C8335" s="7" t="n">
        <v>0</v>
      </c>
      <c r="D8335" s="7" t="n">
        <v>0</v>
      </c>
      <c r="E8335" s="7" t="s">
        <v>426</v>
      </c>
      <c r="F8335" s="7" t="n">
        <v>1</v>
      </c>
      <c r="G8335" s="7" t="n">
        <v>0.5</v>
      </c>
      <c r="H8335" s="7" t="n">
        <v>0</v>
      </c>
    </row>
    <row r="8336" spans="1:9">
      <c r="A8336" t="s">
        <v>4</v>
      </c>
      <c r="B8336" s="4" t="s">
        <v>5</v>
      </c>
      <c r="C8336" s="4" t="s">
        <v>10</v>
      </c>
    </row>
    <row r="8337" spans="1:9">
      <c r="A8337" t="n">
        <v>68227</v>
      </c>
      <c r="B8337" s="27" t="n">
        <v>16</v>
      </c>
      <c r="C8337" s="7" t="n">
        <v>500</v>
      </c>
    </row>
    <row r="8338" spans="1:9">
      <c r="A8338" t="s">
        <v>4</v>
      </c>
      <c r="B8338" s="4" t="s">
        <v>5</v>
      </c>
      <c r="C8338" s="4" t="s">
        <v>14</v>
      </c>
      <c r="D8338" s="4" t="s">
        <v>10</v>
      </c>
      <c r="E8338" s="4" t="s">
        <v>24</v>
      </c>
      <c r="F8338" s="4" t="s">
        <v>10</v>
      </c>
      <c r="G8338" s="4" t="s">
        <v>9</v>
      </c>
      <c r="H8338" s="4" t="s">
        <v>9</v>
      </c>
      <c r="I8338" s="4" t="s">
        <v>10</v>
      </c>
      <c r="J8338" s="4" t="s">
        <v>10</v>
      </c>
      <c r="K8338" s="4" t="s">
        <v>9</v>
      </c>
      <c r="L8338" s="4" t="s">
        <v>9</v>
      </c>
      <c r="M8338" s="4" t="s">
        <v>9</v>
      </c>
      <c r="N8338" s="4" t="s">
        <v>9</v>
      </c>
      <c r="O8338" s="4" t="s">
        <v>6</v>
      </c>
    </row>
    <row r="8339" spans="1:9">
      <c r="A8339" t="n">
        <v>68230</v>
      </c>
      <c r="B8339" s="11" t="n">
        <v>50</v>
      </c>
      <c r="C8339" s="7" t="n">
        <v>0</v>
      </c>
      <c r="D8339" s="7" t="n">
        <v>2000</v>
      </c>
      <c r="E8339" s="7" t="n">
        <v>1</v>
      </c>
      <c r="F8339" s="7" t="n">
        <v>0</v>
      </c>
      <c r="G8339" s="7" t="n">
        <v>0</v>
      </c>
      <c r="H8339" s="7" t="n">
        <v>0</v>
      </c>
      <c r="I8339" s="7" t="n">
        <v>0</v>
      </c>
      <c r="J8339" s="7" t="n">
        <v>65533</v>
      </c>
      <c r="K8339" s="7" t="n">
        <v>0</v>
      </c>
      <c r="L8339" s="7" t="n">
        <v>0</v>
      </c>
      <c r="M8339" s="7" t="n">
        <v>0</v>
      </c>
      <c r="N8339" s="7" t="n">
        <v>0</v>
      </c>
      <c r="O8339" s="7" t="s">
        <v>13</v>
      </c>
    </row>
    <row r="8340" spans="1:9">
      <c r="A8340" t="s">
        <v>4</v>
      </c>
      <c r="B8340" s="4" t="s">
        <v>5</v>
      </c>
      <c r="C8340" s="4" t="s">
        <v>14</v>
      </c>
      <c r="D8340" s="4" t="s">
        <v>10</v>
      </c>
      <c r="E8340" s="4" t="s">
        <v>6</v>
      </c>
      <c r="F8340" s="4" t="s">
        <v>6</v>
      </c>
      <c r="G8340" s="4" t="s">
        <v>6</v>
      </c>
      <c r="H8340" s="4" t="s">
        <v>6</v>
      </c>
    </row>
    <row r="8341" spans="1:9">
      <c r="A8341" t="n">
        <v>68269</v>
      </c>
      <c r="B8341" s="26" t="n">
        <v>51</v>
      </c>
      <c r="C8341" s="7" t="n">
        <v>3</v>
      </c>
      <c r="D8341" s="7" t="n">
        <v>0</v>
      </c>
      <c r="E8341" s="7" t="s">
        <v>544</v>
      </c>
      <c r="F8341" s="7" t="s">
        <v>159</v>
      </c>
      <c r="G8341" s="7" t="s">
        <v>158</v>
      </c>
      <c r="H8341" s="7" t="s">
        <v>159</v>
      </c>
    </row>
    <row r="8342" spans="1:9">
      <c r="A8342" t="s">
        <v>4</v>
      </c>
      <c r="B8342" s="4" t="s">
        <v>5</v>
      </c>
      <c r="C8342" s="4" t="s">
        <v>14</v>
      </c>
      <c r="D8342" s="4" t="s">
        <v>10</v>
      </c>
      <c r="E8342" s="4" t="s">
        <v>6</v>
      </c>
    </row>
    <row r="8343" spans="1:9">
      <c r="A8343" t="n">
        <v>68282</v>
      </c>
      <c r="B8343" s="26" t="n">
        <v>51</v>
      </c>
      <c r="C8343" s="7" t="n">
        <v>4</v>
      </c>
      <c r="D8343" s="7" t="n">
        <v>0</v>
      </c>
      <c r="E8343" s="7" t="s">
        <v>190</v>
      </c>
    </row>
    <row r="8344" spans="1:9">
      <c r="A8344" t="s">
        <v>4</v>
      </c>
      <c r="B8344" s="4" t="s">
        <v>5</v>
      </c>
      <c r="C8344" s="4" t="s">
        <v>10</v>
      </c>
    </row>
    <row r="8345" spans="1:9">
      <c r="A8345" t="n">
        <v>68296</v>
      </c>
      <c r="B8345" s="27" t="n">
        <v>16</v>
      </c>
      <c r="C8345" s="7" t="n">
        <v>0</v>
      </c>
    </row>
    <row r="8346" spans="1:9">
      <c r="A8346" t="s">
        <v>4</v>
      </c>
      <c r="B8346" s="4" t="s">
        <v>5</v>
      </c>
      <c r="C8346" s="4" t="s">
        <v>10</v>
      </c>
      <c r="D8346" s="4" t="s">
        <v>14</v>
      </c>
      <c r="E8346" s="4" t="s">
        <v>9</v>
      </c>
      <c r="F8346" s="4" t="s">
        <v>45</v>
      </c>
      <c r="G8346" s="4" t="s">
        <v>14</v>
      </c>
      <c r="H8346" s="4" t="s">
        <v>14</v>
      </c>
    </row>
    <row r="8347" spans="1:9">
      <c r="A8347" t="n">
        <v>68299</v>
      </c>
      <c r="B8347" s="28" t="n">
        <v>26</v>
      </c>
      <c r="C8347" s="7" t="n">
        <v>0</v>
      </c>
      <c r="D8347" s="7" t="n">
        <v>17</v>
      </c>
      <c r="E8347" s="7" t="n">
        <v>52586</v>
      </c>
      <c r="F8347" s="7" t="s">
        <v>609</v>
      </c>
      <c r="G8347" s="7" t="n">
        <v>2</v>
      </c>
      <c r="H8347" s="7" t="n">
        <v>0</v>
      </c>
    </row>
    <row r="8348" spans="1:9">
      <c r="A8348" t="s">
        <v>4</v>
      </c>
      <c r="B8348" s="4" t="s">
        <v>5</v>
      </c>
    </row>
    <row r="8349" spans="1:9">
      <c r="A8349" t="n">
        <v>68338</v>
      </c>
      <c r="B8349" s="29" t="n">
        <v>28</v>
      </c>
    </row>
    <row r="8350" spans="1:9">
      <c r="A8350" t="s">
        <v>4</v>
      </c>
      <c r="B8350" s="4" t="s">
        <v>5</v>
      </c>
      <c r="C8350" s="4" t="s">
        <v>10</v>
      </c>
      <c r="D8350" s="4" t="s">
        <v>14</v>
      </c>
    </row>
    <row r="8351" spans="1:9">
      <c r="A8351" t="n">
        <v>68339</v>
      </c>
      <c r="B8351" s="31" t="n">
        <v>89</v>
      </c>
      <c r="C8351" s="7" t="n">
        <v>65533</v>
      </c>
      <c r="D8351" s="7" t="n">
        <v>1</v>
      </c>
    </row>
    <row r="8352" spans="1:9">
      <c r="A8352" t="s">
        <v>4</v>
      </c>
      <c r="B8352" s="4" t="s">
        <v>5</v>
      </c>
      <c r="C8352" s="4" t="s">
        <v>14</v>
      </c>
      <c r="D8352" s="4" t="s">
        <v>10</v>
      </c>
    </row>
    <row r="8353" spans="1:15">
      <c r="A8353" t="n">
        <v>68343</v>
      </c>
      <c r="B8353" s="33" t="n">
        <v>45</v>
      </c>
      <c r="C8353" s="7" t="n">
        <v>7</v>
      </c>
      <c r="D8353" s="7" t="n">
        <v>255</v>
      </c>
    </row>
    <row r="8354" spans="1:15">
      <c r="A8354" t="s">
        <v>4</v>
      </c>
      <c r="B8354" s="4" t="s">
        <v>5</v>
      </c>
      <c r="C8354" s="4" t="s">
        <v>14</v>
      </c>
      <c r="D8354" s="4" t="s">
        <v>10</v>
      </c>
      <c r="E8354" s="4" t="s">
        <v>6</v>
      </c>
    </row>
    <row r="8355" spans="1:15">
      <c r="A8355" t="n">
        <v>68347</v>
      </c>
      <c r="B8355" s="26" t="n">
        <v>51</v>
      </c>
      <c r="C8355" s="7" t="n">
        <v>4</v>
      </c>
      <c r="D8355" s="7" t="n">
        <v>28</v>
      </c>
      <c r="E8355" s="7" t="s">
        <v>486</v>
      </c>
    </row>
    <row r="8356" spans="1:15">
      <c r="A8356" t="s">
        <v>4</v>
      </c>
      <c r="B8356" s="4" t="s">
        <v>5</v>
      </c>
      <c r="C8356" s="4" t="s">
        <v>10</v>
      </c>
    </row>
    <row r="8357" spans="1:15">
      <c r="A8357" t="n">
        <v>68360</v>
      </c>
      <c r="B8357" s="27" t="n">
        <v>16</v>
      </c>
      <c r="C8357" s="7" t="n">
        <v>0</v>
      </c>
    </row>
    <row r="8358" spans="1:15">
      <c r="A8358" t="s">
        <v>4</v>
      </c>
      <c r="B8358" s="4" t="s">
        <v>5</v>
      </c>
      <c r="C8358" s="4" t="s">
        <v>10</v>
      </c>
      <c r="D8358" s="4" t="s">
        <v>14</v>
      </c>
      <c r="E8358" s="4" t="s">
        <v>9</v>
      </c>
      <c r="F8358" s="4" t="s">
        <v>45</v>
      </c>
      <c r="G8358" s="4" t="s">
        <v>14</v>
      </c>
      <c r="H8358" s="4" t="s">
        <v>14</v>
      </c>
    </row>
    <row r="8359" spans="1:15">
      <c r="A8359" t="n">
        <v>68363</v>
      </c>
      <c r="B8359" s="28" t="n">
        <v>26</v>
      </c>
      <c r="C8359" s="7" t="n">
        <v>28</v>
      </c>
      <c r="D8359" s="7" t="n">
        <v>17</v>
      </c>
      <c r="E8359" s="7" t="n">
        <v>33358</v>
      </c>
      <c r="F8359" s="7" t="s">
        <v>610</v>
      </c>
      <c r="G8359" s="7" t="n">
        <v>2</v>
      </c>
      <c r="H8359" s="7" t="n">
        <v>0</v>
      </c>
    </row>
    <row r="8360" spans="1:15">
      <c r="A8360" t="s">
        <v>4</v>
      </c>
      <c r="B8360" s="4" t="s">
        <v>5</v>
      </c>
    </row>
    <row r="8361" spans="1:15">
      <c r="A8361" t="n">
        <v>68384</v>
      </c>
      <c r="B8361" s="29" t="n">
        <v>28</v>
      </c>
    </row>
    <row r="8362" spans="1:15">
      <c r="A8362" t="s">
        <v>4</v>
      </c>
      <c r="B8362" s="4" t="s">
        <v>5</v>
      </c>
      <c r="C8362" s="4" t="s">
        <v>10</v>
      </c>
      <c r="D8362" s="4" t="s">
        <v>14</v>
      </c>
    </row>
    <row r="8363" spans="1:15">
      <c r="A8363" t="n">
        <v>68385</v>
      </c>
      <c r="B8363" s="31" t="n">
        <v>89</v>
      </c>
      <c r="C8363" s="7" t="n">
        <v>65533</v>
      </c>
      <c r="D8363" s="7" t="n">
        <v>1</v>
      </c>
    </row>
    <row r="8364" spans="1:15">
      <c r="A8364" t="s">
        <v>4</v>
      </c>
      <c r="B8364" s="4" t="s">
        <v>5</v>
      </c>
      <c r="C8364" s="4" t="s">
        <v>14</v>
      </c>
      <c r="D8364" s="4" t="s">
        <v>10</v>
      </c>
      <c r="E8364" s="4" t="s">
        <v>6</v>
      </c>
    </row>
    <row r="8365" spans="1:15">
      <c r="A8365" t="n">
        <v>68389</v>
      </c>
      <c r="B8365" s="26" t="n">
        <v>51</v>
      </c>
      <c r="C8365" s="7" t="n">
        <v>4</v>
      </c>
      <c r="D8365" s="7" t="n">
        <v>22</v>
      </c>
      <c r="E8365" s="7" t="s">
        <v>283</v>
      </c>
    </row>
    <row r="8366" spans="1:15">
      <c r="A8366" t="s">
        <v>4</v>
      </c>
      <c r="B8366" s="4" t="s">
        <v>5</v>
      </c>
      <c r="C8366" s="4" t="s">
        <v>10</v>
      </c>
    </row>
    <row r="8367" spans="1:15">
      <c r="A8367" t="n">
        <v>68403</v>
      </c>
      <c r="B8367" s="27" t="n">
        <v>16</v>
      </c>
      <c r="C8367" s="7" t="n">
        <v>0</v>
      </c>
    </row>
    <row r="8368" spans="1:15">
      <c r="A8368" t="s">
        <v>4</v>
      </c>
      <c r="B8368" s="4" t="s">
        <v>5</v>
      </c>
      <c r="C8368" s="4" t="s">
        <v>10</v>
      </c>
      <c r="D8368" s="4" t="s">
        <v>14</v>
      </c>
      <c r="E8368" s="4" t="s">
        <v>9</v>
      </c>
      <c r="F8368" s="4" t="s">
        <v>45</v>
      </c>
      <c r="G8368" s="4" t="s">
        <v>14</v>
      </c>
      <c r="H8368" s="4" t="s">
        <v>14</v>
      </c>
    </row>
    <row r="8369" spans="1:8">
      <c r="A8369" t="n">
        <v>68406</v>
      </c>
      <c r="B8369" s="28" t="n">
        <v>26</v>
      </c>
      <c r="C8369" s="7" t="n">
        <v>22</v>
      </c>
      <c r="D8369" s="7" t="n">
        <v>17</v>
      </c>
      <c r="E8369" s="7" t="n">
        <v>30325</v>
      </c>
      <c r="F8369" s="7" t="s">
        <v>611</v>
      </c>
      <c r="G8369" s="7" t="n">
        <v>2</v>
      </c>
      <c r="H8369" s="7" t="n">
        <v>0</v>
      </c>
    </row>
    <row r="8370" spans="1:8">
      <c r="A8370" t="s">
        <v>4</v>
      </c>
      <c r="B8370" s="4" t="s">
        <v>5</v>
      </c>
    </row>
    <row r="8371" spans="1:8">
      <c r="A8371" t="n">
        <v>68463</v>
      </c>
      <c r="B8371" s="29" t="n">
        <v>28</v>
      </c>
    </row>
    <row r="8372" spans="1:8">
      <c r="A8372" t="s">
        <v>4</v>
      </c>
      <c r="B8372" s="4" t="s">
        <v>5</v>
      </c>
      <c r="C8372" s="4" t="s">
        <v>10</v>
      </c>
      <c r="D8372" s="4" t="s">
        <v>14</v>
      </c>
    </row>
    <row r="8373" spans="1:8">
      <c r="A8373" t="n">
        <v>68464</v>
      </c>
      <c r="B8373" s="31" t="n">
        <v>89</v>
      </c>
      <c r="C8373" s="7" t="n">
        <v>65533</v>
      </c>
      <c r="D8373" s="7" t="n">
        <v>1</v>
      </c>
    </row>
    <row r="8374" spans="1:8">
      <c r="A8374" t="s">
        <v>4</v>
      </c>
      <c r="B8374" s="4" t="s">
        <v>5</v>
      </c>
      <c r="C8374" s="4" t="s">
        <v>14</v>
      </c>
      <c r="D8374" s="4" t="s">
        <v>10</v>
      </c>
      <c r="E8374" s="4" t="s">
        <v>10</v>
      </c>
      <c r="F8374" s="4" t="s">
        <v>14</v>
      </c>
    </row>
    <row r="8375" spans="1:8">
      <c r="A8375" t="n">
        <v>68468</v>
      </c>
      <c r="B8375" s="25" t="n">
        <v>25</v>
      </c>
      <c r="C8375" s="7" t="n">
        <v>1</v>
      </c>
      <c r="D8375" s="7" t="n">
        <v>65535</v>
      </c>
      <c r="E8375" s="7" t="n">
        <v>65535</v>
      </c>
      <c r="F8375" s="7" t="n">
        <v>0</v>
      </c>
    </row>
    <row r="8376" spans="1:8">
      <c r="A8376" t="s">
        <v>4</v>
      </c>
      <c r="B8376" s="4" t="s">
        <v>5</v>
      </c>
      <c r="C8376" s="4" t="s">
        <v>14</v>
      </c>
      <c r="D8376" s="4" t="s">
        <v>10</v>
      </c>
      <c r="E8376" s="4" t="s">
        <v>24</v>
      </c>
    </row>
    <row r="8377" spans="1:8">
      <c r="A8377" t="n">
        <v>68475</v>
      </c>
      <c r="B8377" s="23" t="n">
        <v>58</v>
      </c>
      <c r="C8377" s="7" t="n">
        <v>101</v>
      </c>
      <c r="D8377" s="7" t="n">
        <v>500</v>
      </c>
      <c r="E8377" s="7" t="n">
        <v>1</v>
      </c>
    </row>
    <row r="8378" spans="1:8">
      <c r="A8378" t="s">
        <v>4</v>
      </c>
      <c r="B8378" s="4" t="s">
        <v>5</v>
      </c>
      <c r="C8378" s="4" t="s">
        <v>14</v>
      </c>
      <c r="D8378" s="4" t="s">
        <v>10</v>
      </c>
    </row>
    <row r="8379" spans="1:8">
      <c r="A8379" t="n">
        <v>68483</v>
      </c>
      <c r="B8379" s="23" t="n">
        <v>58</v>
      </c>
      <c r="C8379" s="7" t="n">
        <v>254</v>
      </c>
      <c r="D8379" s="7" t="n">
        <v>0</v>
      </c>
    </row>
    <row r="8380" spans="1:8">
      <c r="A8380" t="s">
        <v>4</v>
      </c>
      <c r="B8380" s="4" t="s">
        <v>5</v>
      </c>
      <c r="C8380" s="4" t="s">
        <v>14</v>
      </c>
    </row>
    <row r="8381" spans="1:8">
      <c r="A8381" t="n">
        <v>68487</v>
      </c>
      <c r="B8381" s="33" t="n">
        <v>45</v>
      </c>
      <c r="C8381" s="7" t="n">
        <v>0</v>
      </c>
    </row>
    <row r="8382" spans="1:8">
      <c r="A8382" t="s">
        <v>4</v>
      </c>
      <c r="B8382" s="4" t="s">
        <v>5</v>
      </c>
      <c r="C8382" s="4" t="s">
        <v>10</v>
      </c>
      <c r="D8382" s="4" t="s">
        <v>24</v>
      </c>
      <c r="E8382" s="4" t="s">
        <v>24</v>
      </c>
      <c r="F8382" s="4" t="s">
        <v>24</v>
      </c>
      <c r="G8382" s="4" t="s">
        <v>24</v>
      </c>
    </row>
    <row r="8383" spans="1:8">
      <c r="A8383" t="n">
        <v>68489</v>
      </c>
      <c r="B8383" s="40" t="n">
        <v>46</v>
      </c>
      <c r="C8383" s="7" t="n">
        <v>61488</v>
      </c>
      <c r="D8383" s="7" t="n">
        <v>-99.8300018310547</v>
      </c>
      <c r="E8383" s="7" t="n">
        <v>173.550003051758</v>
      </c>
      <c r="F8383" s="7" t="n">
        <v>32.8499984741211</v>
      </c>
      <c r="G8383" s="7" t="n">
        <v>97.4000015258789</v>
      </c>
    </row>
    <row r="8384" spans="1:8">
      <c r="A8384" t="s">
        <v>4</v>
      </c>
      <c r="B8384" s="4" t="s">
        <v>5</v>
      </c>
      <c r="C8384" s="4" t="s">
        <v>10</v>
      </c>
      <c r="D8384" s="4" t="s">
        <v>10</v>
      </c>
      <c r="E8384" s="4" t="s">
        <v>24</v>
      </c>
      <c r="F8384" s="4" t="s">
        <v>14</v>
      </c>
    </row>
    <row r="8385" spans="1:8">
      <c r="A8385" t="n">
        <v>68508</v>
      </c>
      <c r="B8385" s="80" t="n">
        <v>53</v>
      </c>
      <c r="C8385" s="7" t="n">
        <v>61489</v>
      </c>
      <c r="D8385" s="7" t="n">
        <v>0</v>
      </c>
      <c r="E8385" s="7" t="n">
        <v>0</v>
      </c>
      <c r="F8385" s="7" t="n">
        <v>0</v>
      </c>
    </row>
    <row r="8386" spans="1:8">
      <c r="A8386" t="s">
        <v>4</v>
      </c>
      <c r="B8386" s="4" t="s">
        <v>5</v>
      </c>
      <c r="C8386" s="4" t="s">
        <v>10</v>
      </c>
      <c r="D8386" s="4" t="s">
        <v>10</v>
      </c>
      <c r="E8386" s="4" t="s">
        <v>24</v>
      </c>
      <c r="F8386" s="4" t="s">
        <v>14</v>
      </c>
    </row>
    <row r="8387" spans="1:8">
      <c r="A8387" t="n">
        <v>68518</v>
      </c>
      <c r="B8387" s="80" t="n">
        <v>53</v>
      </c>
      <c r="C8387" s="7" t="n">
        <v>61490</v>
      </c>
      <c r="D8387" s="7" t="n">
        <v>0</v>
      </c>
      <c r="E8387" s="7" t="n">
        <v>0</v>
      </c>
      <c r="F8387" s="7" t="n">
        <v>0</v>
      </c>
    </row>
    <row r="8388" spans="1:8">
      <c r="A8388" t="s">
        <v>4</v>
      </c>
      <c r="B8388" s="4" t="s">
        <v>5</v>
      </c>
      <c r="C8388" s="4" t="s">
        <v>10</v>
      </c>
      <c r="D8388" s="4" t="s">
        <v>10</v>
      </c>
      <c r="E8388" s="4" t="s">
        <v>24</v>
      </c>
      <c r="F8388" s="4" t="s">
        <v>14</v>
      </c>
    </row>
    <row r="8389" spans="1:8">
      <c r="A8389" t="n">
        <v>68528</v>
      </c>
      <c r="B8389" s="80" t="n">
        <v>53</v>
      </c>
      <c r="C8389" s="7" t="n">
        <v>61488</v>
      </c>
      <c r="D8389" s="7" t="n">
        <v>0</v>
      </c>
      <c r="E8389" s="7" t="n">
        <v>0</v>
      </c>
      <c r="F8389" s="7" t="n">
        <v>0</v>
      </c>
    </row>
    <row r="8390" spans="1:8">
      <c r="A8390" t="s">
        <v>4</v>
      </c>
      <c r="B8390" s="4" t="s">
        <v>5</v>
      </c>
      <c r="C8390" s="4" t="s">
        <v>10</v>
      </c>
      <c r="D8390" s="4" t="s">
        <v>10</v>
      </c>
      <c r="E8390" s="4" t="s">
        <v>24</v>
      </c>
      <c r="F8390" s="4" t="s">
        <v>14</v>
      </c>
    </row>
    <row r="8391" spans="1:8">
      <c r="A8391" t="n">
        <v>68538</v>
      </c>
      <c r="B8391" s="80" t="n">
        <v>53</v>
      </c>
      <c r="C8391" s="7" t="n">
        <v>8</v>
      </c>
      <c r="D8391" s="7" t="n">
        <v>0</v>
      </c>
      <c r="E8391" s="7" t="n">
        <v>0</v>
      </c>
      <c r="F8391" s="7" t="n">
        <v>0</v>
      </c>
    </row>
    <row r="8392" spans="1:8">
      <c r="A8392" t="s">
        <v>4</v>
      </c>
      <c r="B8392" s="4" t="s">
        <v>5</v>
      </c>
      <c r="C8392" s="4" t="s">
        <v>10</v>
      </c>
      <c r="D8392" s="4" t="s">
        <v>10</v>
      </c>
      <c r="E8392" s="4" t="s">
        <v>24</v>
      </c>
      <c r="F8392" s="4" t="s">
        <v>14</v>
      </c>
    </row>
    <row r="8393" spans="1:8">
      <c r="A8393" t="n">
        <v>68548</v>
      </c>
      <c r="B8393" s="80" t="n">
        <v>53</v>
      </c>
      <c r="C8393" s="7" t="n">
        <v>1</v>
      </c>
      <c r="D8393" s="7" t="n">
        <v>0</v>
      </c>
      <c r="E8393" s="7" t="n">
        <v>0</v>
      </c>
      <c r="F8393" s="7" t="n">
        <v>0</v>
      </c>
    </row>
    <row r="8394" spans="1:8">
      <c r="A8394" t="s">
        <v>4</v>
      </c>
      <c r="B8394" s="4" t="s">
        <v>5</v>
      </c>
      <c r="C8394" s="4" t="s">
        <v>10</v>
      </c>
      <c r="D8394" s="4" t="s">
        <v>10</v>
      </c>
      <c r="E8394" s="4" t="s">
        <v>24</v>
      </c>
      <c r="F8394" s="4" t="s">
        <v>14</v>
      </c>
    </row>
    <row r="8395" spans="1:8">
      <c r="A8395" t="n">
        <v>68558</v>
      </c>
      <c r="B8395" s="80" t="n">
        <v>53</v>
      </c>
      <c r="C8395" s="7" t="n">
        <v>14</v>
      </c>
      <c r="D8395" s="7" t="n">
        <v>0</v>
      </c>
      <c r="E8395" s="7" t="n">
        <v>0</v>
      </c>
      <c r="F8395" s="7" t="n">
        <v>0</v>
      </c>
    </row>
    <row r="8396" spans="1:8">
      <c r="A8396" t="s">
        <v>4</v>
      </c>
      <c r="B8396" s="4" t="s">
        <v>5</v>
      </c>
      <c r="C8396" s="4" t="s">
        <v>10</v>
      </c>
      <c r="D8396" s="4" t="s">
        <v>10</v>
      </c>
      <c r="E8396" s="4" t="s">
        <v>24</v>
      </c>
      <c r="F8396" s="4" t="s">
        <v>14</v>
      </c>
    </row>
    <row r="8397" spans="1:8">
      <c r="A8397" t="n">
        <v>68568</v>
      </c>
      <c r="B8397" s="80" t="n">
        <v>53</v>
      </c>
      <c r="C8397" s="7" t="n">
        <v>9</v>
      </c>
      <c r="D8397" s="7" t="n">
        <v>0</v>
      </c>
      <c r="E8397" s="7" t="n">
        <v>0</v>
      </c>
      <c r="F8397" s="7" t="n">
        <v>0</v>
      </c>
    </row>
    <row r="8398" spans="1:8">
      <c r="A8398" t="s">
        <v>4</v>
      </c>
      <c r="B8398" s="4" t="s">
        <v>5</v>
      </c>
      <c r="C8398" s="4" t="s">
        <v>10</v>
      </c>
      <c r="D8398" s="4" t="s">
        <v>24</v>
      </c>
      <c r="E8398" s="4" t="s">
        <v>24</v>
      </c>
      <c r="F8398" s="4" t="s">
        <v>24</v>
      </c>
      <c r="G8398" s="4" t="s">
        <v>10</v>
      </c>
      <c r="H8398" s="4" t="s">
        <v>10</v>
      </c>
    </row>
    <row r="8399" spans="1:8">
      <c r="A8399" t="n">
        <v>68578</v>
      </c>
      <c r="B8399" s="52" t="n">
        <v>60</v>
      </c>
      <c r="C8399" s="7" t="n">
        <v>61489</v>
      </c>
      <c r="D8399" s="7" t="n">
        <v>0</v>
      </c>
      <c r="E8399" s="7" t="n">
        <v>0</v>
      </c>
      <c r="F8399" s="7" t="n">
        <v>0</v>
      </c>
      <c r="G8399" s="7" t="n">
        <v>0</v>
      </c>
      <c r="H8399" s="7" t="n">
        <v>1</v>
      </c>
    </row>
    <row r="8400" spans="1:8">
      <c r="A8400" t="s">
        <v>4</v>
      </c>
      <c r="B8400" s="4" t="s">
        <v>5</v>
      </c>
      <c r="C8400" s="4" t="s">
        <v>10</v>
      </c>
      <c r="D8400" s="4" t="s">
        <v>24</v>
      </c>
      <c r="E8400" s="4" t="s">
        <v>24</v>
      </c>
      <c r="F8400" s="4" t="s">
        <v>24</v>
      </c>
      <c r="G8400" s="4" t="s">
        <v>10</v>
      </c>
      <c r="H8400" s="4" t="s">
        <v>10</v>
      </c>
    </row>
    <row r="8401" spans="1:8">
      <c r="A8401" t="n">
        <v>68597</v>
      </c>
      <c r="B8401" s="52" t="n">
        <v>60</v>
      </c>
      <c r="C8401" s="7" t="n">
        <v>61489</v>
      </c>
      <c r="D8401" s="7" t="n">
        <v>0</v>
      </c>
      <c r="E8401" s="7" t="n">
        <v>0</v>
      </c>
      <c r="F8401" s="7" t="n">
        <v>0</v>
      </c>
      <c r="G8401" s="7" t="n">
        <v>0</v>
      </c>
      <c r="H8401" s="7" t="n">
        <v>0</v>
      </c>
    </row>
    <row r="8402" spans="1:8">
      <c r="A8402" t="s">
        <v>4</v>
      </c>
      <c r="B8402" s="4" t="s">
        <v>5</v>
      </c>
      <c r="C8402" s="4" t="s">
        <v>10</v>
      </c>
      <c r="D8402" s="4" t="s">
        <v>10</v>
      </c>
      <c r="E8402" s="4" t="s">
        <v>10</v>
      </c>
    </row>
    <row r="8403" spans="1:8">
      <c r="A8403" t="n">
        <v>68616</v>
      </c>
      <c r="B8403" s="64" t="n">
        <v>61</v>
      </c>
      <c r="C8403" s="7" t="n">
        <v>61489</v>
      </c>
      <c r="D8403" s="7" t="n">
        <v>65533</v>
      </c>
      <c r="E8403" s="7" t="n">
        <v>0</v>
      </c>
    </row>
    <row r="8404" spans="1:8">
      <c r="A8404" t="s">
        <v>4</v>
      </c>
      <c r="B8404" s="4" t="s">
        <v>5</v>
      </c>
      <c r="C8404" s="4" t="s">
        <v>10</v>
      </c>
      <c r="D8404" s="4" t="s">
        <v>24</v>
      </c>
      <c r="E8404" s="4" t="s">
        <v>24</v>
      </c>
      <c r="F8404" s="4" t="s">
        <v>24</v>
      </c>
      <c r="G8404" s="4" t="s">
        <v>10</v>
      </c>
      <c r="H8404" s="4" t="s">
        <v>10</v>
      </c>
    </row>
    <row r="8405" spans="1:8">
      <c r="A8405" t="n">
        <v>68623</v>
      </c>
      <c r="B8405" s="52" t="n">
        <v>60</v>
      </c>
      <c r="C8405" s="7" t="n">
        <v>61490</v>
      </c>
      <c r="D8405" s="7" t="n">
        <v>0</v>
      </c>
      <c r="E8405" s="7" t="n">
        <v>0</v>
      </c>
      <c r="F8405" s="7" t="n">
        <v>0</v>
      </c>
      <c r="G8405" s="7" t="n">
        <v>0</v>
      </c>
      <c r="H8405" s="7" t="n">
        <v>1</v>
      </c>
    </row>
    <row r="8406" spans="1:8">
      <c r="A8406" t="s">
        <v>4</v>
      </c>
      <c r="B8406" s="4" t="s">
        <v>5</v>
      </c>
      <c r="C8406" s="4" t="s">
        <v>10</v>
      </c>
      <c r="D8406" s="4" t="s">
        <v>24</v>
      </c>
      <c r="E8406" s="4" t="s">
        <v>24</v>
      </c>
      <c r="F8406" s="4" t="s">
        <v>24</v>
      </c>
      <c r="G8406" s="4" t="s">
        <v>10</v>
      </c>
      <c r="H8406" s="4" t="s">
        <v>10</v>
      </c>
    </row>
    <row r="8407" spans="1:8">
      <c r="A8407" t="n">
        <v>68642</v>
      </c>
      <c r="B8407" s="52" t="n">
        <v>60</v>
      </c>
      <c r="C8407" s="7" t="n">
        <v>61490</v>
      </c>
      <c r="D8407" s="7" t="n">
        <v>0</v>
      </c>
      <c r="E8407" s="7" t="n">
        <v>0</v>
      </c>
      <c r="F8407" s="7" t="n">
        <v>0</v>
      </c>
      <c r="G8407" s="7" t="n">
        <v>0</v>
      </c>
      <c r="H8407" s="7" t="n">
        <v>0</v>
      </c>
    </row>
    <row r="8408" spans="1:8">
      <c r="A8408" t="s">
        <v>4</v>
      </c>
      <c r="B8408" s="4" t="s">
        <v>5</v>
      </c>
      <c r="C8408" s="4" t="s">
        <v>10</v>
      </c>
      <c r="D8408" s="4" t="s">
        <v>10</v>
      </c>
      <c r="E8408" s="4" t="s">
        <v>10</v>
      </c>
    </row>
    <row r="8409" spans="1:8">
      <c r="A8409" t="n">
        <v>68661</v>
      </c>
      <c r="B8409" s="64" t="n">
        <v>61</v>
      </c>
      <c r="C8409" s="7" t="n">
        <v>61490</v>
      </c>
      <c r="D8409" s="7" t="n">
        <v>65533</v>
      </c>
      <c r="E8409" s="7" t="n">
        <v>0</v>
      </c>
    </row>
    <row r="8410" spans="1:8">
      <c r="A8410" t="s">
        <v>4</v>
      </c>
      <c r="B8410" s="4" t="s">
        <v>5</v>
      </c>
      <c r="C8410" s="4" t="s">
        <v>10</v>
      </c>
      <c r="D8410" s="4" t="s">
        <v>24</v>
      </c>
      <c r="E8410" s="4" t="s">
        <v>24</v>
      </c>
      <c r="F8410" s="4" t="s">
        <v>24</v>
      </c>
      <c r="G8410" s="4" t="s">
        <v>10</v>
      </c>
      <c r="H8410" s="4" t="s">
        <v>10</v>
      </c>
    </row>
    <row r="8411" spans="1:8">
      <c r="A8411" t="n">
        <v>68668</v>
      </c>
      <c r="B8411" s="52" t="n">
        <v>60</v>
      </c>
      <c r="C8411" s="7" t="n">
        <v>61488</v>
      </c>
      <c r="D8411" s="7" t="n">
        <v>0</v>
      </c>
      <c r="E8411" s="7" t="n">
        <v>0</v>
      </c>
      <c r="F8411" s="7" t="n">
        <v>0</v>
      </c>
      <c r="G8411" s="7" t="n">
        <v>0</v>
      </c>
      <c r="H8411" s="7" t="n">
        <v>1</v>
      </c>
    </row>
    <row r="8412" spans="1:8">
      <c r="A8412" t="s">
        <v>4</v>
      </c>
      <c r="B8412" s="4" t="s">
        <v>5</v>
      </c>
      <c r="C8412" s="4" t="s">
        <v>10</v>
      </c>
      <c r="D8412" s="4" t="s">
        <v>24</v>
      </c>
      <c r="E8412" s="4" t="s">
        <v>24</v>
      </c>
      <c r="F8412" s="4" t="s">
        <v>24</v>
      </c>
      <c r="G8412" s="4" t="s">
        <v>10</v>
      </c>
      <c r="H8412" s="4" t="s">
        <v>10</v>
      </c>
    </row>
    <row r="8413" spans="1:8">
      <c r="A8413" t="n">
        <v>68687</v>
      </c>
      <c r="B8413" s="52" t="n">
        <v>60</v>
      </c>
      <c r="C8413" s="7" t="n">
        <v>61488</v>
      </c>
      <c r="D8413" s="7" t="n">
        <v>0</v>
      </c>
      <c r="E8413" s="7" t="n">
        <v>0</v>
      </c>
      <c r="F8413" s="7" t="n">
        <v>0</v>
      </c>
      <c r="G8413" s="7" t="n">
        <v>0</v>
      </c>
      <c r="H8413" s="7" t="n">
        <v>0</v>
      </c>
    </row>
    <row r="8414" spans="1:8">
      <c r="A8414" t="s">
        <v>4</v>
      </c>
      <c r="B8414" s="4" t="s">
        <v>5</v>
      </c>
      <c r="C8414" s="4" t="s">
        <v>10</v>
      </c>
      <c r="D8414" s="4" t="s">
        <v>10</v>
      </c>
      <c r="E8414" s="4" t="s">
        <v>10</v>
      </c>
    </row>
    <row r="8415" spans="1:8">
      <c r="A8415" t="n">
        <v>68706</v>
      </c>
      <c r="B8415" s="64" t="n">
        <v>61</v>
      </c>
      <c r="C8415" s="7" t="n">
        <v>61488</v>
      </c>
      <c r="D8415" s="7" t="n">
        <v>65533</v>
      </c>
      <c r="E8415" s="7" t="n">
        <v>0</v>
      </c>
    </row>
    <row r="8416" spans="1:8">
      <c r="A8416" t="s">
        <v>4</v>
      </c>
      <c r="B8416" s="4" t="s">
        <v>5</v>
      </c>
      <c r="C8416" s="4" t="s">
        <v>10</v>
      </c>
      <c r="D8416" s="4" t="s">
        <v>24</v>
      </c>
      <c r="E8416" s="4" t="s">
        <v>24</v>
      </c>
      <c r="F8416" s="4" t="s">
        <v>24</v>
      </c>
      <c r="G8416" s="4" t="s">
        <v>10</v>
      </c>
      <c r="H8416" s="4" t="s">
        <v>10</v>
      </c>
    </row>
    <row r="8417" spans="1:8">
      <c r="A8417" t="n">
        <v>68713</v>
      </c>
      <c r="B8417" s="52" t="n">
        <v>60</v>
      </c>
      <c r="C8417" s="7" t="n">
        <v>8</v>
      </c>
      <c r="D8417" s="7" t="n">
        <v>0</v>
      </c>
      <c r="E8417" s="7" t="n">
        <v>0</v>
      </c>
      <c r="F8417" s="7" t="n">
        <v>0</v>
      </c>
      <c r="G8417" s="7" t="n">
        <v>0</v>
      </c>
      <c r="H8417" s="7" t="n">
        <v>1</v>
      </c>
    </row>
    <row r="8418" spans="1:8">
      <c r="A8418" t="s">
        <v>4</v>
      </c>
      <c r="B8418" s="4" t="s">
        <v>5</v>
      </c>
      <c r="C8418" s="4" t="s">
        <v>10</v>
      </c>
      <c r="D8418" s="4" t="s">
        <v>24</v>
      </c>
      <c r="E8418" s="4" t="s">
        <v>24</v>
      </c>
      <c r="F8418" s="4" t="s">
        <v>24</v>
      </c>
      <c r="G8418" s="4" t="s">
        <v>10</v>
      </c>
      <c r="H8418" s="4" t="s">
        <v>10</v>
      </c>
    </row>
    <row r="8419" spans="1:8">
      <c r="A8419" t="n">
        <v>68732</v>
      </c>
      <c r="B8419" s="52" t="n">
        <v>60</v>
      </c>
      <c r="C8419" s="7" t="n">
        <v>8</v>
      </c>
      <c r="D8419" s="7" t="n">
        <v>0</v>
      </c>
      <c r="E8419" s="7" t="n">
        <v>0</v>
      </c>
      <c r="F8419" s="7" t="n">
        <v>0</v>
      </c>
      <c r="G8419" s="7" t="n">
        <v>0</v>
      </c>
      <c r="H8419" s="7" t="n">
        <v>0</v>
      </c>
    </row>
    <row r="8420" spans="1:8">
      <c r="A8420" t="s">
        <v>4</v>
      </c>
      <c r="B8420" s="4" t="s">
        <v>5</v>
      </c>
      <c r="C8420" s="4" t="s">
        <v>10</v>
      </c>
      <c r="D8420" s="4" t="s">
        <v>10</v>
      </c>
      <c r="E8420" s="4" t="s">
        <v>10</v>
      </c>
    </row>
    <row r="8421" spans="1:8">
      <c r="A8421" t="n">
        <v>68751</v>
      </c>
      <c r="B8421" s="64" t="n">
        <v>61</v>
      </c>
      <c r="C8421" s="7" t="n">
        <v>8</v>
      </c>
      <c r="D8421" s="7" t="n">
        <v>65533</v>
      </c>
      <c r="E8421" s="7" t="n">
        <v>0</v>
      </c>
    </row>
    <row r="8422" spans="1:8">
      <c r="A8422" t="s">
        <v>4</v>
      </c>
      <c r="B8422" s="4" t="s">
        <v>5</v>
      </c>
      <c r="C8422" s="4" t="s">
        <v>10</v>
      </c>
      <c r="D8422" s="4" t="s">
        <v>10</v>
      </c>
      <c r="E8422" s="4" t="s">
        <v>10</v>
      </c>
    </row>
    <row r="8423" spans="1:8">
      <c r="A8423" t="n">
        <v>68758</v>
      </c>
      <c r="B8423" s="64" t="n">
        <v>61</v>
      </c>
      <c r="C8423" s="7" t="n">
        <v>61489</v>
      </c>
      <c r="D8423" s="7" t="n">
        <v>0</v>
      </c>
      <c r="E8423" s="7" t="n">
        <v>1000</v>
      </c>
    </row>
    <row r="8424" spans="1:8">
      <c r="A8424" t="s">
        <v>4</v>
      </c>
      <c r="B8424" s="4" t="s">
        <v>5</v>
      </c>
      <c r="C8424" s="4" t="s">
        <v>10</v>
      </c>
      <c r="D8424" s="4" t="s">
        <v>10</v>
      </c>
      <c r="E8424" s="4" t="s">
        <v>10</v>
      </c>
    </row>
    <row r="8425" spans="1:8">
      <c r="A8425" t="n">
        <v>68765</v>
      </c>
      <c r="B8425" s="64" t="n">
        <v>61</v>
      </c>
      <c r="C8425" s="7" t="n">
        <v>61490</v>
      </c>
      <c r="D8425" s="7" t="n">
        <v>0</v>
      </c>
      <c r="E8425" s="7" t="n">
        <v>1000</v>
      </c>
    </row>
    <row r="8426" spans="1:8">
      <c r="A8426" t="s">
        <v>4</v>
      </c>
      <c r="B8426" s="4" t="s">
        <v>5</v>
      </c>
      <c r="C8426" s="4" t="s">
        <v>10</v>
      </c>
      <c r="D8426" s="4" t="s">
        <v>10</v>
      </c>
      <c r="E8426" s="4" t="s">
        <v>10</v>
      </c>
    </row>
    <row r="8427" spans="1:8">
      <c r="A8427" t="n">
        <v>68772</v>
      </c>
      <c r="B8427" s="64" t="n">
        <v>61</v>
      </c>
      <c r="C8427" s="7" t="n">
        <v>61488</v>
      </c>
      <c r="D8427" s="7" t="n">
        <v>0</v>
      </c>
      <c r="E8427" s="7" t="n">
        <v>1000</v>
      </c>
    </row>
    <row r="8428" spans="1:8">
      <c r="A8428" t="s">
        <v>4</v>
      </c>
      <c r="B8428" s="4" t="s">
        <v>5</v>
      </c>
      <c r="C8428" s="4" t="s">
        <v>10</v>
      </c>
      <c r="D8428" s="4" t="s">
        <v>10</v>
      </c>
      <c r="E8428" s="4" t="s">
        <v>10</v>
      </c>
    </row>
    <row r="8429" spans="1:8">
      <c r="A8429" t="n">
        <v>68779</v>
      </c>
      <c r="B8429" s="64" t="n">
        <v>61</v>
      </c>
      <c r="C8429" s="7" t="n">
        <v>1</v>
      </c>
      <c r="D8429" s="7" t="n">
        <v>0</v>
      </c>
      <c r="E8429" s="7" t="n">
        <v>1000</v>
      </c>
    </row>
    <row r="8430" spans="1:8">
      <c r="A8430" t="s">
        <v>4</v>
      </c>
      <c r="B8430" s="4" t="s">
        <v>5</v>
      </c>
      <c r="C8430" s="4" t="s">
        <v>10</v>
      </c>
      <c r="D8430" s="4" t="s">
        <v>10</v>
      </c>
      <c r="E8430" s="4" t="s">
        <v>10</v>
      </c>
    </row>
    <row r="8431" spans="1:8">
      <c r="A8431" t="n">
        <v>68786</v>
      </c>
      <c r="B8431" s="64" t="n">
        <v>61</v>
      </c>
      <c r="C8431" s="7" t="n">
        <v>8</v>
      </c>
      <c r="D8431" s="7" t="n">
        <v>0</v>
      </c>
      <c r="E8431" s="7" t="n">
        <v>1000</v>
      </c>
    </row>
    <row r="8432" spans="1:8">
      <c r="A8432" t="s">
        <v>4</v>
      </c>
      <c r="B8432" s="4" t="s">
        <v>5</v>
      </c>
      <c r="C8432" s="4" t="s">
        <v>10</v>
      </c>
      <c r="D8432" s="4" t="s">
        <v>10</v>
      </c>
      <c r="E8432" s="4" t="s">
        <v>10</v>
      </c>
    </row>
    <row r="8433" spans="1:8">
      <c r="A8433" t="n">
        <v>68793</v>
      </c>
      <c r="B8433" s="64" t="n">
        <v>61</v>
      </c>
      <c r="C8433" s="7" t="n">
        <v>14</v>
      </c>
      <c r="D8433" s="7" t="n">
        <v>0</v>
      </c>
      <c r="E8433" s="7" t="n">
        <v>1000</v>
      </c>
    </row>
    <row r="8434" spans="1:8">
      <c r="A8434" t="s">
        <v>4</v>
      </c>
      <c r="B8434" s="4" t="s">
        <v>5</v>
      </c>
      <c r="C8434" s="4" t="s">
        <v>10</v>
      </c>
      <c r="D8434" s="4" t="s">
        <v>9</v>
      </c>
    </row>
    <row r="8435" spans="1:8">
      <c r="A8435" t="n">
        <v>68800</v>
      </c>
      <c r="B8435" s="63" t="n">
        <v>44</v>
      </c>
      <c r="C8435" s="7" t="n">
        <v>9</v>
      </c>
      <c r="D8435" s="7" t="n">
        <v>128</v>
      </c>
    </row>
    <row r="8436" spans="1:8">
      <c r="A8436" t="s">
        <v>4</v>
      </c>
      <c r="B8436" s="4" t="s">
        <v>5</v>
      </c>
      <c r="C8436" s="4" t="s">
        <v>10</v>
      </c>
      <c r="D8436" s="4" t="s">
        <v>24</v>
      </c>
      <c r="E8436" s="4" t="s">
        <v>24</v>
      </c>
      <c r="F8436" s="4" t="s">
        <v>24</v>
      </c>
      <c r="G8436" s="4" t="s">
        <v>24</v>
      </c>
    </row>
    <row r="8437" spans="1:8">
      <c r="A8437" t="n">
        <v>68807</v>
      </c>
      <c r="B8437" s="40" t="n">
        <v>46</v>
      </c>
      <c r="C8437" s="7" t="n">
        <v>1</v>
      </c>
      <c r="D8437" s="7" t="n">
        <v>-96.2200012207031</v>
      </c>
      <c r="E8437" s="7" t="n">
        <v>173.550003051758</v>
      </c>
      <c r="F8437" s="7" t="n">
        <v>30.1800003051758</v>
      </c>
      <c r="G8437" s="7" t="n">
        <v>19.3999996185303</v>
      </c>
    </row>
    <row r="8438" spans="1:8">
      <c r="A8438" t="s">
        <v>4</v>
      </c>
      <c r="B8438" s="4" t="s">
        <v>5</v>
      </c>
      <c r="C8438" s="4" t="s">
        <v>14</v>
      </c>
      <c r="D8438" s="4" t="s">
        <v>14</v>
      </c>
      <c r="E8438" s="4" t="s">
        <v>24</v>
      </c>
      <c r="F8438" s="4" t="s">
        <v>24</v>
      </c>
      <c r="G8438" s="4" t="s">
        <v>24</v>
      </c>
      <c r="H8438" s="4" t="s">
        <v>10</v>
      </c>
    </row>
    <row r="8439" spans="1:8">
      <c r="A8439" t="n">
        <v>68826</v>
      </c>
      <c r="B8439" s="33" t="n">
        <v>45</v>
      </c>
      <c r="C8439" s="7" t="n">
        <v>2</v>
      </c>
      <c r="D8439" s="7" t="n">
        <v>3</v>
      </c>
      <c r="E8439" s="7" t="n">
        <v>-96.3499984741211</v>
      </c>
      <c r="F8439" s="7" t="n">
        <v>175.270004272461</v>
      </c>
      <c r="G8439" s="7" t="n">
        <v>31.6800003051758</v>
      </c>
      <c r="H8439" s="7" t="n">
        <v>0</v>
      </c>
    </row>
    <row r="8440" spans="1:8">
      <c r="A8440" t="s">
        <v>4</v>
      </c>
      <c r="B8440" s="4" t="s">
        <v>5</v>
      </c>
      <c r="C8440" s="4" t="s">
        <v>14</v>
      </c>
      <c r="D8440" s="4" t="s">
        <v>14</v>
      </c>
      <c r="E8440" s="4" t="s">
        <v>24</v>
      </c>
      <c r="F8440" s="4" t="s">
        <v>24</v>
      </c>
      <c r="G8440" s="4" t="s">
        <v>24</v>
      </c>
      <c r="H8440" s="4" t="s">
        <v>10</v>
      </c>
      <c r="I8440" s="4" t="s">
        <v>14</v>
      </c>
    </row>
    <row r="8441" spans="1:8">
      <c r="A8441" t="n">
        <v>68843</v>
      </c>
      <c r="B8441" s="33" t="n">
        <v>45</v>
      </c>
      <c r="C8441" s="7" t="n">
        <v>4</v>
      </c>
      <c r="D8441" s="7" t="n">
        <v>3</v>
      </c>
      <c r="E8441" s="7" t="n">
        <v>0.889999985694885</v>
      </c>
      <c r="F8441" s="7" t="n">
        <v>-5.19000005722046</v>
      </c>
      <c r="G8441" s="7" t="n">
        <v>7.86999988555908</v>
      </c>
      <c r="H8441" s="7" t="n">
        <v>0</v>
      </c>
      <c r="I8441" s="7" t="n">
        <v>0</v>
      </c>
    </row>
    <row r="8442" spans="1:8">
      <c r="A8442" t="s">
        <v>4</v>
      </c>
      <c r="B8442" s="4" t="s">
        <v>5</v>
      </c>
      <c r="C8442" s="4" t="s">
        <v>14</v>
      </c>
      <c r="D8442" s="4" t="s">
        <v>14</v>
      </c>
      <c r="E8442" s="4" t="s">
        <v>24</v>
      </c>
      <c r="F8442" s="4" t="s">
        <v>10</v>
      </c>
    </row>
    <row r="8443" spans="1:8">
      <c r="A8443" t="n">
        <v>68861</v>
      </c>
      <c r="B8443" s="33" t="n">
        <v>45</v>
      </c>
      <c r="C8443" s="7" t="n">
        <v>5</v>
      </c>
      <c r="D8443" s="7" t="n">
        <v>3</v>
      </c>
      <c r="E8443" s="7" t="n">
        <v>2.70000004768372</v>
      </c>
      <c r="F8443" s="7" t="n">
        <v>0</v>
      </c>
    </row>
    <row r="8444" spans="1:8">
      <c r="A8444" t="s">
        <v>4</v>
      </c>
      <c r="B8444" s="4" t="s">
        <v>5</v>
      </c>
      <c r="C8444" s="4" t="s">
        <v>14</v>
      </c>
      <c r="D8444" s="4" t="s">
        <v>14</v>
      </c>
      <c r="E8444" s="4" t="s">
        <v>24</v>
      </c>
      <c r="F8444" s="4" t="s">
        <v>10</v>
      </c>
    </row>
    <row r="8445" spans="1:8">
      <c r="A8445" t="n">
        <v>68870</v>
      </c>
      <c r="B8445" s="33" t="n">
        <v>45</v>
      </c>
      <c r="C8445" s="7" t="n">
        <v>11</v>
      </c>
      <c r="D8445" s="7" t="n">
        <v>3</v>
      </c>
      <c r="E8445" s="7" t="n">
        <v>32.7999992370605</v>
      </c>
      <c r="F8445" s="7" t="n">
        <v>0</v>
      </c>
    </row>
    <row r="8446" spans="1:8">
      <c r="A8446" t="s">
        <v>4</v>
      </c>
      <c r="B8446" s="4" t="s">
        <v>5</v>
      </c>
      <c r="C8446" s="4" t="s">
        <v>14</v>
      </c>
      <c r="D8446" s="4" t="s">
        <v>14</v>
      </c>
      <c r="E8446" s="4" t="s">
        <v>24</v>
      </c>
      <c r="F8446" s="4" t="s">
        <v>24</v>
      </c>
      <c r="G8446" s="4" t="s">
        <v>24</v>
      </c>
      <c r="H8446" s="4" t="s">
        <v>10</v>
      </c>
    </row>
    <row r="8447" spans="1:8">
      <c r="A8447" t="n">
        <v>68879</v>
      </c>
      <c r="B8447" s="33" t="n">
        <v>45</v>
      </c>
      <c r="C8447" s="7" t="n">
        <v>2</v>
      </c>
      <c r="D8447" s="7" t="n">
        <v>3</v>
      </c>
      <c r="E8447" s="7" t="n">
        <v>-96.3499984741211</v>
      </c>
      <c r="F8447" s="7" t="n">
        <v>174.759994506836</v>
      </c>
      <c r="G8447" s="7" t="n">
        <v>31.6800003051758</v>
      </c>
      <c r="H8447" s="7" t="n">
        <v>7000</v>
      </c>
    </row>
    <row r="8448" spans="1:8">
      <c r="A8448" t="s">
        <v>4</v>
      </c>
      <c r="B8448" s="4" t="s">
        <v>5</v>
      </c>
      <c r="C8448" s="4" t="s">
        <v>14</v>
      </c>
      <c r="D8448" s="4" t="s">
        <v>10</v>
      </c>
      <c r="E8448" s="4" t="s">
        <v>6</v>
      </c>
      <c r="F8448" s="4" t="s">
        <v>6</v>
      </c>
      <c r="G8448" s="4" t="s">
        <v>6</v>
      </c>
      <c r="H8448" s="4" t="s">
        <v>6</v>
      </c>
    </row>
    <row r="8449" spans="1:9">
      <c r="A8449" t="n">
        <v>68896</v>
      </c>
      <c r="B8449" s="26" t="n">
        <v>51</v>
      </c>
      <c r="C8449" s="7" t="n">
        <v>3</v>
      </c>
      <c r="D8449" s="7" t="n">
        <v>14</v>
      </c>
      <c r="E8449" s="7" t="s">
        <v>612</v>
      </c>
      <c r="F8449" s="7" t="s">
        <v>282</v>
      </c>
      <c r="G8449" s="7" t="s">
        <v>158</v>
      </c>
      <c r="H8449" s="7" t="s">
        <v>159</v>
      </c>
    </row>
    <row r="8450" spans="1:9">
      <c r="A8450" t="s">
        <v>4</v>
      </c>
      <c r="B8450" s="4" t="s">
        <v>5</v>
      </c>
      <c r="C8450" s="4" t="s">
        <v>14</v>
      </c>
      <c r="D8450" s="4" t="s">
        <v>10</v>
      </c>
    </row>
    <row r="8451" spans="1:9">
      <c r="A8451" t="n">
        <v>68909</v>
      </c>
      <c r="B8451" s="23" t="n">
        <v>58</v>
      </c>
      <c r="C8451" s="7" t="n">
        <v>255</v>
      </c>
      <c r="D8451" s="7" t="n">
        <v>0</v>
      </c>
    </row>
    <row r="8452" spans="1:9">
      <c r="A8452" t="s">
        <v>4</v>
      </c>
      <c r="B8452" s="4" t="s">
        <v>5</v>
      </c>
      <c r="C8452" s="4" t="s">
        <v>10</v>
      </c>
    </row>
    <row r="8453" spans="1:9">
      <c r="A8453" t="n">
        <v>68913</v>
      </c>
      <c r="B8453" s="27" t="n">
        <v>16</v>
      </c>
      <c r="C8453" s="7" t="n">
        <v>300</v>
      </c>
    </row>
    <row r="8454" spans="1:9">
      <c r="A8454" t="s">
        <v>4</v>
      </c>
      <c r="B8454" s="4" t="s">
        <v>5</v>
      </c>
      <c r="C8454" s="4" t="s">
        <v>14</v>
      </c>
      <c r="D8454" s="4" t="s">
        <v>14</v>
      </c>
      <c r="E8454" s="4" t="s">
        <v>14</v>
      </c>
      <c r="F8454" s="4" t="s">
        <v>14</v>
      </c>
    </row>
    <row r="8455" spans="1:9">
      <c r="A8455" t="n">
        <v>68916</v>
      </c>
      <c r="B8455" s="8" t="n">
        <v>14</v>
      </c>
      <c r="C8455" s="7" t="n">
        <v>0</v>
      </c>
      <c r="D8455" s="7" t="n">
        <v>1</v>
      </c>
      <c r="E8455" s="7" t="n">
        <v>0</v>
      </c>
      <c r="F8455" s="7" t="n">
        <v>0</v>
      </c>
    </row>
    <row r="8456" spans="1:9">
      <c r="A8456" t="s">
        <v>4</v>
      </c>
      <c r="B8456" s="4" t="s">
        <v>5</v>
      </c>
      <c r="C8456" s="4" t="s">
        <v>14</v>
      </c>
      <c r="D8456" s="4" t="s">
        <v>10</v>
      </c>
      <c r="E8456" s="4" t="s">
        <v>6</v>
      </c>
    </row>
    <row r="8457" spans="1:9">
      <c r="A8457" t="n">
        <v>68921</v>
      </c>
      <c r="B8457" s="26" t="n">
        <v>51</v>
      </c>
      <c r="C8457" s="7" t="n">
        <v>4</v>
      </c>
      <c r="D8457" s="7" t="n">
        <v>1</v>
      </c>
      <c r="E8457" s="7" t="s">
        <v>283</v>
      </c>
    </row>
    <row r="8458" spans="1:9">
      <c r="A8458" t="s">
        <v>4</v>
      </c>
      <c r="B8458" s="4" t="s">
        <v>5</v>
      </c>
      <c r="C8458" s="4" t="s">
        <v>10</v>
      </c>
    </row>
    <row r="8459" spans="1:9">
      <c r="A8459" t="n">
        <v>68935</v>
      </c>
      <c r="B8459" s="27" t="n">
        <v>16</v>
      </c>
      <c r="C8459" s="7" t="n">
        <v>0</v>
      </c>
    </row>
    <row r="8460" spans="1:9">
      <c r="A8460" t="s">
        <v>4</v>
      </c>
      <c r="B8460" s="4" t="s">
        <v>5</v>
      </c>
      <c r="C8460" s="4" t="s">
        <v>10</v>
      </c>
      <c r="D8460" s="4" t="s">
        <v>14</v>
      </c>
      <c r="E8460" s="4" t="s">
        <v>9</v>
      </c>
      <c r="F8460" s="4" t="s">
        <v>45</v>
      </c>
      <c r="G8460" s="4" t="s">
        <v>14</v>
      </c>
      <c r="H8460" s="4" t="s">
        <v>14</v>
      </c>
    </row>
    <row r="8461" spans="1:9">
      <c r="A8461" t="n">
        <v>68938</v>
      </c>
      <c r="B8461" s="28" t="n">
        <v>26</v>
      </c>
      <c r="C8461" s="7" t="n">
        <v>1</v>
      </c>
      <c r="D8461" s="7" t="n">
        <v>17</v>
      </c>
      <c r="E8461" s="7" t="n">
        <v>1350</v>
      </c>
      <c r="F8461" s="7" t="s">
        <v>613</v>
      </c>
      <c r="G8461" s="7" t="n">
        <v>2</v>
      </c>
      <c r="H8461" s="7" t="n">
        <v>0</v>
      </c>
    </row>
    <row r="8462" spans="1:9">
      <c r="A8462" t="s">
        <v>4</v>
      </c>
      <c r="B8462" s="4" t="s">
        <v>5</v>
      </c>
    </row>
    <row r="8463" spans="1:9">
      <c r="A8463" t="n">
        <v>68977</v>
      </c>
      <c r="B8463" s="29" t="n">
        <v>28</v>
      </c>
    </row>
    <row r="8464" spans="1:9">
      <c r="A8464" t="s">
        <v>4</v>
      </c>
      <c r="B8464" s="4" t="s">
        <v>5</v>
      </c>
      <c r="C8464" s="4" t="s">
        <v>10</v>
      </c>
      <c r="D8464" s="4" t="s">
        <v>14</v>
      </c>
    </row>
    <row r="8465" spans="1:8">
      <c r="A8465" t="n">
        <v>68978</v>
      </c>
      <c r="B8465" s="31" t="n">
        <v>89</v>
      </c>
      <c r="C8465" s="7" t="n">
        <v>65533</v>
      </c>
      <c r="D8465" s="7" t="n">
        <v>1</v>
      </c>
    </row>
    <row r="8466" spans="1:8">
      <c r="A8466" t="s">
        <v>4</v>
      </c>
      <c r="B8466" s="4" t="s">
        <v>5</v>
      </c>
      <c r="C8466" s="4" t="s">
        <v>9</v>
      </c>
    </row>
    <row r="8467" spans="1:8">
      <c r="A8467" t="n">
        <v>68982</v>
      </c>
      <c r="B8467" s="30" t="n">
        <v>15</v>
      </c>
      <c r="C8467" s="7" t="n">
        <v>256</v>
      </c>
    </row>
    <row r="8468" spans="1:8">
      <c r="A8468" t="s">
        <v>4</v>
      </c>
      <c r="B8468" s="4" t="s">
        <v>5</v>
      </c>
      <c r="C8468" s="4" t="s">
        <v>10</v>
      </c>
      <c r="D8468" s="4" t="s">
        <v>14</v>
      </c>
      <c r="E8468" s="4" t="s">
        <v>6</v>
      </c>
      <c r="F8468" s="4" t="s">
        <v>24</v>
      </c>
      <c r="G8468" s="4" t="s">
        <v>24</v>
      </c>
      <c r="H8468" s="4" t="s">
        <v>24</v>
      </c>
    </row>
    <row r="8469" spans="1:8">
      <c r="A8469" t="n">
        <v>68987</v>
      </c>
      <c r="B8469" s="44" t="n">
        <v>48</v>
      </c>
      <c r="C8469" s="7" t="n">
        <v>9</v>
      </c>
      <c r="D8469" s="7" t="n">
        <v>0</v>
      </c>
      <c r="E8469" s="7" t="s">
        <v>243</v>
      </c>
      <c r="F8469" s="7" t="n">
        <v>-1</v>
      </c>
      <c r="G8469" s="7" t="n">
        <v>1</v>
      </c>
      <c r="H8469" s="7" t="n">
        <v>0</v>
      </c>
    </row>
    <row r="8470" spans="1:8">
      <c r="A8470" t="s">
        <v>4</v>
      </c>
      <c r="B8470" s="4" t="s">
        <v>5</v>
      </c>
      <c r="C8470" s="4" t="s">
        <v>14</v>
      </c>
      <c r="D8470" s="4" t="s">
        <v>10</v>
      </c>
      <c r="E8470" s="4" t="s">
        <v>6</v>
      </c>
    </row>
    <row r="8471" spans="1:8">
      <c r="A8471" t="n">
        <v>69017</v>
      </c>
      <c r="B8471" s="26" t="n">
        <v>51</v>
      </c>
      <c r="C8471" s="7" t="n">
        <v>4</v>
      </c>
      <c r="D8471" s="7" t="n">
        <v>9</v>
      </c>
      <c r="E8471" s="7" t="s">
        <v>175</v>
      </c>
    </row>
    <row r="8472" spans="1:8">
      <c r="A8472" t="s">
        <v>4</v>
      </c>
      <c r="B8472" s="4" t="s">
        <v>5</v>
      </c>
      <c r="C8472" s="4" t="s">
        <v>10</v>
      </c>
    </row>
    <row r="8473" spans="1:8">
      <c r="A8473" t="n">
        <v>69030</v>
      </c>
      <c r="B8473" s="27" t="n">
        <v>16</v>
      </c>
      <c r="C8473" s="7" t="n">
        <v>0</v>
      </c>
    </row>
    <row r="8474" spans="1:8">
      <c r="A8474" t="s">
        <v>4</v>
      </c>
      <c r="B8474" s="4" t="s">
        <v>5</v>
      </c>
      <c r="C8474" s="4" t="s">
        <v>10</v>
      </c>
      <c r="D8474" s="4" t="s">
        <v>14</v>
      </c>
      <c r="E8474" s="4" t="s">
        <v>9</v>
      </c>
      <c r="F8474" s="4" t="s">
        <v>45</v>
      </c>
      <c r="G8474" s="4" t="s">
        <v>14</v>
      </c>
      <c r="H8474" s="4" t="s">
        <v>14</v>
      </c>
    </row>
    <row r="8475" spans="1:8">
      <c r="A8475" t="n">
        <v>69033</v>
      </c>
      <c r="B8475" s="28" t="n">
        <v>26</v>
      </c>
      <c r="C8475" s="7" t="n">
        <v>9</v>
      </c>
      <c r="D8475" s="7" t="n">
        <v>17</v>
      </c>
      <c r="E8475" s="7" t="n">
        <v>5329</v>
      </c>
      <c r="F8475" s="7" t="s">
        <v>614</v>
      </c>
      <c r="G8475" s="7" t="n">
        <v>2</v>
      </c>
      <c r="H8475" s="7" t="n">
        <v>0</v>
      </c>
    </row>
    <row r="8476" spans="1:8">
      <c r="A8476" t="s">
        <v>4</v>
      </c>
      <c r="B8476" s="4" t="s">
        <v>5</v>
      </c>
    </row>
    <row r="8477" spans="1:8">
      <c r="A8477" t="n">
        <v>69076</v>
      </c>
      <c r="B8477" s="29" t="n">
        <v>28</v>
      </c>
    </row>
    <row r="8478" spans="1:8">
      <c r="A8478" t="s">
        <v>4</v>
      </c>
      <c r="B8478" s="4" t="s">
        <v>5</v>
      </c>
      <c r="C8478" s="4" t="s">
        <v>14</v>
      </c>
      <c r="D8478" s="4" t="s">
        <v>14</v>
      </c>
      <c r="E8478" s="4" t="s">
        <v>14</v>
      </c>
      <c r="F8478" s="4" t="s">
        <v>14</v>
      </c>
    </row>
    <row r="8479" spans="1:8">
      <c r="A8479" t="n">
        <v>69077</v>
      </c>
      <c r="B8479" s="8" t="n">
        <v>14</v>
      </c>
      <c r="C8479" s="7" t="n">
        <v>0</v>
      </c>
      <c r="D8479" s="7" t="n">
        <v>1</v>
      </c>
      <c r="E8479" s="7" t="n">
        <v>0</v>
      </c>
      <c r="F8479" s="7" t="n">
        <v>0</v>
      </c>
    </row>
    <row r="8480" spans="1:8">
      <c r="A8480" t="s">
        <v>4</v>
      </c>
      <c r="B8480" s="4" t="s">
        <v>5</v>
      </c>
      <c r="C8480" s="4" t="s">
        <v>14</v>
      </c>
      <c r="D8480" s="4" t="s">
        <v>10</v>
      </c>
      <c r="E8480" s="4" t="s">
        <v>6</v>
      </c>
    </row>
    <row r="8481" spans="1:8">
      <c r="A8481" t="n">
        <v>69082</v>
      </c>
      <c r="B8481" s="26" t="n">
        <v>51</v>
      </c>
      <c r="C8481" s="7" t="n">
        <v>4</v>
      </c>
      <c r="D8481" s="7" t="n">
        <v>7032</v>
      </c>
      <c r="E8481" s="7" t="s">
        <v>175</v>
      </c>
    </row>
    <row r="8482" spans="1:8">
      <c r="A8482" t="s">
        <v>4</v>
      </c>
      <c r="B8482" s="4" t="s">
        <v>5</v>
      </c>
      <c r="C8482" s="4" t="s">
        <v>10</v>
      </c>
    </row>
    <row r="8483" spans="1:8">
      <c r="A8483" t="n">
        <v>69095</v>
      </c>
      <c r="B8483" s="27" t="n">
        <v>16</v>
      </c>
      <c r="C8483" s="7" t="n">
        <v>0</v>
      </c>
    </row>
    <row r="8484" spans="1:8">
      <c r="A8484" t="s">
        <v>4</v>
      </c>
      <c r="B8484" s="4" t="s">
        <v>5</v>
      </c>
      <c r="C8484" s="4" t="s">
        <v>10</v>
      </c>
      <c r="D8484" s="4" t="s">
        <v>14</v>
      </c>
      <c r="E8484" s="4" t="s">
        <v>9</v>
      </c>
      <c r="F8484" s="4" t="s">
        <v>45</v>
      </c>
      <c r="G8484" s="4" t="s">
        <v>14</v>
      </c>
      <c r="H8484" s="4" t="s">
        <v>14</v>
      </c>
    </row>
    <row r="8485" spans="1:8">
      <c r="A8485" t="n">
        <v>69098</v>
      </c>
      <c r="B8485" s="28" t="n">
        <v>26</v>
      </c>
      <c r="C8485" s="7" t="n">
        <v>7032</v>
      </c>
      <c r="D8485" s="7" t="n">
        <v>17</v>
      </c>
      <c r="E8485" s="7" t="n">
        <v>18434</v>
      </c>
      <c r="F8485" s="7" t="s">
        <v>615</v>
      </c>
      <c r="G8485" s="7" t="n">
        <v>2</v>
      </c>
      <c r="H8485" s="7" t="n">
        <v>0</v>
      </c>
    </row>
    <row r="8486" spans="1:8">
      <c r="A8486" t="s">
        <v>4</v>
      </c>
      <c r="B8486" s="4" t="s">
        <v>5</v>
      </c>
    </row>
    <row r="8487" spans="1:8">
      <c r="A8487" t="n">
        <v>69147</v>
      </c>
      <c r="B8487" s="29" t="n">
        <v>28</v>
      </c>
    </row>
    <row r="8488" spans="1:8">
      <c r="A8488" t="s">
        <v>4</v>
      </c>
      <c r="B8488" s="4" t="s">
        <v>5</v>
      </c>
      <c r="C8488" s="4" t="s">
        <v>10</v>
      </c>
      <c r="D8488" s="4" t="s">
        <v>14</v>
      </c>
    </row>
    <row r="8489" spans="1:8">
      <c r="A8489" t="n">
        <v>69148</v>
      </c>
      <c r="B8489" s="31" t="n">
        <v>89</v>
      </c>
      <c r="C8489" s="7" t="n">
        <v>65533</v>
      </c>
      <c r="D8489" s="7" t="n">
        <v>1</v>
      </c>
    </row>
    <row r="8490" spans="1:8">
      <c r="A8490" t="s">
        <v>4</v>
      </c>
      <c r="B8490" s="4" t="s">
        <v>5</v>
      </c>
      <c r="C8490" s="4" t="s">
        <v>9</v>
      </c>
    </row>
    <row r="8491" spans="1:8">
      <c r="A8491" t="n">
        <v>69152</v>
      </c>
      <c r="B8491" s="30" t="n">
        <v>15</v>
      </c>
      <c r="C8491" s="7" t="n">
        <v>256</v>
      </c>
    </row>
    <row r="8492" spans="1:8">
      <c r="A8492" t="s">
        <v>4</v>
      </c>
      <c r="B8492" s="4" t="s">
        <v>5</v>
      </c>
      <c r="C8492" s="4" t="s">
        <v>10</v>
      </c>
      <c r="D8492" s="4" t="s">
        <v>14</v>
      </c>
      <c r="E8492" s="4" t="s">
        <v>14</v>
      </c>
      <c r="F8492" s="4" t="s">
        <v>6</v>
      </c>
    </row>
    <row r="8493" spans="1:8">
      <c r="A8493" t="n">
        <v>69157</v>
      </c>
      <c r="B8493" s="45" t="n">
        <v>20</v>
      </c>
      <c r="C8493" s="7" t="n">
        <v>0</v>
      </c>
      <c r="D8493" s="7" t="n">
        <v>2</v>
      </c>
      <c r="E8493" s="7" t="n">
        <v>10</v>
      </c>
      <c r="F8493" s="7" t="s">
        <v>188</v>
      </c>
    </row>
    <row r="8494" spans="1:8">
      <c r="A8494" t="s">
        <v>4</v>
      </c>
      <c r="B8494" s="4" t="s">
        <v>5</v>
      </c>
      <c r="C8494" s="4" t="s">
        <v>10</v>
      </c>
    </row>
    <row r="8495" spans="1:8">
      <c r="A8495" t="n">
        <v>69178</v>
      </c>
      <c r="B8495" s="27" t="n">
        <v>16</v>
      </c>
      <c r="C8495" s="7" t="n">
        <v>500</v>
      </c>
    </row>
    <row r="8496" spans="1:8">
      <c r="A8496" t="s">
        <v>4</v>
      </c>
      <c r="B8496" s="4" t="s">
        <v>5</v>
      </c>
      <c r="C8496" s="4" t="s">
        <v>14</v>
      </c>
      <c r="D8496" s="4" t="s">
        <v>10</v>
      </c>
      <c r="E8496" s="4" t="s">
        <v>6</v>
      </c>
    </row>
    <row r="8497" spans="1:8">
      <c r="A8497" t="n">
        <v>69181</v>
      </c>
      <c r="B8497" s="26" t="n">
        <v>51</v>
      </c>
      <c r="C8497" s="7" t="n">
        <v>4</v>
      </c>
      <c r="D8497" s="7" t="n">
        <v>0</v>
      </c>
      <c r="E8497" s="7" t="s">
        <v>190</v>
      </c>
    </row>
    <row r="8498" spans="1:8">
      <c r="A8498" t="s">
        <v>4</v>
      </c>
      <c r="B8498" s="4" t="s">
        <v>5</v>
      </c>
      <c r="C8498" s="4" t="s">
        <v>10</v>
      </c>
    </row>
    <row r="8499" spans="1:8">
      <c r="A8499" t="n">
        <v>69195</v>
      </c>
      <c r="B8499" s="27" t="n">
        <v>16</v>
      </c>
      <c r="C8499" s="7" t="n">
        <v>0</v>
      </c>
    </row>
    <row r="8500" spans="1:8">
      <c r="A8500" t="s">
        <v>4</v>
      </c>
      <c r="B8500" s="4" t="s">
        <v>5</v>
      </c>
      <c r="C8500" s="4" t="s">
        <v>10</v>
      </c>
      <c r="D8500" s="4" t="s">
        <v>14</v>
      </c>
      <c r="E8500" s="4" t="s">
        <v>9</v>
      </c>
      <c r="F8500" s="4" t="s">
        <v>45</v>
      </c>
      <c r="G8500" s="4" t="s">
        <v>14</v>
      </c>
      <c r="H8500" s="4" t="s">
        <v>14</v>
      </c>
      <c r="I8500" s="4" t="s">
        <v>14</v>
      </c>
    </row>
    <row r="8501" spans="1:8">
      <c r="A8501" t="n">
        <v>69198</v>
      </c>
      <c r="B8501" s="28" t="n">
        <v>26</v>
      </c>
      <c r="C8501" s="7" t="n">
        <v>0</v>
      </c>
      <c r="D8501" s="7" t="n">
        <v>17</v>
      </c>
      <c r="E8501" s="7" t="n">
        <v>52587</v>
      </c>
      <c r="F8501" s="7" t="s">
        <v>616</v>
      </c>
      <c r="G8501" s="7" t="n">
        <v>8</v>
      </c>
      <c r="H8501" s="7" t="n">
        <v>2</v>
      </c>
      <c r="I8501" s="7" t="n">
        <v>0</v>
      </c>
    </row>
    <row r="8502" spans="1:8">
      <c r="A8502" t="s">
        <v>4</v>
      </c>
      <c r="B8502" s="4" t="s">
        <v>5</v>
      </c>
      <c r="C8502" s="4" t="s">
        <v>10</v>
      </c>
    </row>
    <row r="8503" spans="1:8">
      <c r="A8503" t="n">
        <v>69218</v>
      </c>
      <c r="B8503" s="27" t="n">
        <v>16</v>
      </c>
      <c r="C8503" s="7" t="n">
        <v>1</v>
      </c>
    </row>
    <row r="8504" spans="1:8">
      <c r="A8504" t="s">
        <v>4</v>
      </c>
      <c r="B8504" s="4" t="s">
        <v>5</v>
      </c>
      <c r="C8504" s="4" t="s">
        <v>14</v>
      </c>
      <c r="D8504" s="4" t="s">
        <v>10</v>
      </c>
    </row>
    <row r="8505" spans="1:8">
      <c r="A8505" t="n">
        <v>69221</v>
      </c>
      <c r="B8505" s="11" t="n">
        <v>50</v>
      </c>
      <c r="C8505" s="7" t="n">
        <v>52</v>
      </c>
      <c r="D8505" s="7" t="n">
        <v>52587</v>
      </c>
    </row>
    <row r="8506" spans="1:8">
      <c r="A8506" t="s">
        <v>4</v>
      </c>
      <c r="B8506" s="4" t="s">
        <v>5</v>
      </c>
      <c r="C8506" s="4" t="s">
        <v>10</v>
      </c>
    </row>
    <row r="8507" spans="1:8">
      <c r="A8507" t="n">
        <v>69225</v>
      </c>
      <c r="B8507" s="27" t="n">
        <v>16</v>
      </c>
      <c r="C8507" s="7" t="n">
        <v>800</v>
      </c>
    </row>
    <row r="8508" spans="1:8">
      <c r="A8508" t="s">
        <v>4</v>
      </c>
      <c r="B8508" s="4" t="s">
        <v>5</v>
      </c>
      <c r="C8508" s="4" t="s">
        <v>10</v>
      </c>
      <c r="D8508" s="4" t="s">
        <v>14</v>
      </c>
    </row>
    <row r="8509" spans="1:8">
      <c r="A8509" t="n">
        <v>69228</v>
      </c>
      <c r="B8509" s="31" t="n">
        <v>89</v>
      </c>
      <c r="C8509" s="7" t="n">
        <v>65533</v>
      </c>
      <c r="D8509" s="7" t="n">
        <v>0</v>
      </c>
    </row>
    <row r="8510" spans="1:8">
      <c r="A8510" t="s">
        <v>4</v>
      </c>
      <c r="B8510" s="4" t="s">
        <v>5</v>
      </c>
      <c r="C8510" s="4" t="s">
        <v>10</v>
      </c>
      <c r="D8510" s="4" t="s">
        <v>14</v>
      </c>
    </row>
    <row r="8511" spans="1:8">
      <c r="A8511" t="n">
        <v>69232</v>
      </c>
      <c r="B8511" s="31" t="n">
        <v>89</v>
      </c>
      <c r="C8511" s="7" t="n">
        <v>65533</v>
      </c>
      <c r="D8511" s="7" t="n">
        <v>1</v>
      </c>
    </row>
    <row r="8512" spans="1:8">
      <c r="A8512" t="s">
        <v>4</v>
      </c>
      <c r="B8512" s="4" t="s">
        <v>5</v>
      </c>
      <c r="C8512" s="4" t="s">
        <v>14</v>
      </c>
      <c r="D8512" s="4" t="s">
        <v>10</v>
      </c>
      <c r="E8512" s="4" t="s">
        <v>14</v>
      </c>
    </row>
    <row r="8513" spans="1:9">
      <c r="A8513" t="n">
        <v>69236</v>
      </c>
      <c r="B8513" s="15" t="n">
        <v>49</v>
      </c>
      <c r="C8513" s="7" t="n">
        <v>1</v>
      </c>
      <c r="D8513" s="7" t="n">
        <v>2000</v>
      </c>
      <c r="E8513" s="7" t="n">
        <v>0</v>
      </c>
    </row>
    <row r="8514" spans="1:9">
      <c r="A8514" t="s">
        <v>4</v>
      </c>
      <c r="B8514" s="4" t="s">
        <v>5</v>
      </c>
      <c r="C8514" s="4" t="s">
        <v>14</v>
      </c>
      <c r="D8514" s="4" t="s">
        <v>10</v>
      </c>
      <c r="E8514" s="4" t="s">
        <v>10</v>
      </c>
    </row>
    <row r="8515" spans="1:9">
      <c r="A8515" t="n">
        <v>69241</v>
      </c>
      <c r="B8515" s="11" t="n">
        <v>50</v>
      </c>
      <c r="C8515" s="7" t="n">
        <v>1</v>
      </c>
      <c r="D8515" s="7" t="n">
        <v>4549</v>
      </c>
      <c r="E8515" s="7" t="n">
        <v>1000</v>
      </c>
    </row>
    <row r="8516" spans="1:9">
      <c r="A8516" t="s">
        <v>4</v>
      </c>
      <c r="B8516" s="4" t="s">
        <v>5</v>
      </c>
      <c r="C8516" s="4" t="s">
        <v>14</v>
      </c>
      <c r="D8516" s="4" t="s">
        <v>10</v>
      </c>
      <c r="E8516" s="4" t="s">
        <v>10</v>
      </c>
    </row>
    <row r="8517" spans="1:9">
      <c r="A8517" t="n">
        <v>69247</v>
      </c>
      <c r="B8517" s="11" t="n">
        <v>50</v>
      </c>
      <c r="C8517" s="7" t="n">
        <v>1</v>
      </c>
      <c r="D8517" s="7" t="n">
        <v>8061</v>
      </c>
      <c r="E8517" s="7" t="n">
        <v>1000</v>
      </c>
    </row>
    <row r="8518" spans="1:9">
      <c r="A8518" t="s">
        <v>4</v>
      </c>
      <c r="B8518" s="4" t="s">
        <v>5</v>
      </c>
      <c r="C8518" s="4" t="s">
        <v>14</v>
      </c>
      <c r="D8518" s="4" t="s">
        <v>10</v>
      </c>
      <c r="E8518" s="4" t="s">
        <v>10</v>
      </c>
    </row>
    <row r="8519" spans="1:9">
      <c r="A8519" t="n">
        <v>69253</v>
      </c>
      <c r="B8519" s="11" t="n">
        <v>50</v>
      </c>
      <c r="C8519" s="7" t="n">
        <v>1</v>
      </c>
      <c r="D8519" s="7" t="n">
        <v>8060</v>
      </c>
      <c r="E8519" s="7" t="n">
        <v>1000</v>
      </c>
    </row>
    <row r="8520" spans="1:9">
      <c r="A8520" t="s">
        <v>4</v>
      </c>
      <c r="B8520" s="4" t="s">
        <v>5</v>
      </c>
      <c r="C8520" s="4" t="s">
        <v>14</v>
      </c>
      <c r="D8520" s="4" t="s">
        <v>10</v>
      </c>
      <c r="E8520" s="4" t="s">
        <v>24</v>
      </c>
    </row>
    <row r="8521" spans="1:9">
      <c r="A8521" t="n">
        <v>69259</v>
      </c>
      <c r="B8521" s="23" t="n">
        <v>58</v>
      </c>
      <c r="C8521" s="7" t="n">
        <v>101</v>
      </c>
      <c r="D8521" s="7" t="n">
        <v>300</v>
      </c>
      <c r="E8521" s="7" t="n">
        <v>1</v>
      </c>
    </row>
    <row r="8522" spans="1:9">
      <c r="A8522" t="s">
        <v>4</v>
      </c>
      <c r="B8522" s="4" t="s">
        <v>5</v>
      </c>
      <c r="C8522" s="4" t="s">
        <v>14</v>
      </c>
      <c r="D8522" s="4" t="s">
        <v>10</v>
      </c>
    </row>
    <row r="8523" spans="1:9">
      <c r="A8523" t="n">
        <v>69267</v>
      </c>
      <c r="B8523" s="23" t="n">
        <v>58</v>
      </c>
      <c r="C8523" s="7" t="n">
        <v>254</v>
      </c>
      <c r="D8523" s="7" t="n">
        <v>0</v>
      </c>
    </row>
    <row r="8524" spans="1:9">
      <c r="A8524" t="s">
        <v>4</v>
      </c>
      <c r="B8524" s="4" t="s">
        <v>5</v>
      </c>
      <c r="C8524" s="4" t="s">
        <v>14</v>
      </c>
      <c r="D8524" s="4" t="s">
        <v>10</v>
      </c>
      <c r="E8524" s="4" t="s">
        <v>10</v>
      </c>
      <c r="F8524" s="4" t="s">
        <v>9</v>
      </c>
    </row>
    <row r="8525" spans="1:9">
      <c r="A8525" t="n">
        <v>69271</v>
      </c>
      <c r="B8525" s="59" t="n">
        <v>84</v>
      </c>
      <c r="C8525" s="7" t="n">
        <v>1</v>
      </c>
      <c r="D8525" s="7" t="n">
        <v>0</v>
      </c>
      <c r="E8525" s="7" t="n">
        <v>0</v>
      </c>
      <c r="F8525" s="7" t="n">
        <v>0</v>
      </c>
    </row>
    <row r="8526" spans="1:9">
      <c r="A8526" t="s">
        <v>4</v>
      </c>
      <c r="B8526" s="4" t="s">
        <v>5</v>
      </c>
      <c r="C8526" s="4" t="s">
        <v>14</v>
      </c>
      <c r="D8526" s="4" t="s">
        <v>14</v>
      </c>
      <c r="E8526" s="4" t="s">
        <v>24</v>
      </c>
      <c r="F8526" s="4" t="s">
        <v>24</v>
      </c>
      <c r="G8526" s="4" t="s">
        <v>24</v>
      </c>
      <c r="H8526" s="4" t="s">
        <v>10</v>
      </c>
    </row>
    <row r="8527" spans="1:9">
      <c r="A8527" t="n">
        <v>69281</v>
      </c>
      <c r="B8527" s="33" t="n">
        <v>45</v>
      </c>
      <c r="C8527" s="7" t="n">
        <v>2</v>
      </c>
      <c r="D8527" s="7" t="n">
        <v>3</v>
      </c>
      <c r="E8527" s="7" t="n">
        <v>-95.7200012207031</v>
      </c>
      <c r="F8527" s="7" t="n">
        <v>174.919998168945</v>
      </c>
      <c r="G8527" s="7" t="n">
        <v>31.5799999237061</v>
      </c>
      <c r="H8527" s="7" t="n">
        <v>0</v>
      </c>
    </row>
    <row r="8528" spans="1:9">
      <c r="A8528" t="s">
        <v>4</v>
      </c>
      <c r="B8528" s="4" t="s">
        <v>5</v>
      </c>
      <c r="C8528" s="4" t="s">
        <v>14</v>
      </c>
      <c r="D8528" s="4" t="s">
        <v>14</v>
      </c>
      <c r="E8528" s="4" t="s">
        <v>24</v>
      </c>
      <c r="F8528" s="4" t="s">
        <v>24</v>
      </c>
      <c r="G8528" s="4" t="s">
        <v>24</v>
      </c>
      <c r="H8528" s="4" t="s">
        <v>10</v>
      </c>
      <c r="I8528" s="4" t="s">
        <v>14</v>
      </c>
    </row>
    <row r="8529" spans="1:9">
      <c r="A8529" t="n">
        <v>69298</v>
      </c>
      <c r="B8529" s="33" t="n">
        <v>45</v>
      </c>
      <c r="C8529" s="7" t="n">
        <v>4</v>
      </c>
      <c r="D8529" s="7" t="n">
        <v>3</v>
      </c>
      <c r="E8529" s="7" t="n">
        <v>47.4900016784668</v>
      </c>
      <c r="F8529" s="7" t="n">
        <v>311.589996337891</v>
      </c>
      <c r="G8529" s="7" t="n">
        <v>353.869995117188</v>
      </c>
      <c r="H8529" s="7" t="n">
        <v>0</v>
      </c>
      <c r="I8529" s="7" t="n">
        <v>0</v>
      </c>
    </row>
    <row r="8530" spans="1:9">
      <c r="A8530" t="s">
        <v>4</v>
      </c>
      <c r="B8530" s="4" t="s">
        <v>5</v>
      </c>
      <c r="C8530" s="4" t="s">
        <v>14</v>
      </c>
      <c r="D8530" s="4" t="s">
        <v>14</v>
      </c>
      <c r="E8530" s="4" t="s">
        <v>24</v>
      </c>
      <c r="F8530" s="4" t="s">
        <v>10</v>
      </c>
    </row>
    <row r="8531" spans="1:9">
      <c r="A8531" t="n">
        <v>69316</v>
      </c>
      <c r="B8531" s="33" t="n">
        <v>45</v>
      </c>
      <c r="C8531" s="7" t="n">
        <v>5</v>
      </c>
      <c r="D8531" s="7" t="n">
        <v>3</v>
      </c>
      <c r="E8531" s="7" t="n">
        <v>1</v>
      </c>
      <c r="F8531" s="7" t="n">
        <v>0</v>
      </c>
    </row>
    <row r="8532" spans="1:9">
      <c r="A8532" t="s">
        <v>4</v>
      </c>
      <c r="B8532" s="4" t="s">
        <v>5</v>
      </c>
      <c r="C8532" s="4" t="s">
        <v>14</v>
      </c>
      <c r="D8532" s="4" t="s">
        <v>14</v>
      </c>
      <c r="E8532" s="4" t="s">
        <v>24</v>
      </c>
      <c r="F8532" s="4" t="s">
        <v>10</v>
      </c>
    </row>
    <row r="8533" spans="1:9">
      <c r="A8533" t="n">
        <v>69325</v>
      </c>
      <c r="B8533" s="33" t="n">
        <v>45</v>
      </c>
      <c r="C8533" s="7" t="n">
        <v>11</v>
      </c>
      <c r="D8533" s="7" t="n">
        <v>3</v>
      </c>
      <c r="E8533" s="7" t="n">
        <v>40.9000015258789</v>
      </c>
      <c r="F8533" s="7" t="n">
        <v>0</v>
      </c>
    </row>
    <row r="8534" spans="1:9">
      <c r="A8534" t="s">
        <v>4</v>
      </c>
      <c r="B8534" s="4" t="s">
        <v>5</v>
      </c>
      <c r="C8534" s="4" t="s">
        <v>14</v>
      </c>
      <c r="D8534" s="4" t="s">
        <v>14</v>
      </c>
      <c r="E8534" s="4" t="s">
        <v>24</v>
      </c>
      <c r="F8534" s="4" t="s">
        <v>24</v>
      </c>
      <c r="G8534" s="4" t="s">
        <v>24</v>
      </c>
      <c r="H8534" s="4" t="s">
        <v>10</v>
      </c>
    </row>
    <row r="8535" spans="1:9">
      <c r="A8535" t="n">
        <v>69334</v>
      </c>
      <c r="B8535" s="33" t="n">
        <v>45</v>
      </c>
      <c r="C8535" s="7" t="n">
        <v>2</v>
      </c>
      <c r="D8535" s="7" t="n">
        <v>3</v>
      </c>
      <c r="E8535" s="7" t="n">
        <v>-95.7200012207031</v>
      </c>
      <c r="F8535" s="7" t="n">
        <v>175.119995117188</v>
      </c>
      <c r="G8535" s="7" t="n">
        <v>31.5799999237061</v>
      </c>
      <c r="H8535" s="7" t="n">
        <v>1000</v>
      </c>
    </row>
    <row r="8536" spans="1:9">
      <c r="A8536" t="s">
        <v>4</v>
      </c>
      <c r="B8536" s="4" t="s">
        <v>5</v>
      </c>
      <c r="C8536" s="4" t="s">
        <v>14</v>
      </c>
      <c r="D8536" s="4" t="s">
        <v>14</v>
      </c>
      <c r="E8536" s="4" t="s">
        <v>24</v>
      </c>
      <c r="F8536" s="4" t="s">
        <v>24</v>
      </c>
      <c r="G8536" s="4" t="s">
        <v>24</v>
      </c>
      <c r="H8536" s="4" t="s">
        <v>10</v>
      </c>
      <c r="I8536" s="4" t="s">
        <v>14</v>
      </c>
    </row>
    <row r="8537" spans="1:9">
      <c r="A8537" t="n">
        <v>69351</v>
      </c>
      <c r="B8537" s="33" t="n">
        <v>45</v>
      </c>
      <c r="C8537" s="7" t="n">
        <v>4</v>
      </c>
      <c r="D8537" s="7" t="n">
        <v>3</v>
      </c>
      <c r="E8537" s="7" t="n">
        <v>59.1599998474121</v>
      </c>
      <c r="F8537" s="7" t="n">
        <v>269.029998779297</v>
      </c>
      <c r="G8537" s="7" t="n">
        <v>353.869995117188</v>
      </c>
      <c r="H8537" s="7" t="n">
        <v>1000</v>
      </c>
      <c r="I8537" s="7" t="n">
        <v>1</v>
      </c>
    </row>
    <row r="8538" spans="1:9">
      <c r="A8538" t="s">
        <v>4</v>
      </c>
      <c r="B8538" s="4" t="s">
        <v>5</v>
      </c>
      <c r="C8538" s="4" t="s">
        <v>14</v>
      </c>
      <c r="D8538" s="4" t="s">
        <v>14</v>
      </c>
      <c r="E8538" s="4" t="s">
        <v>24</v>
      </c>
      <c r="F8538" s="4" t="s">
        <v>10</v>
      </c>
    </row>
    <row r="8539" spans="1:9">
      <c r="A8539" t="n">
        <v>69369</v>
      </c>
      <c r="B8539" s="33" t="n">
        <v>45</v>
      </c>
      <c r="C8539" s="7" t="n">
        <v>5</v>
      </c>
      <c r="D8539" s="7" t="n">
        <v>3</v>
      </c>
      <c r="E8539" s="7" t="n">
        <v>1</v>
      </c>
      <c r="F8539" s="7" t="n">
        <v>1000</v>
      </c>
    </row>
    <row r="8540" spans="1:9">
      <c r="A8540" t="s">
        <v>4</v>
      </c>
      <c r="B8540" s="4" t="s">
        <v>5</v>
      </c>
      <c r="C8540" s="4" t="s">
        <v>14</v>
      </c>
      <c r="D8540" s="4" t="s">
        <v>14</v>
      </c>
      <c r="E8540" s="4" t="s">
        <v>24</v>
      </c>
      <c r="F8540" s="4" t="s">
        <v>10</v>
      </c>
    </row>
    <row r="8541" spans="1:9">
      <c r="A8541" t="n">
        <v>69378</v>
      </c>
      <c r="B8541" s="33" t="n">
        <v>45</v>
      </c>
      <c r="C8541" s="7" t="n">
        <v>11</v>
      </c>
      <c r="D8541" s="7" t="n">
        <v>3</v>
      </c>
      <c r="E8541" s="7" t="n">
        <v>40.9000015258789</v>
      </c>
      <c r="F8541" s="7" t="n">
        <v>1000</v>
      </c>
    </row>
    <row r="8542" spans="1:9">
      <c r="A8542" t="s">
        <v>4</v>
      </c>
      <c r="B8542" s="4" t="s">
        <v>5</v>
      </c>
      <c r="C8542" s="4" t="s">
        <v>10</v>
      </c>
      <c r="D8542" s="4" t="s">
        <v>9</v>
      </c>
    </row>
    <row r="8543" spans="1:9">
      <c r="A8543" t="n">
        <v>69387</v>
      </c>
      <c r="B8543" s="41" t="n">
        <v>43</v>
      </c>
      <c r="C8543" s="7" t="n">
        <v>1</v>
      </c>
      <c r="D8543" s="7" t="n">
        <v>128</v>
      </c>
    </row>
    <row r="8544" spans="1:9">
      <c r="A8544" t="s">
        <v>4</v>
      </c>
      <c r="B8544" s="4" t="s">
        <v>5</v>
      </c>
      <c r="C8544" s="4" t="s">
        <v>14</v>
      </c>
    </row>
    <row r="8545" spans="1:9">
      <c r="A8545" t="n">
        <v>69394</v>
      </c>
      <c r="B8545" s="62" t="n">
        <v>116</v>
      </c>
      <c r="C8545" s="7" t="n">
        <v>0</v>
      </c>
    </row>
    <row r="8546" spans="1:9">
      <c r="A8546" t="s">
        <v>4</v>
      </c>
      <c r="B8546" s="4" t="s">
        <v>5</v>
      </c>
      <c r="C8546" s="4" t="s">
        <v>14</v>
      </c>
      <c r="D8546" s="4" t="s">
        <v>10</v>
      </c>
    </row>
    <row r="8547" spans="1:9">
      <c r="A8547" t="n">
        <v>69396</v>
      </c>
      <c r="B8547" s="62" t="n">
        <v>116</v>
      </c>
      <c r="C8547" s="7" t="n">
        <v>2</v>
      </c>
      <c r="D8547" s="7" t="n">
        <v>1</v>
      </c>
    </row>
    <row r="8548" spans="1:9">
      <c r="A8548" t="s">
        <v>4</v>
      </c>
      <c r="B8548" s="4" t="s">
        <v>5</v>
      </c>
      <c r="C8548" s="4" t="s">
        <v>14</v>
      </c>
      <c r="D8548" s="4" t="s">
        <v>9</v>
      </c>
    </row>
    <row r="8549" spans="1:9">
      <c r="A8549" t="n">
        <v>69400</v>
      </c>
      <c r="B8549" s="62" t="n">
        <v>116</v>
      </c>
      <c r="C8549" s="7" t="n">
        <v>5</v>
      </c>
      <c r="D8549" s="7" t="n">
        <v>1073741824</v>
      </c>
    </row>
    <row r="8550" spans="1:9">
      <c r="A8550" t="s">
        <v>4</v>
      </c>
      <c r="B8550" s="4" t="s">
        <v>5</v>
      </c>
      <c r="C8550" s="4" t="s">
        <v>14</v>
      </c>
      <c r="D8550" s="4" t="s">
        <v>10</v>
      </c>
    </row>
    <row r="8551" spans="1:9">
      <c r="A8551" t="n">
        <v>69406</v>
      </c>
      <c r="B8551" s="62" t="n">
        <v>116</v>
      </c>
      <c r="C8551" s="7" t="n">
        <v>6</v>
      </c>
      <c r="D8551" s="7" t="n">
        <v>1</v>
      </c>
    </row>
    <row r="8552" spans="1:9">
      <c r="A8552" t="s">
        <v>4</v>
      </c>
      <c r="B8552" s="4" t="s">
        <v>5</v>
      </c>
      <c r="C8552" s="4" t="s">
        <v>14</v>
      </c>
      <c r="D8552" s="4" t="s">
        <v>10</v>
      </c>
      <c r="E8552" s="4" t="s">
        <v>24</v>
      </c>
      <c r="F8552" s="4" t="s">
        <v>10</v>
      </c>
      <c r="G8552" s="4" t="s">
        <v>9</v>
      </c>
      <c r="H8552" s="4" t="s">
        <v>9</v>
      </c>
      <c r="I8552" s="4" t="s">
        <v>10</v>
      </c>
      <c r="J8552" s="4" t="s">
        <v>10</v>
      </c>
      <c r="K8552" s="4" t="s">
        <v>9</v>
      </c>
      <c r="L8552" s="4" t="s">
        <v>9</v>
      </c>
      <c r="M8552" s="4" t="s">
        <v>9</v>
      </c>
      <c r="N8552" s="4" t="s">
        <v>9</v>
      </c>
      <c r="O8552" s="4" t="s">
        <v>6</v>
      </c>
    </row>
    <row r="8553" spans="1:9">
      <c r="A8553" t="n">
        <v>69410</v>
      </c>
      <c r="B8553" s="11" t="n">
        <v>50</v>
      </c>
      <c r="C8553" s="7" t="n">
        <v>0</v>
      </c>
      <c r="D8553" s="7" t="n">
        <v>4400</v>
      </c>
      <c r="E8553" s="7" t="n">
        <v>0.600000023841858</v>
      </c>
      <c r="F8553" s="7" t="n">
        <v>600</v>
      </c>
      <c r="G8553" s="7" t="n">
        <v>0</v>
      </c>
      <c r="H8553" s="7" t="n">
        <v>1065353216</v>
      </c>
      <c r="I8553" s="7" t="n">
        <v>0</v>
      </c>
      <c r="J8553" s="7" t="n">
        <v>65533</v>
      </c>
      <c r="K8553" s="7" t="n">
        <v>0</v>
      </c>
      <c r="L8553" s="7" t="n">
        <v>0</v>
      </c>
      <c r="M8553" s="7" t="n">
        <v>0</v>
      </c>
      <c r="N8553" s="7" t="n">
        <v>0</v>
      </c>
      <c r="O8553" s="7" t="s">
        <v>13</v>
      </c>
    </row>
    <row r="8554" spans="1:9">
      <c r="A8554" t="s">
        <v>4</v>
      </c>
      <c r="B8554" s="4" t="s">
        <v>5</v>
      </c>
      <c r="C8554" s="4" t="s">
        <v>14</v>
      </c>
      <c r="D8554" s="4" t="s">
        <v>10</v>
      </c>
      <c r="E8554" s="4" t="s">
        <v>10</v>
      </c>
      <c r="F8554" s="4" t="s">
        <v>9</v>
      </c>
    </row>
    <row r="8555" spans="1:9">
      <c r="A8555" t="n">
        <v>69449</v>
      </c>
      <c r="B8555" s="59" t="n">
        <v>84</v>
      </c>
      <c r="C8555" s="7" t="n">
        <v>0</v>
      </c>
      <c r="D8555" s="7" t="n">
        <v>2</v>
      </c>
      <c r="E8555" s="7" t="n">
        <v>0</v>
      </c>
      <c r="F8555" s="7" t="n">
        <v>1056964608</v>
      </c>
    </row>
    <row r="8556" spans="1:9">
      <c r="A8556" t="s">
        <v>4</v>
      </c>
      <c r="B8556" s="4" t="s">
        <v>5</v>
      </c>
      <c r="C8556" s="4" t="s">
        <v>10</v>
      </c>
      <c r="D8556" s="4" t="s">
        <v>14</v>
      </c>
      <c r="E8556" s="4" t="s">
        <v>6</v>
      </c>
      <c r="F8556" s="4" t="s">
        <v>24</v>
      </c>
      <c r="G8556" s="4" t="s">
        <v>24</v>
      </c>
      <c r="H8556" s="4" t="s">
        <v>24</v>
      </c>
    </row>
    <row r="8557" spans="1:9">
      <c r="A8557" t="n">
        <v>69459</v>
      </c>
      <c r="B8557" s="44" t="n">
        <v>48</v>
      </c>
      <c r="C8557" s="7" t="n">
        <v>0</v>
      </c>
      <c r="D8557" s="7" t="n">
        <v>0</v>
      </c>
      <c r="E8557" s="7" t="s">
        <v>427</v>
      </c>
      <c r="F8557" s="7" t="n">
        <v>-1</v>
      </c>
      <c r="G8557" s="7" t="n">
        <v>1</v>
      </c>
      <c r="H8557" s="7" t="n">
        <v>0</v>
      </c>
    </row>
    <row r="8558" spans="1:9">
      <c r="A8558" t="s">
        <v>4</v>
      </c>
      <c r="B8558" s="4" t="s">
        <v>5</v>
      </c>
      <c r="C8558" s="4" t="s">
        <v>10</v>
      </c>
      <c r="D8558" s="4" t="s">
        <v>24</v>
      </c>
      <c r="E8558" s="4" t="s">
        <v>24</v>
      </c>
      <c r="F8558" s="4" t="s">
        <v>24</v>
      </c>
      <c r="G8558" s="4" t="s">
        <v>10</v>
      </c>
      <c r="H8558" s="4" t="s">
        <v>10</v>
      </c>
    </row>
    <row r="8559" spans="1:9">
      <c r="A8559" t="n">
        <v>69485</v>
      </c>
      <c r="B8559" s="52" t="n">
        <v>60</v>
      </c>
      <c r="C8559" s="7" t="n">
        <v>0</v>
      </c>
      <c r="D8559" s="7" t="n">
        <v>0</v>
      </c>
      <c r="E8559" s="7" t="n">
        <v>20</v>
      </c>
      <c r="F8559" s="7" t="n">
        <v>0</v>
      </c>
      <c r="G8559" s="7" t="n">
        <v>300</v>
      </c>
      <c r="H8559" s="7" t="n">
        <v>0</v>
      </c>
    </row>
    <row r="8560" spans="1:9">
      <c r="A8560" t="s">
        <v>4</v>
      </c>
      <c r="B8560" s="4" t="s">
        <v>5</v>
      </c>
      <c r="C8560" s="4" t="s">
        <v>14</v>
      </c>
      <c r="D8560" s="4" t="s">
        <v>10</v>
      </c>
    </row>
    <row r="8561" spans="1:15">
      <c r="A8561" t="n">
        <v>69504</v>
      </c>
      <c r="B8561" s="23" t="n">
        <v>58</v>
      </c>
      <c r="C8561" s="7" t="n">
        <v>255</v>
      </c>
      <c r="D8561" s="7" t="n">
        <v>0</v>
      </c>
    </row>
    <row r="8562" spans="1:15">
      <c r="A8562" t="s">
        <v>4</v>
      </c>
      <c r="B8562" s="4" t="s">
        <v>5</v>
      </c>
      <c r="C8562" s="4" t="s">
        <v>10</v>
      </c>
      <c r="D8562" s="4" t="s">
        <v>9</v>
      </c>
      <c r="E8562" s="4" t="s">
        <v>14</v>
      </c>
    </row>
    <row r="8563" spans="1:15">
      <c r="A8563" t="n">
        <v>69508</v>
      </c>
      <c r="B8563" s="81" t="n">
        <v>35</v>
      </c>
      <c r="C8563" s="7" t="n">
        <v>0</v>
      </c>
      <c r="D8563" s="7" t="n">
        <v>0</v>
      </c>
      <c r="E8563" s="7" t="n">
        <v>0</v>
      </c>
    </row>
    <row r="8564" spans="1:15">
      <c r="A8564" t="s">
        <v>4</v>
      </c>
      <c r="B8564" s="4" t="s">
        <v>5</v>
      </c>
      <c r="C8564" s="4" t="s">
        <v>14</v>
      </c>
      <c r="D8564" s="4" t="s">
        <v>10</v>
      </c>
      <c r="E8564" s="4" t="s">
        <v>24</v>
      </c>
      <c r="F8564" s="4" t="s">
        <v>10</v>
      </c>
      <c r="G8564" s="4" t="s">
        <v>9</v>
      </c>
      <c r="H8564" s="4" t="s">
        <v>9</v>
      </c>
      <c r="I8564" s="4" t="s">
        <v>10</v>
      </c>
      <c r="J8564" s="4" t="s">
        <v>10</v>
      </c>
      <c r="K8564" s="4" t="s">
        <v>9</v>
      </c>
      <c r="L8564" s="4" t="s">
        <v>9</v>
      </c>
      <c r="M8564" s="4" t="s">
        <v>9</v>
      </c>
      <c r="N8564" s="4" t="s">
        <v>9</v>
      </c>
      <c r="O8564" s="4" t="s">
        <v>6</v>
      </c>
    </row>
    <row r="8565" spans="1:15">
      <c r="A8565" t="n">
        <v>69516</v>
      </c>
      <c r="B8565" s="11" t="n">
        <v>50</v>
      </c>
      <c r="C8565" s="7" t="n">
        <v>0</v>
      </c>
      <c r="D8565" s="7" t="n">
        <v>2003</v>
      </c>
      <c r="E8565" s="7" t="n">
        <v>1</v>
      </c>
      <c r="F8565" s="7" t="n">
        <v>0</v>
      </c>
      <c r="G8565" s="7" t="n">
        <v>0</v>
      </c>
      <c r="H8565" s="7" t="n">
        <v>0</v>
      </c>
      <c r="I8565" s="7" t="n">
        <v>0</v>
      </c>
      <c r="J8565" s="7" t="n">
        <v>65533</v>
      </c>
      <c r="K8565" s="7" t="n">
        <v>0</v>
      </c>
      <c r="L8565" s="7" t="n">
        <v>0</v>
      </c>
      <c r="M8565" s="7" t="n">
        <v>0</v>
      </c>
      <c r="N8565" s="7" t="n">
        <v>0</v>
      </c>
      <c r="O8565" s="7" t="s">
        <v>13</v>
      </c>
    </row>
    <row r="8566" spans="1:15">
      <c r="A8566" t="s">
        <v>4</v>
      </c>
      <c r="B8566" s="4" t="s">
        <v>5</v>
      </c>
      <c r="C8566" s="4" t="s">
        <v>14</v>
      </c>
      <c r="D8566" s="4" t="s">
        <v>24</v>
      </c>
      <c r="E8566" s="4" t="s">
        <v>24</v>
      </c>
      <c r="F8566" s="4" t="s">
        <v>24</v>
      </c>
    </row>
    <row r="8567" spans="1:15">
      <c r="A8567" t="n">
        <v>69555</v>
      </c>
      <c r="B8567" s="33" t="n">
        <v>45</v>
      </c>
      <c r="C8567" s="7" t="n">
        <v>9</v>
      </c>
      <c r="D8567" s="7" t="n">
        <v>0.0199999995529652</v>
      </c>
      <c r="E8567" s="7" t="n">
        <v>0.0199999995529652</v>
      </c>
      <c r="F8567" s="7" t="n">
        <v>0.5</v>
      </c>
    </row>
    <row r="8568" spans="1:15">
      <c r="A8568" t="s">
        <v>4</v>
      </c>
      <c r="B8568" s="4" t="s">
        <v>5</v>
      </c>
      <c r="C8568" s="4" t="s">
        <v>14</v>
      </c>
      <c r="D8568" s="4" t="s">
        <v>10</v>
      </c>
      <c r="E8568" s="4" t="s">
        <v>6</v>
      </c>
    </row>
    <row r="8569" spans="1:15">
      <c r="A8569" t="n">
        <v>69569</v>
      </c>
      <c r="B8569" s="26" t="n">
        <v>51</v>
      </c>
      <c r="C8569" s="7" t="n">
        <v>4</v>
      </c>
      <c r="D8569" s="7" t="n">
        <v>0</v>
      </c>
      <c r="E8569" s="7" t="s">
        <v>323</v>
      </c>
    </row>
    <row r="8570" spans="1:15">
      <c r="A8570" t="s">
        <v>4</v>
      </c>
      <c r="B8570" s="4" t="s">
        <v>5</v>
      </c>
      <c r="C8570" s="4" t="s">
        <v>10</v>
      </c>
    </row>
    <row r="8571" spans="1:15">
      <c r="A8571" t="n">
        <v>69582</v>
      </c>
      <c r="B8571" s="27" t="n">
        <v>16</v>
      </c>
      <c r="C8571" s="7" t="n">
        <v>0</v>
      </c>
    </row>
    <row r="8572" spans="1:15">
      <c r="A8572" t="s">
        <v>4</v>
      </c>
      <c r="B8572" s="4" t="s">
        <v>5</v>
      </c>
      <c r="C8572" s="4" t="s">
        <v>10</v>
      </c>
      <c r="D8572" s="4" t="s">
        <v>14</v>
      </c>
      <c r="E8572" s="4" t="s">
        <v>9</v>
      </c>
      <c r="F8572" s="4" t="s">
        <v>45</v>
      </c>
      <c r="G8572" s="4" t="s">
        <v>14</v>
      </c>
      <c r="H8572" s="4" t="s">
        <v>14</v>
      </c>
      <c r="I8572" s="4" t="s">
        <v>14</v>
      </c>
    </row>
    <row r="8573" spans="1:15">
      <c r="A8573" t="n">
        <v>69585</v>
      </c>
      <c r="B8573" s="28" t="n">
        <v>26</v>
      </c>
      <c r="C8573" s="7" t="n">
        <v>0</v>
      </c>
      <c r="D8573" s="7" t="n">
        <v>17</v>
      </c>
      <c r="E8573" s="7" t="n">
        <v>53960</v>
      </c>
      <c r="F8573" s="7" t="s">
        <v>617</v>
      </c>
      <c r="G8573" s="7" t="n">
        <v>8</v>
      </c>
      <c r="H8573" s="7" t="n">
        <v>2</v>
      </c>
      <c r="I8573" s="7" t="n">
        <v>0</v>
      </c>
    </row>
    <row r="8574" spans="1:15">
      <c r="A8574" t="s">
        <v>4</v>
      </c>
      <c r="B8574" s="4" t="s">
        <v>5</v>
      </c>
      <c r="C8574" s="4" t="s">
        <v>14</v>
      </c>
      <c r="D8574" s="4" t="s">
        <v>14</v>
      </c>
      <c r="E8574" s="4" t="s">
        <v>24</v>
      </c>
      <c r="F8574" s="4" t="s">
        <v>10</v>
      </c>
    </row>
    <row r="8575" spans="1:15">
      <c r="A8575" t="n">
        <v>69644</v>
      </c>
      <c r="B8575" s="33" t="n">
        <v>45</v>
      </c>
      <c r="C8575" s="7" t="n">
        <v>5</v>
      </c>
      <c r="D8575" s="7" t="n">
        <v>3</v>
      </c>
      <c r="E8575" s="7" t="n">
        <v>1.29999995231628</v>
      </c>
      <c r="F8575" s="7" t="n">
        <v>6000</v>
      </c>
    </row>
    <row r="8576" spans="1:15">
      <c r="A8576" t="s">
        <v>4</v>
      </c>
      <c r="B8576" s="4" t="s">
        <v>5</v>
      </c>
      <c r="C8576" s="4" t="s">
        <v>10</v>
      </c>
    </row>
    <row r="8577" spans="1:15">
      <c r="A8577" t="n">
        <v>69653</v>
      </c>
      <c r="B8577" s="27" t="n">
        <v>16</v>
      </c>
      <c r="C8577" s="7" t="n">
        <v>1</v>
      </c>
    </row>
    <row r="8578" spans="1:15">
      <c r="A8578" t="s">
        <v>4</v>
      </c>
      <c r="B8578" s="4" t="s">
        <v>5</v>
      </c>
      <c r="C8578" s="4" t="s">
        <v>14</v>
      </c>
      <c r="D8578" s="4" t="s">
        <v>10</v>
      </c>
    </row>
    <row r="8579" spans="1:15">
      <c r="A8579" t="n">
        <v>69656</v>
      </c>
      <c r="B8579" s="11" t="n">
        <v>50</v>
      </c>
      <c r="C8579" s="7" t="n">
        <v>52</v>
      </c>
      <c r="D8579" s="7" t="n">
        <v>53960</v>
      </c>
    </row>
    <row r="8580" spans="1:15">
      <c r="A8580" t="s">
        <v>4</v>
      </c>
      <c r="B8580" s="4" t="s">
        <v>5</v>
      </c>
      <c r="C8580" s="4" t="s">
        <v>10</v>
      </c>
    </row>
    <row r="8581" spans="1:15">
      <c r="A8581" t="n">
        <v>69660</v>
      </c>
      <c r="B8581" s="27" t="n">
        <v>16</v>
      </c>
      <c r="C8581" s="7" t="n">
        <v>500</v>
      </c>
    </row>
    <row r="8582" spans="1:15">
      <c r="A8582" t="s">
        <v>4</v>
      </c>
      <c r="B8582" s="4" t="s">
        <v>5</v>
      </c>
      <c r="C8582" s="4" t="s">
        <v>10</v>
      </c>
      <c r="D8582" s="4" t="s">
        <v>14</v>
      </c>
    </row>
    <row r="8583" spans="1:15">
      <c r="A8583" t="n">
        <v>69663</v>
      </c>
      <c r="B8583" s="31" t="n">
        <v>89</v>
      </c>
      <c r="C8583" s="7" t="n">
        <v>65533</v>
      </c>
      <c r="D8583" s="7" t="n">
        <v>0</v>
      </c>
    </row>
    <row r="8584" spans="1:15">
      <c r="A8584" t="s">
        <v>4</v>
      </c>
      <c r="B8584" s="4" t="s">
        <v>5</v>
      </c>
      <c r="C8584" s="4" t="s">
        <v>10</v>
      </c>
      <c r="D8584" s="4" t="s">
        <v>14</v>
      </c>
    </row>
    <row r="8585" spans="1:15">
      <c r="A8585" t="n">
        <v>69667</v>
      </c>
      <c r="B8585" s="31" t="n">
        <v>89</v>
      </c>
      <c r="C8585" s="7" t="n">
        <v>65533</v>
      </c>
      <c r="D8585" s="7" t="n">
        <v>1</v>
      </c>
    </row>
    <row r="8586" spans="1:15">
      <c r="A8586" t="s">
        <v>4</v>
      </c>
      <c r="B8586" s="4" t="s">
        <v>5</v>
      </c>
      <c r="C8586" s="4" t="s">
        <v>14</v>
      </c>
      <c r="D8586" s="4" t="s">
        <v>10</v>
      </c>
      <c r="E8586" s="4" t="s">
        <v>24</v>
      </c>
    </row>
    <row r="8587" spans="1:15">
      <c r="A8587" t="n">
        <v>69671</v>
      </c>
      <c r="B8587" s="23" t="n">
        <v>58</v>
      </c>
      <c r="C8587" s="7" t="n">
        <v>0</v>
      </c>
      <c r="D8587" s="7" t="n">
        <v>1000</v>
      </c>
      <c r="E8587" s="7" t="n">
        <v>1</v>
      </c>
    </row>
    <row r="8588" spans="1:15">
      <c r="A8588" t="s">
        <v>4</v>
      </c>
      <c r="B8588" s="4" t="s">
        <v>5</v>
      </c>
      <c r="C8588" s="4" t="s">
        <v>14</v>
      </c>
      <c r="D8588" s="4" t="s">
        <v>10</v>
      </c>
    </row>
    <row r="8589" spans="1:15">
      <c r="A8589" t="n">
        <v>69679</v>
      </c>
      <c r="B8589" s="23" t="n">
        <v>58</v>
      </c>
      <c r="C8589" s="7" t="n">
        <v>255</v>
      </c>
      <c r="D8589" s="7" t="n">
        <v>0</v>
      </c>
    </row>
    <row r="8590" spans="1:15">
      <c r="A8590" t="s">
        <v>4</v>
      </c>
      <c r="B8590" s="4" t="s">
        <v>5</v>
      </c>
      <c r="C8590" s="4" t="s">
        <v>14</v>
      </c>
      <c r="D8590" s="4" t="s">
        <v>14</v>
      </c>
      <c r="E8590" s="4" t="s">
        <v>24</v>
      </c>
      <c r="F8590" s="4" t="s">
        <v>24</v>
      </c>
      <c r="G8590" s="4" t="s">
        <v>24</v>
      </c>
      <c r="H8590" s="4" t="s">
        <v>10</v>
      </c>
    </row>
    <row r="8591" spans="1:15">
      <c r="A8591" t="n">
        <v>69683</v>
      </c>
      <c r="B8591" s="33" t="n">
        <v>45</v>
      </c>
      <c r="C8591" s="7" t="n">
        <v>2</v>
      </c>
      <c r="D8591" s="7" t="n">
        <v>3</v>
      </c>
      <c r="E8591" s="7" t="n">
        <v>-33.1599998474121</v>
      </c>
      <c r="F8591" s="7" t="n">
        <v>-117.339996337891</v>
      </c>
      <c r="G8591" s="7" t="n">
        <v>84.4700012207031</v>
      </c>
      <c r="H8591" s="7" t="n">
        <v>0</v>
      </c>
    </row>
    <row r="8592" spans="1:15">
      <c r="A8592" t="s">
        <v>4</v>
      </c>
      <c r="B8592" s="4" t="s">
        <v>5</v>
      </c>
      <c r="C8592" s="4" t="s">
        <v>14</v>
      </c>
      <c r="D8592" s="4" t="s">
        <v>14</v>
      </c>
      <c r="E8592" s="4" t="s">
        <v>24</v>
      </c>
      <c r="F8592" s="4" t="s">
        <v>24</v>
      </c>
      <c r="G8592" s="4" t="s">
        <v>24</v>
      </c>
      <c r="H8592" s="4" t="s">
        <v>10</v>
      </c>
      <c r="I8592" s="4" t="s">
        <v>14</v>
      </c>
    </row>
    <row r="8593" spans="1:9">
      <c r="A8593" t="n">
        <v>69700</v>
      </c>
      <c r="B8593" s="33" t="n">
        <v>45</v>
      </c>
      <c r="C8593" s="7" t="n">
        <v>4</v>
      </c>
      <c r="D8593" s="7" t="n">
        <v>3</v>
      </c>
      <c r="E8593" s="7" t="n">
        <v>337.619995117188</v>
      </c>
      <c r="F8593" s="7" t="n">
        <v>62.2400016784668</v>
      </c>
      <c r="G8593" s="7" t="n">
        <v>353.869995117188</v>
      </c>
      <c r="H8593" s="7" t="n">
        <v>0</v>
      </c>
      <c r="I8593" s="7" t="n">
        <v>0</v>
      </c>
    </row>
    <row r="8594" spans="1:9">
      <c r="A8594" t="s">
        <v>4</v>
      </c>
      <c r="B8594" s="4" t="s">
        <v>5</v>
      </c>
      <c r="C8594" s="4" t="s">
        <v>14</v>
      </c>
      <c r="D8594" s="4" t="s">
        <v>14</v>
      </c>
      <c r="E8594" s="4" t="s">
        <v>24</v>
      </c>
      <c r="F8594" s="4" t="s">
        <v>10</v>
      </c>
    </row>
    <row r="8595" spans="1:9">
      <c r="A8595" t="n">
        <v>69718</v>
      </c>
      <c r="B8595" s="33" t="n">
        <v>45</v>
      </c>
      <c r="C8595" s="7" t="n">
        <v>5</v>
      </c>
      <c r="D8595" s="7" t="n">
        <v>3</v>
      </c>
      <c r="E8595" s="7" t="n">
        <v>1068.09997558594</v>
      </c>
      <c r="F8595" s="7" t="n">
        <v>0</v>
      </c>
    </row>
    <row r="8596" spans="1:9">
      <c r="A8596" t="s">
        <v>4</v>
      </c>
      <c r="B8596" s="4" t="s">
        <v>5</v>
      </c>
      <c r="C8596" s="4" t="s">
        <v>14</v>
      </c>
      <c r="D8596" s="4" t="s">
        <v>14</v>
      </c>
      <c r="E8596" s="4" t="s">
        <v>24</v>
      </c>
      <c r="F8596" s="4" t="s">
        <v>10</v>
      </c>
    </row>
    <row r="8597" spans="1:9">
      <c r="A8597" t="n">
        <v>69727</v>
      </c>
      <c r="B8597" s="33" t="n">
        <v>45</v>
      </c>
      <c r="C8597" s="7" t="n">
        <v>11</v>
      </c>
      <c r="D8597" s="7" t="n">
        <v>3</v>
      </c>
      <c r="E8597" s="7" t="n">
        <v>40.9000015258789</v>
      </c>
      <c r="F8597" s="7" t="n">
        <v>0</v>
      </c>
    </row>
    <row r="8598" spans="1:9">
      <c r="A8598" t="s">
        <v>4</v>
      </c>
      <c r="B8598" s="4" t="s">
        <v>5</v>
      </c>
      <c r="C8598" s="4" t="s">
        <v>10</v>
      </c>
      <c r="D8598" s="4" t="s">
        <v>9</v>
      </c>
    </row>
    <row r="8599" spans="1:9">
      <c r="A8599" t="n">
        <v>69736</v>
      </c>
      <c r="B8599" s="63" t="n">
        <v>44</v>
      </c>
      <c r="C8599" s="7" t="n">
        <v>1</v>
      </c>
      <c r="D8599" s="7" t="n">
        <v>128</v>
      </c>
    </row>
    <row r="8600" spans="1:9">
      <c r="A8600" t="s">
        <v>4</v>
      </c>
      <c r="B8600" s="4" t="s">
        <v>5</v>
      </c>
      <c r="C8600" s="4" t="s">
        <v>14</v>
      </c>
      <c r="D8600" s="4" t="s">
        <v>10</v>
      </c>
      <c r="E8600" s="4" t="s">
        <v>10</v>
      </c>
      <c r="F8600" s="4" t="s">
        <v>9</v>
      </c>
    </row>
    <row r="8601" spans="1:9">
      <c r="A8601" t="n">
        <v>69743</v>
      </c>
      <c r="B8601" s="59" t="n">
        <v>84</v>
      </c>
      <c r="C8601" s="7" t="n">
        <v>1</v>
      </c>
      <c r="D8601" s="7" t="n">
        <v>0</v>
      </c>
      <c r="E8601" s="7" t="n">
        <v>0</v>
      </c>
      <c r="F8601" s="7" t="n">
        <v>0</v>
      </c>
    </row>
    <row r="8602" spans="1:9">
      <c r="A8602" t="s">
        <v>4</v>
      </c>
      <c r="B8602" s="4" t="s">
        <v>5</v>
      </c>
      <c r="C8602" s="4" t="s">
        <v>14</v>
      </c>
      <c r="D8602" s="4" t="s">
        <v>9</v>
      </c>
      <c r="E8602" s="4" t="s">
        <v>9</v>
      </c>
      <c r="F8602" s="4" t="s">
        <v>9</v>
      </c>
      <c r="G8602" s="4" t="s">
        <v>9</v>
      </c>
    </row>
    <row r="8603" spans="1:9">
      <c r="A8603" t="n">
        <v>69753</v>
      </c>
      <c r="B8603" s="82" t="n">
        <v>41</v>
      </c>
      <c r="C8603" s="7" t="n">
        <v>0</v>
      </c>
      <c r="D8603" s="7" t="n">
        <v>0</v>
      </c>
      <c r="E8603" s="7" t="n">
        <v>0</v>
      </c>
      <c r="F8603" s="7" t="n">
        <v>0</v>
      </c>
      <c r="G8603" s="7" t="n">
        <v>0</v>
      </c>
    </row>
    <row r="8604" spans="1:9">
      <c r="A8604" t="s">
        <v>4</v>
      </c>
      <c r="B8604" s="4" t="s">
        <v>5</v>
      </c>
      <c r="C8604" s="4" t="s">
        <v>14</v>
      </c>
    </row>
    <row r="8605" spans="1:9">
      <c r="A8605" t="n">
        <v>69771</v>
      </c>
      <c r="B8605" s="62" t="n">
        <v>116</v>
      </c>
      <c r="C8605" s="7" t="n">
        <v>1</v>
      </c>
    </row>
    <row r="8606" spans="1:9">
      <c r="A8606" t="s">
        <v>4</v>
      </c>
      <c r="B8606" s="4" t="s">
        <v>5</v>
      </c>
      <c r="C8606" s="4" t="s">
        <v>14</v>
      </c>
      <c r="D8606" s="4" t="s">
        <v>10</v>
      </c>
      <c r="E8606" s="4" t="s">
        <v>9</v>
      </c>
      <c r="F8606" s="4" t="s">
        <v>10</v>
      </c>
      <c r="G8606" s="4" t="s">
        <v>9</v>
      </c>
      <c r="H8606" s="4" t="s">
        <v>14</v>
      </c>
    </row>
    <row r="8607" spans="1:9">
      <c r="A8607" t="n">
        <v>69773</v>
      </c>
      <c r="B8607" s="15" t="n">
        <v>49</v>
      </c>
      <c r="C8607" s="7" t="n">
        <v>0</v>
      </c>
      <c r="D8607" s="7" t="n">
        <v>426</v>
      </c>
      <c r="E8607" s="7" t="n">
        <v>1065353216</v>
      </c>
      <c r="F8607" s="7" t="n">
        <v>0</v>
      </c>
      <c r="G8607" s="7" t="n">
        <v>0</v>
      </c>
      <c r="H8607" s="7" t="n">
        <v>0</v>
      </c>
    </row>
    <row r="8608" spans="1:9">
      <c r="A8608" t="s">
        <v>4</v>
      </c>
      <c r="B8608" s="4" t="s">
        <v>5</v>
      </c>
      <c r="C8608" s="4" t="s">
        <v>14</v>
      </c>
      <c r="D8608" s="4" t="s">
        <v>6</v>
      </c>
      <c r="E8608" s="4" t="s">
        <v>10</v>
      </c>
    </row>
    <row r="8609" spans="1:9">
      <c r="A8609" t="n">
        <v>69788</v>
      </c>
      <c r="B8609" s="21" t="n">
        <v>94</v>
      </c>
      <c r="C8609" s="7" t="n">
        <v>0</v>
      </c>
      <c r="D8609" s="7" t="s">
        <v>31</v>
      </c>
      <c r="E8609" s="7" t="n">
        <v>4</v>
      </c>
    </row>
    <row r="8610" spans="1:9">
      <c r="A8610" t="s">
        <v>4</v>
      </c>
      <c r="B8610" s="4" t="s">
        <v>5</v>
      </c>
      <c r="C8610" s="4" t="s">
        <v>14</v>
      </c>
      <c r="D8610" s="4" t="s">
        <v>6</v>
      </c>
      <c r="E8610" s="4" t="s">
        <v>10</v>
      </c>
    </row>
    <row r="8611" spans="1:9">
      <c r="A8611" t="n">
        <v>69796</v>
      </c>
      <c r="B8611" s="21" t="n">
        <v>94</v>
      </c>
      <c r="C8611" s="7" t="n">
        <v>1</v>
      </c>
      <c r="D8611" s="7" t="s">
        <v>618</v>
      </c>
      <c r="E8611" s="7" t="n">
        <v>1</v>
      </c>
    </row>
    <row r="8612" spans="1:9">
      <c r="A8612" t="s">
        <v>4</v>
      </c>
      <c r="B8612" s="4" t="s">
        <v>5</v>
      </c>
      <c r="C8612" s="4" t="s">
        <v>14</v>
      </c>
      <c r="D8612" s="4" t="s">
        <v>6</v>
      </c>
      <c r="E8612" s="4" t="s">
        <v>10</v>
      </c>
    </row>
    <row r="8613" spans="1:9">
      <c r="A8613" t="n">
        <v>69807</v>
      </c>
      <c r="B8613" s="21" t="n">
        <v>94</v>
      </c>
      <c r="C8613" s="7" t="n">
        <v>1</v>
      </c>
      <c r="D8613" s="7" t="s">
        <v>618</v>
      </c>
      <c r="E8613" s="7" t="n">
        <v>2</v>
      </c>
    </row>
    <row r="8614" spans="1:9">
      <c r="A8614" t="s">
        <v>4</v>
      </c>
      <c r="B8614" s="4" t="s">
        <v>5</v>
      </c>
      <c r="C8614" s="4" t="s">
        <v>14</v>
      </c>
      <c r="D8614" s="4" t="s">
        <v>6</v>
      </c>
      <c r="E8614" s="4" t="s">
        <v>10</v>
      </c>
    </row>
    <row r="8615" spans="1:9">
      <c r="A8615" t="n">
        <v>69818</v>
      </c>
      <c r="B8615" s="21" t="n">
        <v>94</v>
      </c>
      <c r="C8615" s="7" t="n">
        <v>0</v>
      </c>
      <c r="D8615" s="7" t="s">
        <v>618</v>
      </c>
      <c r="E8615" s="7" t="n">
        <v>4</v>
      </c>
    </row>
    <row r="8616" spans="1:9">
      <c r="A8616" t="s">
        <v>4</v>
      </c>
      <c r="B8616" s="4" t="s">
        <v>5</v>
      </c>
      <c r="C8616" s="4" t="s">
        <v>14</v>
      </c>
      <c r="D8616" s="4" t="s">
        <v>6</v>
      </c>
      <c r="E8616" s="4" t="s">
        <v>10</v>
      </c>
    </row>
    <row r="8617" spans="1:9">
      <c r="A8617" t="n">
        <v>69829</v>
      </c>
      <c r="B8617" s="21" t="n">
        <v>94</v>
      </c>
      <c r="C8617" s="7" t="n">
        <v>1</v>
      </c>
      <c r="D8617" s="7" t="s">
        <v>619</v>
      </c>
      <c r="E8617" s="7" t="n">
        <v>1</v>
      </c>
    </row>
    <row r="8618" spans="1:9">
      <c r="A8618" t="s">
        <v>4</v>
      </c>
      <c r="B8618" s="4" t="s">
        <v>5</v>
      </c>
      <c r="C8618" s="4" t="s">
        <v>14</v>
      </c>
      <c r="D8618" s="4" t="s">
        <v>6</v>
      </c>
      <c r="E8618" s="4" t="s">
        <v>10</v>
      </c>
    </row>
    <row r="8619" spans="1:9">
      <c r="A8619" t="n">
        <v>69840</v>
      </c>
      <c r="B8619" s="21" t="n">
        <v>94</v>
      </c>
      <c r="C8619" s="7" t="n">
        <v>1</v>
      </c>
      <c r="D8619" s="7" t="s">
        <v>619</v>
      </c>
      <c r="E8619" s="7" t="n">
        <v>2</v>
      </c>
    </row>
    <row r="8620" spans="1:9">
      <c r="A8620" t="s">
        <v>4</v>
      </c>
      <c r="B8620" s="4" t="s">
        <v>5</v>
      </c>
      <c r="C8620" s="4" t="s">
        <v>14</v>
      </c>
      <c r="D8620" s="4" t="s">
        <v>6</v>
      </c>
      <c r="E8620" s="4" t="s">
        <v>10</v>
      </c>
    </row>
    <row r="8621" spans="1:9">
      <c r="A8621" t="n">
        <v>69851</v>
      </c>
      <c r="B8621" s="21" t="n">
        <v>94</v>
      </c>
      <c r="C8621" s="7" t="n">
        <v>0</v>
      </c>
      <c r="D8621" s="7" t="s">
        <v>619</v>
      </c>
      <c r="E8621" s="7" t="n">
        <v>4</v>
      </c>
    </row>
    <row r="8622" spans="1:9">
      <c r="A8622" t="s">
        <v>4</v>
      </c>
      <c r="B8622" s="4" t="s">
        <v>5</v>
      </c>
      <c r="C8622" s="4" t="s">
        <v>14</v>
      </c>
      <c r="D8622" s="4" t="s">
        <v>6</v>
      </c>
      <c r="E8622" s="4" t="s">
        <v>10</v>
      </c>
    </row>
    <row r="8623" spans="1:9">
      <c r="A8623" t="n">
        <v>69862</v>
      </c>
      <c r="B8623" s="21" t="n">
        <v>94</v>
      </c>
      <c r="C8623" s="7" t="n">
        <v>1</v>
      </c>
      <c r="D8623" s="7" t="s">
        <v>620</v>
      </c>
      <c r="E8623" s="7" t="n">
        <v>1</v>
      </c>
    </row>
    <row r="8624" spans="1:9">
      <c r="A8624" t="s">
        <v>4</v>
      </c>
      <c r="B8624" s="4" t="s">
        <v>5</v>
      </c>
      <c r="C8624" s="4" t="s">
        <v>14</v>
      </c>
      <c r="D8624" s="4" t="s">
        <v>6</v>
      </c>
      <c r="E8624" s="4" t="s">
        <v>10</v>
      </c>
    </row>
    <row r="8625" spans="1:5">
      <c r="A8625" t="n">
        <v>69873</v>
      </c>
      <c r="B8625" s="21" t="n">
        <v>94</v>
      </c>
      <c r="C8625" s="7" t="n">
        <v>1</v>
      </c>
      <c r="D8625" s="7" t="s">
        <v>620</v>
      </c>
      <c r="E8625" s="7" t="n">
        <v>2</v>
      </c>
    </row>
    <row r="8626" spans="1:5">
      <c r="A8626" t="s">
        <v>4</v>
      </c>
      <c r="B8626" s="4" t="s">
        <v>5</v>
      </c>
      <c r="C8626" s="4" t="s">
        <v>14</v>
      </c>
      <c r="D8626" s="4" t="s">
        <v>6</v>
      </c>
      <c r="E8626" s="4" t="s">
        <v>10</v>
      </c>
    </row>
    <row r="8627" spans="1:5">
      <c r="A8627" t="n">
        <v>69884</v>
      </c>
      <c r="B8627" s="21" t="n">
        <v>94</v>
      </c>
      <c r="C8627" s="7" t="n">
        <v>0</v>
      </c>
      <c r="D8627" s="7" t="s">
        <v>620</v>
      </c>
      <c r="E8627" s="7" t="n">
        <v>4</v>
      </c>
    </row>
    <row r="8628" spans="1:5">
      <c r="A8628" t="s">
        <v>4</v>
      </c>
      <c r="B8628" s="4" t="s">
        <v>5</v>
      </c>
      <c r="C8628" s="4" t="s">
        <v>14</v>
      </c>
      <c r="D8628" s="4" t="s">
        <v>6</v>
      </c>
      <c r="E8628" s="4" t="s">
        <v>10</v>
      </c>
    </row>
    <row r="8629" spans="1:5">
      <c r="A8629" t="n">
        <v>69895</v>
      </c>
      <c r="B8629" s="21" t="n">
        <v>94</v>
      </c>
      <c r="C8629" s="7" t="n">
        <v>1</v>
      </c>
      <c r="D8629" s="7" t="s">
        <v>621</v>
      </c>
      <c r="E8629" s="7" t="n">
        <v>1</v>
      </c>
    </row>
    <row r="8630" spans="1:5">
      <c r="A8630" t="s">
        <v>4</v>
      </c>
      <c r="B8630" s="4" t="s">
        <v>5</v>
      </c>
      <c r="C8630" s="4" t="s">
        <v>14</v>
      </c>
      <c r="D8630" s="4" t="s">
        <v>6</v>
      </c>
      <c r="E8630" s="4" t="s">
        <v>10</v>
      </c>
    </row>
    <row r="8631" spans="1:5">
      <c r="A8631" t="n">
        <v>69906</v>
      </c>
      <c r="B8631" s="21" t="n">
        <v>94</v>
      </c>
      <c r="C8631" s="7" t="n">
        <v>1</v>
      </c>
      <c r="D8631" s="7" t="s">
        <v>621</v>
      </c>
      <c r="E8631" s="7" t="n">
        <v>2</v>
      </c>
    </row>
    <row r="8632" spans="1:5">
      <c r="A8632" t="s">
        <v>4</v>
      </c>
      <c r="B8632" s="4" t="s">
        <v>5</v>
      </c>
      <c r="C8632" s="4" t="s">
        <v>14</v>
      </c>
      <c r="D8632" s="4" t="s">
        <v>6</v>
      </c>
      <c r="E8632" s="4" t="s">
        <v>10</v>
      </c>
    </row>
    <row r="8633" spans="1:5">
      <c r="A8633" t="n">
        <v>69917</v>
      </c>
      <c r="B8633" s="21" t="n">
        <v>94</v>
      </c>
      <c r="C8633" s="7" t="n">
        <v>0</v>
      </c>
      <c r="D8633" s="7" t="s">
        <v>621</v>
      </c>
      <c r="E8633" s="7" t="n">
        <v>4</v>
      </c>
    </row>
    <row r="8634" spans="1:5">
      <c r="A8634" t="s">
        <v>4</v>
      </c>
      <c r="B8634" s="4" t="s">
        <v>5</v>
      </c>
      <c r="C8634" s="4" t="s">
        <v>14</v>
      </c>
      <c r="D8634" s="4" t="s">
        <v>6</v>
      </c>
      <c r="E8634" s="4" t="s">
        <v>10</v>
      </c>
    </row>
    <row r="8635" spans="1:5">
      <c r="A8635" t="n">
        <v>69928</v>
      </c>
      <c r="B8635" s="21" t="n">
        <v>94</v>
      </c>
      <c r="C8635" s="7" t="n">
        <v>1</v>
      </c>
      <c r="D8635" s="7" t="s">
        <v>622</v>
      </c>
      <c r="E8635" s="7" t="n">
        <v>1</v>
      </c>
    </row>
    <row r="8636" spans="1:5">
      <c r="A8636" t="s">
        <v>4</v>
      </c>
      <c r="B8636" s="4" t="s">
        <v>5</v>
      </c>
      <c r="C8636" s="4" t="s">
        <v>14</v>
      </c>
      <c r="D8636" s="4" t="s">
        <v>6</v>
      </c>
      <c r="E8636" s="4" t="s">
        <v>10</v>
      </c>
    </row>
    <row r="8637" spans="1:5">
      <c r="A8637" t="n">
        <v>69939</v>
      </c>
      <c r="B8637" s="21" t="n">
        <v>94</v>
      </c>
      <c r="C8637" s="7" t="n">
        <v>1</v>
      </c>
      <c r="D8637" s="7" t="s">
        <v>622</v>
      </c>
      <c r="E8637" s="7" t="n">
        <v>2</v>
      </c>
    </row>
    <row r="8638" spans="1:5">
      <c r="A8638" t="s">
        <v>4</v>
      </c>
      <c r="B8638" s="4" t="s">
        <v>5</v>
      </c>
      <c r="C8638" s="4" t="s">
        <v>14</v>
      </c>
      <c r="D8638" s="4" t="s">
        <v>6</v>
      </c>
      <c r="E8638" s="4" t="s">
        <v>10</v>
      </c>
    </row>
    <row r="8639" spans="1:5">
      <c r="A8639" t="n">
        <v>69950</v>
      </c>
      <c r="B8639" s="21" t="n">
        <v>94</v>
      </c>
      <c r="C8639" s="7" t="n">
        <v>0</v>
      </c>
      <c r="D8639" s="7" t="s">
        <v>622</v>
      </c>
      <c r="E8639" s="7" t="n">
        <v>4</v>
      </c>
    </row>
    <row r="8640" spans="1:5">
      <c r="A8640" t="s">
        <v>4</v>
      </c>
      <c r="B8640" s="4" t="s">
        <v>5</v>
      </c>
      <c r="C8640" s="4" t="s">
        <v>14</v>
      </c>
      <c r="D8640" s="4" t="s">
        <v>6</v>
      </c>
      <c r="E8640" s="4" t="s">
        <v>10</v>
      </c>
    </row>
    <row r="8641" spans="1:5">
      <c r="A8641" t="n">
        <v>69961</v>
      </c>
      <c r="B8641" s="21" t="n">
        <v>94</v>
      </c>
      <c r="C8641" s="7" t="n">
        <v>1</v>
      </c>
      <c r="D8641" s="7" t="s">
        <v>623</v>
      </c>
      <c r="E8641" s="7" t="n">
        <v>1</v>
      </c>
    </row>
    <row r="8642" spans="1:5">
      <c r="A8642" t="s">
        <v>4</v>
      </c>
      <c r="B8642" s="4" t="s">
        <v>5</v>
      </c>
      <c r="C8642" s="4" t="s">
        <v>14</v>
      </c>
      <c r="D8642" s="4" t="s">
        <v>6</v>
      </c>
      <c r="E8642" s="4" t="s">
        <v>10</v>
      </c>
    </row>
    <row r="8643" spans="1:5">
      <c r="A8643" t="n">
        <v>69972</v>
      </c>
      <c r="B8643" s="21" t="n">
        <v>94</v>
      </c>
      <c r="C8643" s="7" t="n">
        <v>1</v>
      </c>
      <c r="D8643" s="7" t="s">
        <v>623</v>
      </c>
      <c r="E8643" s="7" t="n">
        <v>2</v>
      </c>
    </row>
    <row r="8644" spans="1:5">
      <c r="A8644" t="s">
        <v>4</v>
      </c>
      <c r="B8644" s="4" t="s">
        <v>5</v>
      </c>
      <c r="C8644" s="4" t="s">
        <v>14</v>
      </c>
      <c r="D8644" s="4" t="s">
        <v>6</v>
      </c>
      <c r="E8644" s="4" t="s">
        <v>10</v>
      </c>
    </row>
    <row r="8645" spans="1:5">
      <c r="A8645" t="n">
        <v>69983</v>
      </c>
      <c r="B8645" s="21" t="n">
        <v>94</v>
      </c>
      <c r="C8645" s="7" t="n">
        <v>0</v>
      </c>
      <c r="D8645" s="7" t="s">
        <v>623</v>
      </c>
      <c r="E8645" s="7" t="n">
        <v>4</v>
      </c>
    </row>
    <row r="8646" spans="1:5">
      <c r="A8646" t="s">
        <v>4</v>
      </c>
      <c r="B8646" s="4" t="s">
        <v>5</v>
      </c>
      <c r="C8646" s="4" t="s">
        <v>14</v>
      </c>
      <c r="D8646" s="4" t="s">
        <v>6</v>
      </c>
      <c r="E8646" s="4" t="s">
        <v>10</v>
      </c>
    </row>
    <row r="8647" spans="1:5">
      <c r="A8647" t="n">
        <v>69994</v>
      </c>
      <c r="B8647" s="21" t="n">
        <v>94</v>
      </c>
      <c r="C8647" s="7" t="n">
        <v>1</v>
      </c>
      <c r="D8647" s="7" t="s">
        <v>624</v>
      </c>
      <c r="E8647" s="7" t="n">
        <v>1</v>
      </c>
    </row>
    <row r="8648" spans="1:5">
      <c r="A8648" t="s">
        <v>4</v>
      </c>
      <c r="B8648" s="4" t="s">
        <v>5</v>
      </c>
      <c r="C8648" s="4" t="s">
        <v>14</v>
      </c>
      <c r="D8648" s="4" t="s">
        <v>6</v>
      </c>
      <c r="E8648" s="4" t="s">
        <v>10</v>
      </c>
    </row>
    <row r="8649" spans="1:5">
      <c r="A8649" t="n">
        <v>70005</v>
      </c>
      <c r="B8649" s="21" t="n">
        <v>94</v>
      </c>
      <c r="C8649" s="7" t="n">
        <v>1</v>
      </c>
      <c r="D8649" s="7" t="s">
        <v>624</v>
      </c>
      <c r="E8649" s="7" t="n">
        <v>2</v>
      </c>
    </row>
    <row r="8650" spans="1:5">
      <c r="A8650" t="s">
        <v>4</v>
      </c>
      <c r="B8650" s="4" t="s">
        <v>5</v>
      </c>
      <c r="C8650" s="4" t="s">
        <v>14</v>
      </c>
      <c r="D8650" s="4" t="s">
        <v>6</v>
      </c>
      <c r="E8650" s="4" t="s">
        <v>10</v>
      </c>
    </row>
    <row r="8651" spans="1:5">
      <c r="A8651" t="n">
        <v>70016</v>
      </c>
      <c r="B8651" s="21" t="n">
        <v>94</v>
      </c>
      <c r="C8651" s="7" t="n">
        <v>0</v>
      </c>
      <c r="D8651" s="7" t="s">
        <v>624</v>
      </c>
      <c r="E8651" s="7" t="n">
        <v>4</v>
      </c>
    </row>
    <row r="8652" spans="1:5">
      <c r="A8652" t="s">
        <v>4</v>
      </c>
      <c r="B8652" s="4" t="s">
        <v>5</v>
      </c>
      <c r="C8652" s="4" t="s">
        <v>14</v>
      </c>
      <c r="D8652" s="4" t="s">
        <v>10</v>
      </c>
      <c r="E8652" s="4" t="s">
        <v>24</v>
      </c>
    </row>
    <row r="8653" spans="1:5">
      <c r="A8653" t="n">
        <v>70027</v>
      </c>
      <c r="B8653" s="23" t="n">
        <v>58</v>
      </c>
      <c r="C8653" s="7" t="n">
        <v>100</v>
      </c>
      <c r="D8653" s="7" t="n">
        <v>0</v>
      </c>
      <c r="E8653" s="7" t="n">
        <v>1</v>
      </c>
    </row>
    <row r="8654" spans="1:5">
      <c r="A8654" t="s">
        <v>4</v>
      </c>
      <c r="B8654" s="4" t="s">
        <v>5</v>
      </c>
      <c r="C8654" s="4" t="s">
        <v>14</v>
      </c>
      <c r="D8654" s="4" t="s">
        <v>10</v>
      </c>
    </row>
    <row r="8655" spans="1:5">
      <c r="A8655" t="n">
        <v>70035</v>
      </c>
      <c r="B8655" s="23" t="n">
        <v>58</v>
      </c>
      <c r="C8655" s="7" t="n">
        <v>255</v>
      </c>
      <c r="D8655" s="7" t="n">
        <v>0</v>
      </c>
    </row>
    <row r="8656" spans="1:5">
      <c r="A8656" t="s">
        <v>4</v>
      </c>
      <c r="B8656" s="4" t="s">
        <v>5</v>
      </c>
      <c r="C8656" s="4" t="s">
        <v>14</v>
      </c>
      <c r="D8656" s="4" t="s">
        <v>10</v>
      </c>
      <c r="E8656" s="4" t="s">
        <v>10</v>
      </c>
      <c r="F8656" s="4" t="s">
        <v>10</v>
      </c>
      <c r="G8656" s="4" t="s">
        <v>10</v>
      </c>
      <c r="H8656" s="4" t="s">
        <v>10</v>
      </c>
      <c r="I8656" s="4" t="s">
        <v>6</v>
      </c>
      <c r="J8656" s="4" t="s">
        <v>24</v>
      </c>
      <c r="K8656" s="4" t="s">
        <v>24</v>
      </c>
      <c r="L8656" s="4" t="s">
        <v>24</v>
      </c>
      <c r="M8656" s="4" t="s">
        <v>9</v>
      </c>
      <c r="N8656" s="4" t="s">
        <v>9</v>
      </c>
      <c r="O8656" s="4" t="s">
        <v>24</v>
      </c>
      <c r="P8656" s="4" t="s">
        <v>24</v>
      </c>
      <c r="Q8656" s="4" t="s">
        <v>24</v>
      </c>
      <c r="R8656" s="4" t="s">
        <v>24</v>
      </c>
      <c r="S8656" s="4" t="s">
        <v>14</v>
      </c>
    </row>
    <row r="8657" spans="1:19">
      <c r="A8657" t="n">
        <v>70039</v>
      </c>
      <c r="B8657" s="57" t="n">
        <v>39</v>
      </c>
      <c r="C8657" s="7" t="n">
        <v>12</v>
      </c>
      <c r="D8657" s="7" t="n">
        <v>65533</v>
      </c>
      <c r="E8657" s="7" t="n">
        <v>201</v>
      </c>
      <c r="F8657" s="7" t="n">
        <v>0</v>
      </c>
      <c r="G8657" s="7" t="n">
        <v>65533</v>
      </c>
      <c r="H8657" s="7" t="n">
        <v>0</v>
      </c>
      <c r="I8657" s="7" t="s">
        <v>13</v>
      </c>
      <c r="J8657" s="7" t="n">
        <v>0</v>
      </c>
      <c r="K8657" s="7" t="n">
        <v>0</v>
      </c>
      <c r="L8657" s="7" t="n">
        <v>0</v>
      </c>
      <c r="M8657" s="7" t="n">
        <v>0</v>
      </c>
      <c r="N8657" s="7" t="n">
        <v>0</v>
      </c>
      <c r="O8657" s="7" t="n">
        <v>0</v>
      </c>
      <c r="P8657" s="7" t="n">
        <v>1</v>
      </c>
      <c r="Q8657" s="7" t="n">
        <v>1</v>
      </c>
      <c r="R8657" s="7" t="n">
        <v>1</v>
      </c>
      <c r="S8657" s="7" t="n">
        <v>100</v>
      </c>
    </row>
    <row r="8658" spans="1:19">
      <c r="A8658" t="s">
        <v>4</v>
      </c>
      <c r="B8658" s="4" t="s">
        <v>5</v>
      </c>
      <c r="C8658" s="4" t="s">
        <v>10</v>
      </c>
    </row>
    <row r="8659" spans="1:19">
      <c r="A8659" t="n">
        <v>70089</v>
      </c>
      <c r="B8659" s="27" t="n">
        <v>16</v>
      </c>
      <c r="C8659" s="7" t="n">
        <v>700</v>
      </c>
    </row>
    <row r="8660" spans="1:19">
      <c r="A8660" t="s">
        <v>4</v>
      </c>
      <c r="B8660" s="4" t="s">
        <v>5</v>
      </c>
      <c r="C8660" s="4" t="s">
        <v>14</v>
      </c>
      <c r="D8660" s="4" t="s">
        <v>10</v>
      </c>
      <c r="E8660" s="4" t="s">
        <v>24</v>
      </c>
      <c r="F8660" s="4" t="s">
        <v>10</v>
      </c>
      <c r="G8660" s="4" t="s">
        <v>9</v>
      </c>
      <c r="H8660" s="4" t="s">
        <v>9</v>
      </c>
      <c r="I8660" s="4" t="s">
        <v>10</v>
      </c>
      <c r="J8660" s="4" t="s">
        <v>10</v>
      </c>
      <c r="K8660" s="4" t="s">
        <v>9</v>
      </c>
      <c r="L8660" s="4" t="s">
        <v>9</v>
      </c>
      <c r="M8660" s="4" t="s">
        <v>9</v>
      </c>
      <c r="N8660" s="4" t="s">
        <v>9</v>
      </c>
      <c r="O8660" s="4" t="s">
        <v>6</v>
      </c>
    </row>
    <row r="8661" spans="1:19">
      <c r="A8661" t="n">
        <v>70092</v>
      </c>
      <c r="B8661" s="11" t="n">
        <v>50</v>
      </c>
      <c r="C8661" s="7" t="n">
        <v>0</v>
      </c>
      <c r="D8661" s="7" t="n">
        <v>2205</v>
      </c>
      <c r="E8661" s="7" t="n">
        <v>1</v>
      </c>
      <c r="F8661" s="7" t="n">
        <v>0</v>
      </c>
      <c r="G8661" s="7" t="n">
        <v>0</v>
      </c>
      <c r="H8661" s="7" t="n">
        <v>0</v>
      </c>
      <c r="I8661" s="7" t="n">
        <v>0</v>
      </c>
      <c r="J8661" s="7" t="n">
        <v>65533</v>
      </c>
      <c r="K8661" s="7" t="n">
        <v>0</v>
      </c>
      <c r="L8661" s="7" t="n">
        <v>0</v>
      </c>
      <c r="M8661" s="7" t="n">
        <v>0</v>
      </c>
      <c r="N8661" s="7" t="n">
        <v>0</v>
      </c>
      <c r="O8661" s="7" t="s">
        <v>13</v>
      </c>
    </row>
    <row r="8662" spans="1:19">
      <c r="A8662" t="s">
        <v>4</v>
      </c>
      <c r="B8662" s="4" t="s">
        <v>5</v>
      </c>
      <c r="C8662" s="4" t="s">
        <v>14</v>
      </c>
      <c r="D8662" s="4" t="s">
        <v>10</v>
      </c>
      <c r="E8662" s="4" t="s">
        <v>24</v>
      </c>
      <c r="F8662" s="4" t="s">
        <v>10</v>
      </c>
      <c r="G8662" s="4" t="s">
        <v>9</v>
      </c>
      <c r="H8662" s="4" t="s">
        <v>9</v>
      </c>
      <c r="I8662" s="4" t="s">
        <v>10</v>
      </c>
      <c r="J8662" s="4" t="s">
        <v>10</v>
      </c>
      <c r="K8662" s="4" t="s">
        <v>9</v>
      </c>
      <c r="L8662" s="4" t="s">
        <v>9</v>
      </c>
      <c r="M8662" s="4" t="s">
        <v>9</v>
      </c>
      <c r="N8662" s="4" t="s">
        <v>9</v>
      </c>
      <c r="O8662" s="4" t="s">
        <v>6</v>
      </c>
    </row>
    <row r="8663" spans="1:19">
      <c r="A8663" t="n">
        <v>70131</v>
      </c>
      <c r="B8663" s="11" t="n">
        <v>50</v>
      </c>
      <c r="C8663" s="7" t="n">
        <v>0</v>
      </c>
      <c r="D8663" s="7" t="n">
        <v>5305</v>
      </c>
      <c r="E8663" s="7" t="n">
        <v>1</v>
      </c>
      <c r="F8663" s="7" t="n">
        <v>0</v>
      </c>
      <c r="G8663" s="7" t="n">
        <v>0</v>
      </c>
      <c r="H8663" s="7" t="n">
        <v>0</v>
      </c>
      <c r="I8663" s="7" t="n">
        <v>0</v>
      </c>
      <c r="J8663" s="7" t="n">
        <v>65533</v>
      </c>
      <c r="K8663" s="7" t="n">
        <v>0</v>
      </c>
      <c r="L8663" s="7" t="n">
        <v>0</v>
      </c>
      <c r="M8663" s="7" t="n">
        <v>0</v>
      </c>
      <c r="N8663" s="7" t="n">
        <v>0</v>
      </c>
      <c r="O8663" s="7" t="s">
        <v>13</v>
      </c>
    </row>
    <row r="8664" spans="1:19">
      <c r="A8664" t="s">
        <v>4</v>
      </c>
      <c r="B8664" s="4" t="s">
        <v>5</v>
      </c>
      <c r="C8664" s="4" t="s">
        <v>6</v>
      </c>
      <c r="D8664" s="4" t="s">
        <v>10</v>
      </c>
    </row>
    <row r="8665" spans="1:19">
      <c r="A8665" t="n">
        <v>70170</v>
      </c>
      <c r="B8665" s="65" t="n">
        <v>29</v>
      </c>
      <c r="C8665" s="7" t="s">
        <v>420</v>
      </c>
      <c r="D8665" s="7" t="n">
        <v>65533</v>
      </c>
    </row>
    <row r="8666" spans="1:19">
      <c r="A8666" t="s">
        <v>4</v>
      </c>
      <c r="B8666" s="4" t="s">
        <v>5</v>
      </c>
      <c r="C8666" s="4" t="s">
        <v>14</v>
      </c>
      <c r="D8666" s="4" t="s">
        <v>10</v>
      </c>
      <c r="E8666" s="4" t="s">
        <v>6</v>
      </c>
    </row>
    <row r="8667" spans="1:19">
      <c r="A8667" t="n">
        <v>70181</v>
      </c>
      <c r="B8667" s="26" t="n">
        <v>51</v>
      </c>
      <c r="C8667" s="7" t="n">
        <v>4</v>
      </c>
      <c r="D8667" s="7" t="n">
        <v>0</v>
      </c>
      <c r="E8667" s="7" t="s">
        <v>44</v>
      </c>
    </row>
    <row r="8668" spans="1:19">
      <c r="A8668" t="s">
        <v>4</v>
      </c>
      <c r="B8668" s="4" t="s">
        <v>5</v>
      </c>
      <c r="C8668" s="4" t="s">
        <v>10</v>
      </c>
    </row>
    <row r="8669" spans="1:19">
      <c r="A8669" t="n">
        <v>70194</v>
      </c>
      <c r="B8669" s="27" t="n">
        <v>16</v>
      </c>
      <c r="C8669" s="7" t="n">
        <v>0</v>
      </c>
    </row>
    <row r="8670" spans="1:19">
      <c r="A8670" t="s">
        <v>4</v>
      </c>
      <c r="B8670" s="4" t="s">
        <v>5</v>
      </c>
      <c r="C8670" s="4" t="s">
        <v>10</v>
      </c>
      <c r="D8670" s="4" t="s">
        <v>14</v>
      </c>
      <c r="E8670" s="4" t="s">
        <v>9</v>
      </c>
      <c r="F8670" s="4" t="s">
        <v>45</v>
      </c>
      <c r="G8670" s="4" t="s">
        <v>14</v>
      </c>
      <c r="H8670" s="4" t="s">
        <v>14</v>
      </c>
      <c r="I8670" s="4" t="s">
        <v>14</v>
      </c>
    </row>
    <row r="8671" spans="1:19">
      <c r="A8671" t="n">
        <v>70197</v>
      </c>
      <c r="B8671" s="28" t="n">
        <v>26</v>
      </c>
      <c r="C8671" s="7" t="n">
        <v>0</v>
      </c>
      <c r="D8671" s="7" t="n">
        <v>17</v>
      </c>
      <c r="E8671" s="7" t="n">
        <v>23952</v>
      </c>
      <c r="F8671" s="7" t="s">
        <v>625</v>
      </c>
      <c r="G8671" s="7" t="n">
        <v>8</v>
      </c>
      <c r="H8671" s="7" t="n">
        <v>2</v>
      </c>
      <c r="I8671" s="7" t="n">
        <v>0</v>
      </c>
    </row>
    <row r="8672" spans="1:19">
      <c r="A8672" t="s">
        <v>4</v>
      </c>
      <c r="B8672" s="4" t="s">
        <v>5</v>
      </c>
      <c r="C8672" s="4" t="s">
        <v>10</v>
      </c>
    </row>
    <row r="8673" spans="1:19">
      <c r="A8673" t="n">
        <v>70236</v>
      </c>
      <c r="B8673" s="27" t="n">
        <v>16</v>
      </c>
      <c r="C8673" s="7" t="n">
        <v>1</v>
      </c>
    </row>
    <row r="8674" spans="1:19">
      <c r="A8674" t="s">
        <v>4</v>
      </c>
      <c r="B8674" s="4" t="s">
        <v>5</v>
      </c>
      <c r="C8674" s="4" t="s">
        <v>14</v>
      </c>
      <c r="D8674" s="4" t="s">
        <v>10</v>
      </c>
    </row>
    <row r="8675" spans="1:19">
      <c r="A8675" t="n">
        <v>70239</v>
      </c>
      <c r="B8675" s="11" t="n">
        <v>50</v>
      </c>
      <c r="C8675" s="7" t="n">
        <v>52</v>
      </c>
      <c r="D8675" s="7" t="n">
        <v>23952</v>
      </c>
    </row>
    <row r="8676" spans="1:19">
      <c r="A8676" t="s">
        <v>4</v>
      </c>
      <c r="B8676" s="4" t="s">
        <v>5</v>
      </c>
      <c r="C8676" s="4" t="s">
        <v>10</v>
      </c>
    </row>
    <row r="8677" spans="1:19">
      <c r="A8677" t="n">
        <v>70243</v>
      </c>
      <c r="B8677" s="27" t="n">
        <v>16</v>
      </c>
      <c r="C8677" s="7" t="n">
        <v>500</v>
      </c>
    </row>
    <row r="8678" spans="1:19">
      <c r="A8678" t="s">
        <v>4</v>
      </c>
      <c r="B8678" s="4" t="s">
        <v>5</v>
      </c>
      <c r="C8678" s="4" t="s">
        <v>10</v>
      </c>
      <c r="D8678" s="4" t="s">
        <v>14</v>
      </c>
    </row>
    <row r="8679" spans="1:19">
      <c r="A8679" t="n">
        <v>70246</v>
      </c>
      <c r="B8679" s="31" t="n">
        <v>89</v>
      </c>
      <c r="C8679" s="7" t="n">
        <v>65533</v>
      </c>
      <c r="D8679" s="7" t="n">
        <v>0</v>
      </c>
    </row>
    <row r="8680" spans="1:19">
      <c r="A8680" t="s">
        <v>4</v>
      </c>
      <c r="B8680" s="4" t="s">
        <v>5</v>
      </c>
      <c r="C8680" s="4" t="s">
        <v>10</v>
      </c>
      <c r="D8680" s="4" t="s">
        <v>14</v>
      </c>
    </row>
    <row r="8681" spans="1:19">
      <c r="A8681" t="n">
        <v>70250</v>
      </c>
      <c r="B8681" s="31" t="n">
        <v>89</v>
      </c>
      <c r="C8681" s="7" t="n">
        <v>65533</v>
      </c>
      <c r="D8681" s="7" t="n">
        <v>1</v>
      </c>
    </row>
    <row r="8682" spans="1:19">
      <c r="A8682" t="s">
        <v>4</v>
      </c>
      <c r="B8682" s="4" t="s">
        <v>5</v>
      </c>
      <c r="C8682" s="4" t="s">
        <v>6</v>
      </c>
      <c r="D8682" s="4" t="s">
        <v>10</v>
      </c>
    </row>
    <row r="8683" spans="1:19">
      <c r="A8683" t="n">
        <v>70254</v>
      </c>
      <c r="B8683" s="65" t="n">
        <v>29</v>
      </c>
      <c r="C8683" s="7" t="s">
        <v>13</v>
      </c>
      <c r="D8683" s="7" t="n">
        <v>65533</v>
      </c>
    </row>
    <row r="8684" spans="1:19">
      <c r="A8684" t="s">
        <v>4</v>
      </c>
      <c r="B8684" s="4" t="s">
        <v>5</v>
      </c>
      <c r="C8684" s="4" t="s">
        <v>14</v>
      </c>
      <c r="D8684" s="4" t="s">
        <v>10</v>
      </c>
      <c r="E8684" s="4" t="s">
        <v>24</v>
      </c>
    </row>
    <row r="8685" spans="1:19">
      <c r="A8685" t="n">
        <v>70258</v>
      </c>
      <c r="B8685" s="23" t="n">
        <v>58</v>
      </c>
      <c r="C8685" s="7" t="n">
        <v>0</v>
      </c>
      <c r="D8685" s="7" t="n">
        <v>1000</v>
      </c>
      <c r="E8685" s="7" t="n">
        <v>1</v>
      </c>
    </row>
    <row r="8686" spans="1:19">
      <c r="A8686" t="s">
        <v>4</v>
      </c>
      <c r="B8686" s="4" t="s">
        <v>5</v>
      </c>
      <c r="C8686" s="4" t="s">
        <v>14</v>
      </c>
      <c r="D8686" s="4" t="s">
        <v>10</v>
      </c>
    </row>
    <row r="8687" spans="1:19">
      <c r="A8687" t="n">
        <v>70266</v>
      </c>
      <c r="B8687" s="23" t="n">
        <v>58</v>
      </c>
      <c r="C8687" s="7" t="n">
        <v>255</v>
      </c>
      <c r="D8687" s="7" t="n">
        <v>0</v>
      </c>
    </row>
    <row r="8688" spans="1:19">
      <c r="A8688" t="s">
        <v>4</v>
      </c>
      <c r="B8688" s="4" t="s">
        <v>5</v>
      </c>
      <c r="C8688" s="4" t="s">
        <v>14</v>
      </c>
      <c r="D8688" s="4" t="s">
        <v>6</v>
      </c>
      <c r="E8688" s="4" t="s">
        <v>10</v>
      </c>
    </row>
    <row r="8689" spans="1:5">
      <c r="A8689" t="n">
        <v>70270</v>
      </c>
      <c r="B8689" s="21" t="n">
        <v>94</v>
      </c>
      <c r="C8689" s="7" t="n">
        <v>0</v>
      </c>
      <c r="D8689" s="7" t="s">
        <v>618</v>
      </c>
      <c r="E8689" s="7" t="n">
        <v>1</v>
      </c>
    </row>
    <row r="8690" spans="1:5">
      <c r="A8690" t="s">
        <v>4</v>
      </c>
      <c r="B8690" s="4" t="s">
        <v>5</v>
      </c>
      <c r="C8690" s="4" t="s">
        <v>14</v>
      </c>
      <c r="D8690" s="4" t="s">
        <v>6</v>
      </c>
      <c r="E8690" s="4" t="s">
        <v>10</v>
      </c>
    </row>
    <row r="8691" spans="1:5">
      <c r="A8691" t="n">
        <v>70281</v>
      </c>
      <c r="B8691" s="21" t="n">
        <v>94</v>
      </c>
      <c r="C8691" s="7" t="n">
        <v>0</v>
      </c>
      <c r="D8691" s="7" t="s">
        <v>618</v>
      </c>
      <c r="E8691" s="7" t="n">
        <v>2</v>
      </c>
    </row>
    <row r="8692" spans="1:5">
      <c r="A8692" t="s">
        <v>4</v>
      </c>
      <c r="B8692" s="4" t="s">
        <v>5</v>
      </c>
      <c r="C8692" s="4" t="s">
        <v>14</v>
      </c>
      <c r="D8692" s="4" t="s">
        <v>6</v>
      </c>
      <c r="E8692" s="4" t="s">
        <v>10</v>
      </c>
    </row>
    <row r="8693" spans="1:5">
      <c r="A8693" t="n">
        <v>70292</v>
      </c>
      <c r="B8693" s="21" t="n">
        <v>94</v>
      </c>
      <c r="C8693" s="7" t="n">
        <v>1</v>
      </c>
      <c r="D8693" s="7" t="s">
        <v>618</v>
      </c>
      <c r="E8693" s="7" t="n">
        <v>4</v>
      </c>
    </row>
    <row r="8694" spans="1:5">
      <c r="A8694" t="s">
        <v>4</v>
      </c>
      <c r="B8694" s="4" t="s">
        <v>5</v>
      </c>
      <c r="C8694" s="4" t="s">
        <v>14</v>
      </c>
      <c r="D8694" s="4" t="s">
        <v>6</v>
      </c>
      <c r="E8694" s="4" t="s">
        <v>10</v>
      </c>
    </row>
    <row r="8695" spans="1:5">
      <c r="A8695" t="n">
        <v>70303</v>
      </c>
      <c r="B8695" s="21" t="n">
        <v>94</v>
      </c>
      <c r="C8695" s="7" t="n">
        <v>0</v>
      </c>
      <c r="D8695" s="7" t="s">
        <v>619</v>
      </c>
      <c r="E8695" s="7" t="n">
        <v>1</v>
      </c>
    </row>
    <row r="8696" spans="1:5">
      <c r="A8696" t="s">
        <v>4</v>
      </c>
      <c r="B8696" s="4" t="s">
        <v>5</v>
      </c>
      <c r="C8696" s="4" t="s">
        <v>14</v>
      </c>
      <c r="D8696" s="4" t="s">
        <v>6</v>
      </c>
      <c r="E8696" s="4" t="s">
        <v>10</v>
      </c>
    </row>
    <row r="8697" spans="1:5">
      <c r="A8697" t="n">
        <v>70314</v>
      </c>
      <c r="B8697" s="21" t="n">
        <v>94</v>
      </c>
      <c r="C8697" s="7" t="n">
        <v>0</v>
      </c>
      <c r="D8697" s="7" t="s">
        <v>619</v>
      </c>
      <c r="E8697" s="7" t="n">
        <v>2</v>
      </c>
    </row>
    <row r="8698" spans="1:5">
      <c r="A8698" t="s">
        <v>4</v>
      </c>
      <c r="B8698" s="4" t="s">
        <v>5</v>
      </c>
      <c r="C8698" s="4" t="s">
        <v>14</v>
      </c>
      <c r="D8698" s="4" t="s">
        <v>6</v>
      </c>
      <c r="E8698" s="4" t="s">
        <v>10</v>
      </c>
    </row>
    <row r="8699" spans="1:5">
      <c r="A8699" t="n">
        <v>70325</v>
      </c>
      <c r="B8699" s="21" t="n">
        <v>94</v>
      </c>
      <c r="C8699" s="7" t="n">
        <v>1</v>
      </c>
      <c r="D8699" s="7" t="s">
        <v>619</v>
      </c>
      <c r="E8699" s="7" t="n">
        <v>4</v>
      </c>
    </row>
    <row r="8700" spans="1:5">
      <c r="A8700" t="s">
        <v>4</v>
      </c>
      <c r="B8700" s="4" t="s">
        <v>5</v>
      </c>
      <c r="C8700" s="4" t="s">
        <v>14</v>
      </c>
      <c r="D8700" s="4" t="s">
        <v>6</v>
      </c>
      <c r="E8700" s="4" t="s">
        <v>10</v>
      </c>
    </row>
    <row r="8701" spans="1:5">
      <c r="A8701" t="n">
        <v>70336</v>
      </c>
      <c r="B8701" s="21" t="n">
        <v>94</v>
      </c>
      <c r="C8701" s="7" t="n">
        <v>0</v>
      </c>
      <c r="D8701" s="7" t="s">
        <v>620</v>
      </c>
      <c r="E8701" s="7" t="n">
        <v>1</v>
      </c>
    </row>
    <row r="8702" spans="1:5">
      <c r="A8702" t="s">
        <v>4</v>
      </c>
      <c r="B8702" s="4" t="s">
        <v>5</v>
      </c>
      <c r="C8702" s="4" t="s">
        <v>14</v>
      </c>
      <c r="D8702" s="4" t="s">
        <v>6</v>
      </c>
      <c r="E8702" s="4" t="s">
        <v>10</v>
      </c>
    </row>
    <row r="8703" spans="1:5">
      <c r="A8703" t="n">
        <v>70347</v>
      </c>
      <c r="B8703" s="21" t="n">
        <v>94</v>
      </c>
      <c r="C8703" s="7" t="n">
        <v>0</v>
      </c>
      <c r="D8703" s="7" t="s">
        <v>620</v>
      </c>
      <c r="E8703" s="7" t="n">
        <v>2</v>
      </c>
    </row>
    <row r="8704" spans="1:5">
      <c r="A8704" t="s">
        <v>4</v>
      </c>
      <c r="B8704" s="4" t="s">
        <v>5</v>
      </c>
      <c r="C8704" s="4" t="s">
        <v>14</v>
      </c>
      <c r="D8704" s="4" t="s">
        <v>6</v>
      </c>
      <c r="E8704" s="4" t="s">
        <v>10</v>
      </c>
    </row>
    <row r="8705" spans="1:5">
      <c r="A8705" t="n">
        <v>70358</v>
      </c>
      <c r="B8705" s="21" t="n">
        <v>94</v>
      </c>
      <c r="C8705" s="7" t="n">
        <v>1</v>
      </c>
      <c r="D8705" s="7" t="s">
        <v>620</v>
      </c>
      <c r="E8705" s="7" t="n">
        <v>4</v>
      </c>
    </row>
    <row r="8706" spans="1:5">
      <c r="A8706" t="s">
        <v>4</v>
      </c>
      <c r="B8706" s="4" t="s">
        <v>5</v>
      </c>
      <c r="C8706" s="4" t="s">
        <v>14</v>
      </c>
      <c r="D8706" s="4" t="s">
        <v>6</v>
      </c>
      <c r="E8706" s="4" t="s">
        <v>10</v>
      </c>
    </row>
    <row r="8707" spans="1:5">
      <c r="A8707" t="n">
        <v>70369</v>
      </c>
      <c r="B8707" s="21" t="n">
        <v>94</v>
      </c>
      <c r="C8707" s="7" t="n">
        <v>0</v>
      </c>
      <c r="D8707" s="7" t="s">
        <v>621</v>
      </c>
      <c r="E8707" s="7" t="n">
        <v>1</v>
      </c>
    </row>
    <row r="8708" spans="1:5">
      <c r="A8708" t="s">
        <v>4</v>
      </c>
      <c r="B8708" s="4" t="s">
        <v>5</v>
      </c>
      <c r="C8708" s="4" t="s">
        <v>14</v>
      </c>
      <c r="D8708" s="4" t="s">
        <v>6</v>
      </c>
      <c r="E8708" s="4" t="s">
        <v>10</v>
      </c>
    </row>
    <row r="8709" spans="1:5">
      <c r="A8709" t="n">
        <v>70380</v>
      </c>
      <c r="B8709" s="21" t="n">
        <v>94</v>
      </c>
      <c r="C8709" s="7" t="n">
        <v>0</v>
      </c>
      <c r="D8709" s="7" t="s">
        <v>621</v>
      </c>
      <c r="E8709" s="7" t="n">
        <v>2</v>
      </c>
    </row>
    <row r="8710" spans="1:5">
      <c r="A8710" t="s">
        <v>4</v>
      </c>
      <c r="B8710" s="4" t="s">
        <v>5</v>
      </c>
      <c r="C8710" s="4" t="s">
        <v>14</v>
      </c>
      <c r="D8710" s="4" t="s">
        <v>6</v>
      </c>
      <c r="E8710" s="4" t="s">
        <v>10</v>
      </c>
    </row>
    <row r="8711" spans="1:5">
      <c r="A8711" t="n">
        <v>70391</v>
      </c>
      <c r="B8711" s="21" t="n">
        <v>94</v>
      </c>
      <c r="C8711" s="7" t="n">
        <v>1</v>
      </c>
      <c r="D8711" s="7" t="s">
        <v>621</v>
      </c>
      <c r="E8711" s="7" t="n">
        <v>4</v>
      </c>
    </row>
    <row r="8712" spans="1:5">
      <c r="A8712" t="s">
        <v>4</v>
      </c>
      <c r="B8712" s="4" t="s">
        <v>5</v>
      </c>
      <c r="C8712" s="4" t="s">
        <v>14</v>
      </c>
      <c r="D8712" s="4" t="s">
        <v>6</v>
      </c>
      <c r="E8712" s="4" t="s">
        <v>10</v>
      </c>
    </row>
    <row r="8713" spans="1:5">
      <c r="A8713" t="n">
        <v>70402</v>
      </c>
      <c r="B8713" s="21" t="n">
        <v>94</v>
      </c>
      <c r="C8713" s="7" t="n">
        <v>0</v>
      </c>
      <c r="D8713" s="7" t="s">
        <v>622</v>
      </c>
      <c r="E8713" s="7" t="n">
        <v>1</v>
      </c>
    </row>
    <row r="8714" spans="1:5">
      <c r="A8714" t="s">
        <v>4</v>
      </c>
      <c r="B8714" s="4" t="s">
        <v>5</v>
      </c>
      <c r="C8714" s="4" t="s">
        <v>14</v>
      </c>
      <c r="D8714" s="4" t="s">
        <v>6</v>
      </c>
      <c r="E8714" s="4" t="s">
        <v>10</v>
      </c>
    </row>
    <row r="8715" spans="1:5">
      <c r="A8715" t="n">
        <v>70413</v>
      </c>
      <c r="B8715" s="21" t="n">
        <v>94</v>
      </c>
      <c r="C8715" s="7" t="n">
        <v>0</v>
      </c>
      <c r="D8715" s="7" t="s">
        <v>622</v>
      </c>
      <c r="E8715" s="7" t="n">
        <v>2</v>
      </c>
    </row>
    <row r="8716" spans="1:5">
      <c r="A8716" t="s">
        <v>4</v>
      </c>
      <c r="B8716" s="4" t="s">
        <v>5</v>
      </c>
      <c r="C8716" s="4" t="s">
        <v>14</v>
      </c>
      <c r="D8716" s="4" t="s">
        <v>6</v>
      </c>
      <c r="E8716" s="4" t="s">
        <v>10</v>
      </c>
    </row>
    <row r="8717" spans="1:5">
      <c r="A8717" t="n">
        <v>70424</v>
      </c>
      <c r="B8717" s="21" t="n">
        <v>94</v>
      </c>
      <c r="C8717" s="7" t="n">
        <v>1</v>
      </c>
      <c r="D8717" s="7" t="s">
        <v>622</v>
      </c>
      <c r="E8717" s="7" t="n">
        <v>4</v>
      </c>
    </row>
    <row r="8718" spans="1:5">
      <c r="A8718" t="s">
        <v>4</v>
      </c>
      <c r="B8718" s="4" t="s">
        <v>5</v>
      </c>
      <c r="C8718" s="4" t="s">
        <v>14</v>
      </c>
      <c r="D8718" s="4" t="s">
        <v>6</v>
      </c>
      <c r="E8718" s="4" t="s">
        <v>10</v>
      </c>
    </row>
    <row r="8719" spans="1:5">
      <c r="A8719" t="n">
        <v>70435</v>
      </c>
      <c r="B8719" s="21" t="n">
        <v>94</v>
      </c>
      <c r="C8719" s="7" t="n">
        <v>0</v>
      </c>
      <c r="D8719" s="7" t="s">
        <v>623</v>
      </c>
      <c r="E8719" s="7" t="n">
        <v>1</v>
      </c>
    </row>
    <row r="8720" spans="1:5">
      <c r="A8720" t="s">
        <v>4</v>
      </c>
      <c r="B8720" s="4" t="s">
        <v>5</v>
      </c>
      <c r="C8720" s="4" t="s">
        <v>14</v>
      </c>
      <c r="D8720" s="4" t="s">
        <v>6</v>
      </c>
      <c r="E8720" s="4" t="s">
        <v>10</v>
      </c>
    </row>
    <row r="8721" spans="1:5">
      <c r="A8721" t="n">
        <v>70446</v>
      </c>
      <c r="B8721" s="21" t="n">
        <v>94</v>
      </c>
      <c r="C8721" s="7" t="n">
        <v>0</v>
      </c>
      <c r="D8721" s="7" t="s">
        <v>623</v>
      </c>
      <c r="E8721" s="7" t="n">
        <v>2</v>
      </c>
    </row>
    <row r="8722" spans="1:5">
      <c r="A8722" t="s">
        <v>4</v>
      </c>
      <c r="B8722" s="4" t="s">
        <v>5</v>
      </c>
      <c r="C8722" s="4" t="s">
        <v>14</v>
      </c>
      <c r="D8722" s="4" t="s">
        <v>6</v>
      </c>
      <c r="E8722" s="4" t="s">
        <v>10</v>
      </c>
    </row>
    <row r="8723" spans="1:5">
      <c r="A8723" t="n">
        <v>70457</v>
      </c>
      <c r="B8723" s="21" t="n">
        <v>94</v>
      </c>
      <c r="C8723" s="7" t="n">
        <v>1</v>
      </c>
      <c r="D8723" s="7" t="s">
        <v>623</v>
      </c>
      <c r="E8723" s="7" t="n">
        <v>4</v>
      </c>
    </row>
    <row r="8724" spans="1:5">
      <c r="A8724" t="s">
        <v>4</v>
      </c>
      <c r="B8724" s="4" t="s">
        <v>5</v>
      </c>
      <c r="C8724" s="4" t="s">
        <v>14</v>
      </c>
      <c r="D8724" s="4" t="s">
        <v>6</v>
      </c>
      <c r="E8724" s="4" t="s">
        <v>10</v>
      </c>
    </row>
    <row r="8725" spans="1:5">
      <c r="A8725" t="n">
        <v>70468</v>
      </c>
      <c r="B8725" s="21" t="n">
        <v>94</v>
      </c>
      <c r="C8725" s="7" t="n">
        <v>0</v>
      </c>
      <c r="D8725" s="7" t="s">
        <v>624</v>
      </c>
      <c r="E8725" s="7" t="n">
        <v>1</v>
      </c>
    </row>
    <row r="8726" spans="1:5">
      <c r="A8726" t="s">
        <v>4</v>
      </c>
      <c r="B8726" s="4" t="s">
        <v>5</v>
      </c>
      <c r="C8726" s="4" t="s">
        <v>14</v>
      </c>
      <c r="D8726" s="4" t="s">
        <v>6</v>
      </c>
      <c r="E8726" s="4" t="s">
        <v>10</v>
      </c>
    </row>
    <row r="8727" spans="1:5">
      <c r="A8727" t="n">
        <v>70479</v>
      </c>
      <c r="B8727" s="21" t="n">
        <v>94</v>
      </c>
      <c r="C8727" s="7" t="n">
        <v>0</v>
      </c>
      <c r="D8727" s="7" t="s">
        <v>624</v>
      </c>
      <c r="E8727" s="7" t="n">
        <v>2</v>
      </c>
    </row>
    <row r="8728" spans="1:5">
      <c r="A8728" t="s">
        <v>4</v>
      </c>
      <c r="B8728" s="4" t="s">
        <v>5</v>
      </c>
      <c r="C8728" s="4" t="s">
        <v>14</v>
      </c>
      <c r="D8728" s="4" t="s">
        <v>6</v>
      </c>
      <c r="E8728" s="4" t="s">
        <v>10</v>
      </c>
    </row>
    <row r="8729" spans="1:5">
      <c r="A8729" t="n">
        <v>70490</v>
      </c>
      <c r="B8729" s="21" t="n">
        <v>94</v>
      </c>
      <c r="C8729" s="7" t="n">
        <v>1</v>
      </c>
      <c r="D8729" s="7" t="s">
        <v>624</v>
      </c>
      <c r="E8729" s="7" t="n">
        <v>4</v>
      </c>
    </row>
    <row r="8730" spans="1:5">
      <c r="A8730" t="s">
        <v>4</v>
      </c>
      <c r="B8730" s="4" t="s">
        <v>5</v>
      </c>
      <c r="C8730" s="4" t="s">
        <v>14</v>
      </c>
      <c r="D8730" s="4" t="s">
        <v>9</v>
      </c>
      <c r="E8730" s="4" t="s">
        <v>9</v>
      </c>
      <c r="F8730" s="4" t="s">
        <v>9</v>
      </c>
      <c r="G8730" s="4" t="s">
        <v>9</v>
      </c>
    </row>
    <row r="8731" spans="1:5">
      <c r="A8731" t="n">
        <v>70501</v>
      </c>
      <c r="B8731" s="82" t="n">
        <v>41</v>
      </c>
      <c r="C8731" s="7" t="n">
        <v>2</v>
      </c>
      <c r="D8731" s="7" t="n">
        <v>0</v>
      </c>
      <c r="E8731" s="7" t="n">
        <v>0</v>
      </c>
      <c r="F8731" s="7" t="n">
        <v>0</v>
      </c>
      <c r="G8731" s="7" t="n">
        <v>0</v>
      </c>
    </row>
    <row r="8732" spans="1:5">
      <c r="A8732" t="s">
        <v>4</v>
      </c>
      <c r="B8732" s="4" t="s">
        <v>5</v>
      </c>
      <c r="C8732" s="4" t="s">
        <v>14</v>
      </c>
      <c r="D8732" s="4" t="s">
        <v>6</v>
      </c>
      <c r="E8732" s="4" t="s">
        <v>10</v>
      </c>
    </row>
    <row r="8733" spans="1:5">
      <c r="A8733" t="n">
        <v>70519</v>
      </c>
      <c r="B8733" s="21" t="n">
        <v>94</v>
      </c>
      <c r="C8733" s="7" t="n">
        <v>1</v>
      </c>
      <c r="D8733" s="7" t="s">
        <v>31</v>
      </c>
      <c r="E8733" s="7" t="n">
        <v>4</v>
      </c>
    </row>
    <row r="8734" spans="1:5">
      <c r="A8734" t="s">
        <v>4</v>
      </c>
      <c r="B8734" s="4" t="s">
        <v>5</v>
      </c>
      <c r="C8734" s="4" t="s">
        <v>14</v>
      </c>
      <c r="D8734" s="4" t="s">
        <v>10</v>
      </c>
      <c r="E8734" s="4" t="s">
        <v>14</v>
      </c>
    </row>
    <row r="8735" spans="1:5">
      <c r="A8735" t="n">
        <v>70527</v>
      </c>
      <c r="B8735" s="57" t="n">
        <v>39</v>
      </c>
      <c r="C8735" s="7" t="n">
        <v>14</v>
      </c>
      <c r="D8735" s="7" t="n">
        <v>65533</v>
      </c>
      <c r="E8735" s="7" t="n">
        <v>100</v>
      </c>
    </row>
    <row r="8736" spans="1:5">
      <c r="A8736" t="s">
        <v>4</v>
      </c>
      <c r="B8736" s="4" t="s">
        <v>5</v>
      </c>
      <c r="C8736" s="4" t="s">
        <v>10</v>
      </c>
      <c r="D8736" s="4" t="s">
        <v>9</v>
      </c>
    </row>
    <row r="8737" spans="1:7">
      <c r="A8737" t="n">
        <v>70532</v>
      </c>
      <c r="B8737" s="63" t="n">
        <v>44</v>
      </c>
      <c r="C8737" s="7" t="n">
        <v>1</v>
      </c>
      <c r="D8737" s="7" t="n">
        <v>32768</v>
      </c>
    </row>
    <row r="8738" spans="1:7">
      <c r="A8738" t="s">
        <v>4</v>
      </c>
      <c r="B8738" s="4" t="s">
        <v>5</v>
      </c>
      <c r="C8738" s="4" t="s">
        <v>10</v>
      </c>
      <c r="D8738" s="4" t="s">
        <v>9</v>
      </c>
    </row>
    <row r="8739" spans="1:7">
      <c r="A8739" t="n">
        <v>70539</v>
      </c>
      <c r="B8739" s="63" t="n">
        <v>44</v>
      </c>
      <c r="C8739" s="7" t="n">
        <v>22</v>
      </c>
      <c r="D8739" s="7" t="n">
        <v>32768</v>
      </c>
    </row>
    <row r="8740" spans="1:7">
      <c r="A8740" t="s">
        <v>4</v>
      </c>
      <c r="B8740" s="4" t="s">
        <v>5</v>
      </c>
      <c r="C8740" s="4" t="s">
        <v>14</v>
      </c>
      <c r="D8740" s="4" t="s">
        <v>10</v>
      </c>
    </row>
    <row r="8741" spans="1:7">
      <c r="A8741" t="n">
        <v>70546</v>
      </c>
      <c r="B8741" s="10" t="n">
        <v>162</v>
      </c>
      <c r="C8741" s="7" t="n">
        <v>1</v>
      </c>
      <c r="D8741" s="7" t="n">
        <v>0</v>
      </c>
    </row>
    <row r="8742" spans="1:7">
      <c r="A8742" t="s">
        <v>4</v>
      </c>
      <c r="B8742" s="4" t="s">
        <v>5</v>
      </c>
    </row>
    <row r="8743" spans="1:7">
      <c r="A8743" t="n">
        <v>70550</v>
      </c>
      <c r="B8743" s="5" t="n">
        <v>1</v>
      </c>
    </row>
    <row r="8744" spans="1:7" s="3" customFormat="1" customHeight="0">
      <c r="A8744" s="3" t="s">
        <v>2</v>
      </c>
      <c r="B8744" s="3" t="s">
        <v>626</v>
      </c>
    </row>
    <row r="8745" spans="1:7">
      <c r="A8745" t="s">
        <v>4</v>
      </c>
      <c r="B8745" s="4" t="s">
        <v>5</v>
      </c>
      <c r="C8745" s="4" t="s">
        <v>14</v>
      </c>
      <c r="D8745" s="4" t="s">
        <v>10</v>
      </c>
      <c r="E8745" s="4" t="s">
        <v>14</v>
      </c>
    </row>
    <row r="8746" spans="1:7">
      <c r="A8746" t="n">
        <v>70552</v>
      </c>
      <c r="B8746" s="57" t="n">
        <v>39</v>
      </c>
      <c r="C8746" s="7" t="n">
        <v>14</v>
      </c>
      <c r="D8746" s="7" t="n">
        <v>65533</v>
      </c>
      <c r="E8746" s="7" t="n">
        <v>100</v>
      </c>
    </row>
    <row r="8747" spans="1:7">
      <c r="A8747" t="s">
        <v>4</v>
      </c>
      <c r="B8747" s="4" t="s">
        <v>5</v>
      </c>
      <c r="C8747" s="4" t="s">
        <v>14</v>
      </c>
      <c r="D8747" s="4" t="s">
        <v>10</v>
      </c>
      <c r="E8747" s="4" t="s">
        <v>10</v>
      </c>
      <c r="F8747" s="4" t="s">
        <v>10</v>
      </c>
      <c r="G8747" s="4" t="s">
        <v>10</v>
      </c>
      <c r="H8747" s="4" t="s">
        <v>10</v>
      </c>
      <c r="I8747" s="4" t="s">
        <v>6</v>
      </c>
      <c r="J8747" s="4" t="s">
        <v>24</v>
      </c>
      <c r="K8747" s="4" t="s">
        <v>24</v>
      </c>
      <c r="L8747" s="4" t="s">
        <v>24</v>
      </c>
      <c r="M8747" s="4" t="s">
        <v>9</v>
      </c>
      <c r="N8747" s="4" t="s">
        <v>9</v>
      </c>
      <c r="O8747" s="4" t="s">
        <v>24</v>
      </c>
      <c r="P8747" s="4" t="s">
        <v>24</v>
      </c>
      <c r="Q8747" s="4" t="s">
        <v>24</v>
      </c>
      <c r="R8747" s="4" t="s">
        <v>24</v>
      </c>
      <c r="S8747" s="4" t="s">
        <v>14</v>
      </c>
    </row>
    <row r="8748" spans="1:7">
      <c r="A8748" t="n">
        <v>70557</v>
      </c>
      <c r="B8748" s="57" t="n">
        <v>39</v>
      </c>
      <c r="C8748" s="7" t="n">
        <v>12</v>
      </c>
      <c r="D8748" s="7" t="n">
        <v>65533</v>
      </c>
      <c r="E8748" s="7" t="n">
        <v>203</v>
      </c>
      <c r="F8748" s="7" t="n">
        <v>0</v>
      </c>
      <c r="G8748" s="7" t="n">
        <v>65533</v>
      </c>
      <c r="H8748" s="7" t="n">
        <v>0</v>
      </c>
      <c r="I8748" s="7" t="s">
        <v>13</v>
      </c>
      <c r="J8748" s="7" t="n">
        <v>-92.1399993896484</v>
      </c>
      <c r="K8748" s="7" t="n">
        <v>173.550003051758</v>
      </c>
      <c r="L8748" s="7" t="n">
        <v>30.7999992370605</v>
      </c>
      <c r="M8748" s="7" t="n">
        <v>0</v>
      </c>
      <c r="N8748" s="7" t="n">
        <v>1121714176</v>
      </c>
      <c r="O8748" s="7" t="n">
        <v>0</v>
      </c>
      <c r="P8748" s="7" t="n">
        <v>1</v>
      </c>
      <c r="Q8748" s="7" t="n">
        <v>1</v>
      </c>
      <c r="R8748" s="7" t="n">
        <v>1</v>
      </c>
      <c r="S8748" s="7" t="n">
        <v>100</v>
      </c>
    </row>
    <row r="8749" spans="1:7">
      <c r="A8749" t="s">
        <v>4</v>
      </c>
      <c r="B8749" s="4" t="s">
        <v>5</v>
      </c>
      <c r="C8749" s="4" t="s">
        <v>10</v>
      </c>
    </row>
    <row r="8750" spans="1:7">
      <c r="A8750" t="n">
        <v>70607</v>
      </c>
      <c r="B8750" s="27" t="n">
        <v>16</v>
      </c>
      <c r="C8750" s="7" t="n">
        <v>500</v>
      </c>
    </row>
    <row r="8751" spans="1:7">
      <c r="A8751" t="s">
        <v>4</v>
      </c>
      <c r="B8751" s="4" t="s">
        <v>5</v>
      </c>
      <c r="C8751" s="4" t="s">
        <v>14</v>
      </c>
      <c r="D8751" s="4" t="s">
        <v>10</v>
      </c>
      <c r="E8751" s="4" t="s">
        <v>24</v>
      </c>
      <c r="F8751" s="4" t="s">
        <v>10</v>
      </c>
      <c r="G8751" s="4" t="s">
        <v>9</v>
      </c>
      <c r="H8751" s="4" t="s">
        <v>9</v>
      </c>
      <c r="I8751" s="4" t="s">
        <v>10</v>
      </c>
      <c r="J8751" s="4" t="s">
        <v>10</v>
      </c>
      <c r="K8751" s="4" t="s">
        <v>9</v>
      </c>
      <c r="L8751" s="4" t="s">
        <v>9</v>
      </c>
      <c r="M8751" s="4" t="s">
        <v>9</v>
      </c>
      <c r="N8751" s="4" t="s">
        <v>9</v>
      </c>
      <c r="O8751" s="4" t="s">
        <v>6</v>
      </c>
    </row>
    <row r="8752" spans="1:7">
      <c r="A8752" t="n">
        <v>70610</v>
      </c>
      <c r="B8752" s="11" t="n">
        <v>50</v>
      </c>
      <c r="C8752" s="7" t="n">
        <v>0</v>
      </c>
      <c r="D8752" s="7" t="n">
        <v>4338</v>
      </c>
      <c r="E8752" s="7" t="n">
        <v>1</v>
      </c>
      <c r="F8752" s="7" t="n">
        <v>0</v>
      </c>
      <c r="G8752" s="7" t="n">
        <v>0</v>
      </c>
      <c r="H8752" s="7" t="n">
        <v>0</v>
      </c>
      <c r="I8752" s="7" t="n">
        <v>1</v>
      </c>
      <c r="J8752" s="7" t="n">
        <v>65534</v>
      </c>
      <c r="K8752" s="7" t="n">
        <v>0</v>
      </c>
      <c r="L8752" s="7" t="n">
        <v>0</v>
      </c>
      <c r="M8752" s="7" t="n">
        <v>0</v>
      </c>
      <c r="N8752" s="7" t="n">
        <v>1106247680</v>
      </c>
      <c r="O8752" s="7" t="s">
        <v>13</v>
      </c>
    </row>
    <row r="8753" spans="1:19">
      <c r="A8753" t="s">
        <v>4</v>
      </c>
      <c r="B8753" s="4" t="s">
        <v>5</v>
      </c>
      <c r="C8753" s="4" t="s">
        <v>14</v>
      </c>
      <c r="D8753" s="4" t="s">
        <v>24</v>
      </c>
      <c r="E8753" s="4" t="s">
        <v>24</v>
      </c>
      <c r="F8753" s="4" t="s">
        <v>24</v>
      </c>
    </row>
    <row r="8754" spans="1:19">
      <c r="A8754" t="n">
        <v>70649</v>
      </c>
      <c r="B8754" s="33" t="n">
        <v>45</v>
      </c>
      <c r="C8754" s="7" t="n">
        <v>9</v>
      </c>
      <c r="D8754" s="7" t="n">
        <v>0.0199999995529652</v>
      </c>
      <c r="E8754" s="7" t="n">
        <v>0.200000002980232</v>
      </c>
      <c r="F8754" s="7" t="n">
        <v>0.300000011920929</v>
      </c>
    </row>
    <row r="8755" spans="1:19">
      <c r="A8755" t="s">
        <v>4</v>
      </c>
      <c r="B8755" s="4" t="s">
        <v>5</v>
      </c>
      <c r="C8755" s="4" t="s">
        <v>10</v>
      </c>
      <c r="D8755" s="4" t="s">
        <v>14</v>
      </c>
      <c r="E8755" s="4" t="s">
        <v>14</v>
      </c>
      <c r="F8755" s="4" t="s">
        <v>6</v>
      </c>
    </row>
    <row r="8756" spans="1:19">
      <c r="A8756" t="n">
        <v>70663</v>
      </c>
      <c r="B8756" s="43" t="n">
        <v>47</v>
      </c>
      <c r="C8756" s="7" t="n">
        <v>65534</v>
      </c>
      <c r="D8756" s="7" t="n">
        <v>0</v>
      </c>
      <c r="E8756" s="7" t="n">
        <v>0</v>
      </c>
      <c r="F8756" s="7" t="s">
        <v>627</v>
      </c>
    </row>
    <row r="8757" spans="1:19">
      <c r="A8757" t="s">
        <v>4</v>
      </c>
      <c r="B8757" s="4" t="s">
        <v>5</v>
      </c>
      <c r="C8757" s="4" t="s">
        <v>10</v>
      </c>
      <c r="D8757" s="4" t="s">
        <v>6</v>
      </c>
      <c r="E8757" s="4" t="s">
        <v>14</v>
      </c>
      <c r="F8757" s="4" t="s">
        <v>14</v>
      </c>
      <c r="G8757" s="4" t="s">
        <v>14</v>
      </c>
      <c r="H8757" s="4" t="s">
        <v>14</v>
      </c>
      <c r="I8757" s="4" t="s">
        <v>14</v>
      </c>
      <c r="J8757" s="4" t="s">
        <v>24</v>
      </c>
      <c r="K8757" s="4" t="s">
        <v>24</v>
      </c>
      <c r="L8757" s="4" t="s">
        <v>24</v>
      </c>
      <c r="M8757" s="4" t="s">
        <v>24</v>
      </c>
      <c r="N8757" s="4" t="s">
        <v>14</v>
      </c>
    </row>
    <row r="8758" spans="1:19">
      <c r="A8758" t="n">
        <v>70678</v>
      </c>
      <c r="B8758" s="75" t="n">
        <v>34</v>
      </c>
      <c r="C8758" s="7" t="n">
        <v>65534</v>
      </c>
      <c r="D8758" s="7" t="s">
        <v>628</v>
      </c>
      <c r="E8758" s="7" t="n">
        <v>0</v>
      </c>
      <c r="F8758" s="7" t="n">
        <v>1</v>
      </c>
      <c r="G8758" s="7" t="n">
        <v>0</v>
      </c>
      <c r="H8758" s="7" t="n">
        <v>0</v>
      </c>
      <c r="I8758" s="7" t="n">
        <v>0</v>
      </c>
      <c r="J8758" s="7" t="n">
        <v>0.100000001490116</v>
      </c>
      <c r="K8758" s="7" t="n">
        <v>-1</v>
      </c>
      <c r="L8758" s="7" t="n">
        <v>-1</v>
      </c>
      <c r="M8758" s="7" t="n">
        <v>-1</v>
      </c>
      <c r="N8758" s="7" t="n">
        <v>0</v>
      </c>
    </row>
    <row r="8759" spans="1:19">
      <c r="A8759" t="s">
        <v>4</v>
      </c>
      <c r="B8759" s="4" t="s">
        <v>5</v>
      </c>
      <c r="C8759" s="4" t="s">
        <v>10</v>
      </c>
    </row>
    <row r="8760" spans="1:19">
      <c r="A8760" t="n">
        <v>70714</v>
      </c>
      <c r="B8760" s="27" t="n">
        <v>16</v>
      </c>
      <c r="C8760" s="7" t="n">
        <v>500</v>
      </c>
    </row>
    <row r="8761" spans="1:19">
      <c r="A8761" t="s">
        <v>4</v>
      </c>
      <c r="B8761" s="4" t="s">
        <v>5</v>
      </c>
      <c r="C8761" s="4" t="s">
        <v>10</v>
      </c>
      <c r="D8761" s="4" t="s">
        <v>6</v>
      </c>
      <c r="E8761" s="4" t="s">
        <v>14</v>
      </c>
      <c r="F8761" s="4" t="s">
        <v>14</v>
      </c>
      <c r="G8761" s="4" t="s">
        <v>14</v>
      </c>
      <c r="H8761" s="4" t="s">
        <v>14</v>
      </c>
      <c r="I8761" s="4" t="s">
        <v>14</v>
      </c>
      <c r="J8761" s="4" t="s">
        <v>24</v>
      </c>
      <c r="K8761" s="4" t="s">
        <v>24</v>
      </c>
      <c r="L8761" s="4" t="s">
        <v>24</v>
      </c>
      <c r="M8761" s="4" t="s">
        <v>24</v>
      </c>
      <c r="N8761" s="4" t="s">
        <v>14</v>
      </c>
    </row>
    <row r="8762" spans="1:19">
      <c r="A8762" t="n">
        <v>70717</v>
      </c>
      <c r="B8762" s="75" t="n">
        <v>34</v>
      </c>
      <c r="C8762" s="7" t="n">
        <v>65534</v>
      </c>
      <c r="D8762" s="7" t="s">
        <v>629</v>
      </c>
      <c r="E8762" s="7" t="n">
        <v>0</v>
      </c>
      <c r="F8762" s="7" t="n">
        <v>0</v>
      </c>
      <c r="G8762" s="7" t="n">
        <v>0</v>
      </c>
      <c r="H8762" s="7" t="n">
        <v>0</v>
      </c>
      <c r="I8762" s="7" t="n">
        <v>0</v>
      </c>
      <c r="J8762" s="7" t="n">
        <v>0</v>
      </c>
      <c r="K8762" s="7" t="n">
        <v>-1</v>
      </c>
      <c r="L8762" s="7" t="n">
        <v>-1</v>
      </c>
      <c r="M8762" s="7" t="n">
        <v>-1</v>
      </c>
      <c r="N8762" s="7" t="n">
        <v>0</v>
      </c>
    </row>
    <row r="8763" spans="1:19">
      <c r="A8763" t="s">
        <v>4</v>
      </c>
      <c r="B8763" s="4" t="s">
        <v>5</v>
      </c>
    </row>
    <row r="8764" spans="1:19">
      <c r="A8764" t="n">
        <v>70749</v>
      </c>
      <c r="B8764" s="5" t="n">
        <v>1</v>
      </c>
    </row>
    <row r="8765" spans="1:19" s="3" customFormat="1" customHeight="0">
      <c r="A8765" s="3" t="s">
        <v>2</v>
      </c>
      <c r="B8765" s="3" t="s">
        <v>630</v>
      </c>
    </row>
    <row r="8766" spans="1:19">
      <c r="A8766" t="s">
        <v>4</v>
      </c>
      <c r="B8766" s="4" t="s">
        <v>5</v>
      </c>
      <c r="C8766" s="4" t="s">
        <v>14</v>
      </c>
      <c r="D8766" s="4" t="s">
        <v>10</v>
      </c>
      <c r="E8766" s="4" t="s">
        <v>14</v>
      </c>
    </row>
    <row r="8767" spans="1:19">
      <c r="A8767" t="n">
        <v>70752</v>
      </c>
      <c r="B8767" s="57" t="n">
        <v>39</v>
      </c>
      <c r="C8767" s="7" t="n">
        <v>14</v>
      </c>
      <c r="D8767" s="7" t="n">
        <v>65533</v>
      </c>
      <c r="E8767" s="7" t="n">
        <v>101</v>
      </c>
    </row>
    <row r="8768" spans="1:19">
      <c r="A8768" t="s">
        <v>4</v>
      </c>
      <c r="B8768" s="4" t="s">
        <v>5</v>
      </c>
      <c r="C8768" s="4" t="s">
        <v>14</v>
      </c>
      <c r="D8768" s="4" t="s">
        <v>10</v>
      </c>
      <c r="E8768" s="4" t="s">
        <v>10</v>
      </c>
      <c r="F8768" s="4" t="s">
        <v>10</v>
      </c>
      <c r="G8768" s="4" t="s">
        <v>10</v>
      </c>
      <c r="H8768" s="4" t="s">
        <v>10</v>
      </c>
      <c r="I8768" s="4" t="s">
        <v>6</v>
      </c>
      <c r="J8768" s="4" t="s">
        <v>24</v>
      </c>
      <c r="K8768" s="4" t="s">
        <v>24</v>
      </c>
      <c r="L8768" s="4" t="s">
        <v>24</v>
      </c>
      <c r="M8768" s="4" t="s">
        <v>9</v>
      </c>
      <c r="N8768" s="4" t="s">
        <v>9</v>
      </c>
      <c r="O8768" s="4" t="s">
        <v>24</v>
      </c>
      <c r="P8768" s="4" t="s">
        <v>24</v>
      </c>
      <c r="Q8768" s="4" t="s">
        <v>24</v>
      </c>
      <c r="R8768" s="4" t="s">
        <v>24</v>
      </c>
      <c r="S8768" s="4" t="s">
        <v>14</v>
      </c>
    </row>
    <row r="8769" spans="1:19">
      <c r="A8769" t="n">
        <v>70757</v>
      </c>
      <c r="B8769" s="57" t="n">
        <v>39</v>
      </c>
      <c r="C8769" s="7" t="n">
        <v>12</v>
      </c>
      <c r="D8769" s="7" t="n">
        <v>65533</v>
      </c>
      <c r="E8769" s="7" t="n">
        <v>203</v>
      </c>
      <c r="F8769" s="7" t="n">
        <v>0</v>
      </c>
      <c r="G8769" s="7" t="n">
        <v>65533</v>
      </c>
      <c r="H8769" s="7" t="n">
        <v>0</v>
      </c>
      <c r="I8769" s="7" t="s">
        <v>13</v>
      </c>
      <c r="J8769" s="7" t="n">
        <v>-92.5800018310547</v>
      </c>
      <c r="K8769" s="7" t="n">
        <v>173.550003051758</v>
      </c>
      <c r="L8769" s="7" t="n">
        <v>27.9599990844727</v>
      </c>
      <c r="M8769" s="7" t="n">
        <v>0</v>
      </c>
      <c r="N8769" s="7" t="n">
        <v>1125515264</v>
      </c>
      <c r="O8769" s="7" t="n">
        <v>0</v>
      </c>
      <c r="P8769" s="7" t="n">
        <v>1</v>
      </c>
      <c r="Q8769" s="7" t="n">
        <v>1</v>
      </c>
      <c r="R8769" s="7" t="n">
        <v>1</v>
      </c>
      <c r="S8769" s="7" t="n">
        <v>101</v>
      </c>
    </row>
    <row r="8770" spans="1:19">
      <c r="A8770" t="s">
        <v>4</v>
      </c>
      <c r="B8770" s="4" t="s">
        <v>5</v>
      </c>
      <c r="C8770" s="4" t="s">
        <v>10</v>
      </c>
    </row>
    <row r="8771" spans="1:19">
      <c r="A8771" t="n">
        <v>70807</v>
      </c>
      <c r="B8771" s="27" t="n">
        <v>16</v>
      </c>
      <c r="C8771" s="7" t="n">
        <v>500</v>
      </c>
    </row>
    <row r="8772" spans="1:19">
      <c r="A8772" t="s">
        <v>4</v>
      </c>
      <c r="B8772" s="4" t="s">
        <v>5</v>
      </c>
      <c r="C8772" s="4" t="s">
        <v>14</v>
      </c>
      <c r="D8772" s="4" t="s">
        <v>10</v>
      </c>
      <c r="E8772" s="4" t="s">
        <v>24</v>
      </c>
      <c r="F8772" s="4" t="s">
        <v>10</v>
      </c>
      <c r="G8772" s="4" t="s">
        <v>9</v>
      </c>
      <c r="H8772" s="4" t="s">
        <v>9</v>
      </c>
      <c r="I8772" s="4" t="s">
        <v>10</v>
      </c>
      <c r="J8772" s="4" t="s">
        <v>10</v>
      </c>
      <c r="K8772" s="4" t="s">
        <v>9</v>
      </c>
      <c r="L8772" s="4" t="s">
        <v>9</v>
      </c>
      <c r="M8772" s="4" t="s">
        <v>9</v>
      </c>
      <c r="N8772" s="4" t="s">
        <v>9</v>
      </c>
      <c r="O8772" s="4" t="s">
        <v>6</v>
      </c>
    </row>
    <row r="8773" spans="1:19">
      <c r="A8773" t="n">
        <v>70810</v>
      </c>
      <c r="B8773" s="11" t="n">
        <v>50</v>
      </c>
      <c r="C8773" s="7" t="n">
        <v>0</v>
      </c>
      <c r="D8773" s="7" t="n">
        <v>4338</v>
      </c>
      <c r="E8773" s="7" t="n">
        <v>1</v>
      </c>
      <c r="F8773" s="7" t="n">
        <v>0</v>
      </c>
      <c r="G8773" s="7" t="n">
        <v>0</v>
      </c>
      <c r="H8773" s="7" t="n">
        <v>0</v>
      </c>
      <c r="I8773" s="7" t="n">
        <v>1</v>
      </c>
      <c r="J8773" s="7" t="n">
        <v>65534</v>
      </c>
      <c r="K8773" s="7" t="n">
        <v>0</v>
      </c>
      <c r="L8773" s="7" t="n">
        <v>0</v>
      </c>
      <c r="M8773" s="7" t="n">
        <v>0</v>
      </c>
      <c r="N8773" s="7" t="n">
        <v>1106247680</v>
      </c>
      <c r="O8773" s="7" t="s">
        <v>13</v>
      </c>
    </row>
    <row r="8774" spans="1:19">
      <c r="A8774" t="s">
        <v>4</v>
      </c>
      <c r="B8774" s="4" t="s">
        <v>5</v>
      </c>
      <c r="C8774" s="4" t="s">
        <v>14</v>
      </c>
      <c r="D8774" s="4" t="s">
        <v>24</v>
      </c>
      <c r="E8774" s="4" t="s">
        <v>24</v>
      </c>
      <c r="F8774" s="4" t="s">
        <v>24</v>
      </c>
    </row>
    <row r="8775" spans="1:19">
      <c r="A8775" t="n">
        <v>70849</v>
      </c>
      <c r="B8775" s="33" t="n">
        <v>45</v>
      </c>
      <c r="C8775" s="7" t="n">
        <v>9</v>
      </c>
      <c r="D8775" s="7" t="n">
        <v>0.0199999995529652</v>
      </c>
      <c r="E8775" s="7" t="n">
        <v>0.200000002980232</v>
      </c>
      <c r="F8775" s="7" t="n">
        <v>0.300000011920929</v>
      </c>
    </row>
    <row r="8776" spans="1:19">
      <c r="A8776" t="s">
        <v>4</v>
      </c>
      <c r="B8776" s="4" t="s">
        <v>5</v>
      </c>
      <c r="C8776" s="4" t="s">
        <v>10</v>
      </c>
      <c r="D8776" s="4" t="s">
        <v>14</v>
      </c>
      <c r="E8776" s="4" t="s">
        <v>24</v>
      </c>
      <c r="F8776" s="4" t="s">
        <v>10</v>
      </c>
    </row>
    <row r="8777" spans="1:19">
      <c r="A8777" t="n">
        <v>70863</v>
      </c>
      <c r="B8777" s="72" t="n">
        <v>59</v>
      </c>
      <c r="C8777" s="7" t="n">
        <v>65534</v>
      </c>
      <c r="D8777" s="7" t="n">
        <v>20</v>
      </c>
      <c r="E8777" s="7" t="n">
        <v>0.150000005960464</v>
      </c>
      <c r="F8777" s="7" t="n">
        <v>0</v>
      </c>
    </row>
    <row r="8778" spans="1:19">
      <c r="A8778" t="s">
        <v>4</v>
      </c>
      <c r="B8778" s="4" t="s">
        <v>5</v>
      </c>
      <c r="C8778" s="4" t="s">
        <v>10</v>
      </c>
      <c r="D8778" s="4" t="s">
        <v>14</v>
      </c>
      <c r="E8778" s="4" t="s">
        <v>14</v>
      </c>
      <c r="F8778" s="4" t="s">
        <v>6</v>
      </c>
    </row>
    <row r="8779" spans="1:19">
      <c r="A8779" t="n">
        <v>70873</v>
      </c>
      <c r="B8779" s="43" t="n">
        <v>47</v>
      </c>
      <c r="C8779" s="7" t="n">
        <v>65534</v>
      </c>
      <c r="D8779" s="7" t="n">
        <v>0</v>
      </c>
      <c r="E8779" s="7" t="n">
        <v>0</v>
      </c>
      <c r="F8779" s="7" t="s">
        <v>627</v>
      </c>
    </row>
    <row r="8780" spans="1:19">
      <c r="A8780" t="s">
        <v>4</v>
      </c>
      <c r="B8780" s="4" t="s">
        <v>5</v>
      </c>
      <c r="C8780" s="4" t="s">
        <v>10</v>
      </c>
      <c r="D8780" s="4" t="s">
        <v>6</v>
      </c>
      <c r="E8780" s="4" t="s">
        <v>14</v>
      </c>
      <c r="F8780" s="4" t="s">
        <v>14</v>
      </c>
      <c r="G8780" s="4" t="s">
        <v>14</v>
      </c>
      <c r="H8780" s="4" t="s">
        <v>14</v>
      </c>
      <c r="I8780" s="4" t="s">
        <v>14</v>
      </c>
      <c r="J8780" s="4" t="s">
        <v>24</v>
      </c>
      <c r="K8780" s="4" t="s">
        <v>24</v>
      </c>
      <c r="L8780" s="4" t="s">
        <v>24</v>
      </c>
      <c r="M8780" s="4" t="s">
        <v>24</v>
      </c>
      <c r="N8780" s="4" t="s">
        <v>14</v>
      </c>
    </row>
    <row r="8781" spans="1:19">
      <c r="A8781" t="n">
        <v>70888</v>
      </c>
      <c r="B8781" s="75" t="n">
        <v>34</v>
      </c>
      <c r="C8781" s="7" t="n">
        <v>65534</v>
      </c>
      <c r="D8781" s="7" t="s">
        <v>628</v>
      </c>
      <c r="E8781" s="7" t="n">
        <v>0</v>
      </c>
      <c r="F8781" s="7" t="n">
        <v>1</v>
      </c>
      <c r="G8781" s="7" t="n">
        <v>0</v>
      </c>
      <c r="H8781" s="7" t="n">
        <v>0</v>
      </c>
      <c r="I8781" s="7" t="n">
        <v>0</v>
      </c>
      <c r="J8781" s="7" t="n">
        <v>0.100000001490116</v>
      </c>
      <c r="K8781" s="7" t="n">
        <v>-1</v>
      </c>
      <c r="L8781" s="7" t="n">
        <v>-1</v>
      </c>
      <c r="M8781" s="7" t="n">
        <v>-1</v>
      </c>
      <c r="N8781" s="7" t="n">
        <v>0</v>
      </c>
    </row>
    <row r="8782" spans="1:19">
      <c r="A8782" t="s">
        <v>4</v>
      </c>
      <c r="B8782" s="4" t="s">
        <v>5</v>
      </c>
      <c r="C8782" s="4" t="s">
        <v>10</v>
      </c>
    </row>
    <row r="8783" spans="1:19">
      <c r="A8783" t="n">
        <v>70924</v>
      </c>
      <c r="B8783" s="27" t="n">
        <v>16</v>
      </c>
      <c r="C8783" s="7" t="n">
        <v>500</v>
      </c>
    </row>
    <row r="8784" spans="1:19">
      <c r="A8784" t="s">
        <v>4</v>
      </c>
      <c r="B8784" s="4" t="s">
        <v>5</v>
      </c>
      <c r="C8784" s="4" t="s">
        <v>10</v>
      </c>
      <c r="D8784" s="4" t="s">
        <v>6</v>
      </c>
      <c r="E8784" s="4" t="s">
        <v>14</v>
      </c>
      <c r="F8784" s="4" t="s">
        <v>14</v>
      </c>
      <c r="G8784" s="4" t="s">
        <v>14</v>
      </c>
      <c r="H8784" s="4" t="s">
        <v>14</v>
      </c>
      <c r="I8784" s="4" t="s">
        <v>14</v>
      </c>
      <c r="J8784" s="4" t="s">
        <v>24</v>
      </c>
      <c r="K8784" s="4" t="s">
        <v>24</v>
      </c>
      <c r="L8784" s="4" t="s">
        <v>24</v>
      </c>
      <c r="M8784" s="4" t="s">
        <v>24</v>
      </c>
      <c r="N8784" s="4" t="s">
        <v>14</v>
      </c>
    </row>
    <row r="8785" spans="1:19">
      <c r="A8785" t="n">
        <v>70927</v>
      </c>
      <c r="B8785" s="75" t="n">
        <v>34</v>
      </c>
      <c r="C8785" s="7" t="n">
        <v>65534</v>
      </c>
      <c r="D8785" s="7" t="s">
        <v>629</v>
      </c>
      <c r="E8785" s="7" t="n">
        <v>0</v>
      </c>
      <c r="F8785" s="7" t="n">
        <v>0</v>
      </c>
      <c r="G8785" s="7" t="n">
        <v>0</v>
      </c>
      <c r="H8785" s="7" t="n">
        <v>0</v>
      </c>
      <c r="I8785" s="7" t="n">
        <v>0</v>
      </c>
      <c r="J8785" s="7" t="n">
        <v>0</v>
      </c>
      <c r="K8785" s="7" t="n">
        <v>-1</v>
      </c>
      <c r="L8785" s="7" t="n">
        <v>-1</v>
      </c>
      <c r="M8785" s="7" t="n">
        <v>-1</v>
      </c>
      <c r="N8785" s="7" t="n">
        <v>0</v>
      </c>
    </row>
    <row r="8786" spans="1:19">
      <c r="A8786" t="s">
        <v>4</v>
      </c>
      <c r="B8786" s="4" t="s">
        <v>5</v>
      </c>
    </row>
    <row r="8787" spans="1:19">
      <c r="A8787" t="n">
        <v>70959</v>
      </c>
      <c r="B8787" s="5" t="n">
        <v>1</v>
      </c>
    </row>
    <row r="8788" spans="1:19" s="3" customFormat="1" customHeight="0">
      <c r="A8788" s="3" t="s">
        <v>2</v>
      </c>
      <c r="B8788" s="3" t="s">
        <v>631</v>
      </c>
    </row>
    <row r="8789" spans="1:19">
      <c r="A8789" t="s">
        <v>4</v>
      </c>
      <c r="B8789" s="4" t="s">
        <v>5</v>
      </c>
      <c r="C8789" s="4" t="s">
        <v>14</v>
      </c>
      <c r="D8789" s="4" t="s">
        <v>10</v>
      </c>
      <c r="E8789" s="4" t="s">
        <v>14</v>
      </c>
    </row>
    <row r="8790" spans="1:19">
      <c r="A8790" t="n">
        <v>70960</v>
      </c>
      <c r="B8790" s="57" t="n">
        <v>39</v>
      </c>
      <c r="C8790" s="7" t="n">
        <v>14</v>
      </c>
      <c r="D8790" s="7" t="n">
        <v>65533</v>
      </c>
      <c r="E8790" s="7" t="n">
        <v>102</v>
      </c>
    </row>
    <row r="8791" spans="1:19">
      <c r="A8791" t="s">
        <v>4</v>
      </c>
      <c r="B8791" s="4" t="s">
        <v>5</v>
      </c>
      <c r="C8791" s="4" t="s">
        <v>14</v>
      </c>
      <c r="D8791" s="4" t="s">
        <v>10</v>
      </c>
      <c r="E8791" s="4" t="s">
        <v>10</v>
      </c>
      <c r="F8791" s="4" t="s">
        <v>10</v>
      </c>
      <c r="G8791" s="4" t="s">
        <v>10</v>
      </c>
      <c r="H8791" s="4" t="s">
        <v>10</v>
      </c>
      <c r="I8791" s="4" t="s">
        <v>6</v>
      </c>
      <c r="J8791" s="4" t="s">
        <v>24</v>
      </c>
      <c r="K8791" s="4" t="s">
        <v>24</v>
      </c>
      <c r="L8791" s="4" t="s">
        <v>24</v>
      </c>
      <c r="M8791" s="4" t="s">
        <v>9</v>
      </c>
      <c r="N8791" s="4" t="s">
        <v>9</v>
      </c>
      <c r="O8791" s="4" t="s">
        <v>24</v>
      </c>
      <c r="P8791" s="4" t="s">
        <v>24</v>
      </c>
      <c r="Q8791" s="4" t="s">
        <v>24</v>
      </c>
      <c r="R8791" s="4" t="s">
        <v>24</v>
      </c>
      <c r="S8791" s="4" t="s">
        <v>14</v>
      </c>
    </row>
    <row r="8792" spans="1:19">
      <c r="A8792" t="n">
        <v>70965</v>
      </c>
      <c r="B8792" s="57" t="n">
        <v>39</v>
      </c>
      <c r="C8792" s="7" t="n">
        <v>12</v>
      </c>
      <c r="D8792" s="7" t="n">
        <v>65533</v>
      </c>
      <c r="E8792" s="7" t="n">
        <v>203</v>
      </c>
      <c r="F8792" s="7" t="n">
        <v>0</v>
      </c>
      <c r="G8792" s="7" t="n">
        <v>65533</v>
      </c>
      <c r="H8792" s="7" t="n">
        <v>0</v>
      </c>
      <c r="I8792" s="7" t="s">
        <v>13</v>
      </c>
      <c r="J8792" s="7" t="n">
        <v>-91.8300018310547</v>
      </c>
      <c r="K8792" s="7" t="n">
        <v>173.550003051758</v>
      </c>
      <c r="L8792" s="7" t="n">
        <v>33.439998626709</v>
      </c>
      <c r="M8792" s="7" t="n">
        <v>0</v>
      </c>
      <c r="N8792" s="7" t="n">
        <v>-1035468800</v>
      </c>
      <c r="O8792" s="7" t="n">
        <v>0</v>
      </c>
      <c r="P8792" s="7" t="n">
        <v>1</v>
      </c>
      <c r="Q8792" s="7" t="n">
        <v>1</v>
      </c>
      <c r="R8792" s="7" t="n">
        <v>1</v>
      </c>
      <c r="S8792" s="7" t="n">
        <v>102</v>
      </c>
    </row>
    <row r="8793" spans="1:19">
      <c r="A8793" t="s">
        <v>4</v>
      </c>
      <c r="B8793" s="4" t="s">
        <v>5</v>
      </c>
      <c r="C8793" s="4" t="s">
        <v>10</v>
      </c>
    </row>
    <row r="8794" spans="1:19">
      <c r="A8794" t="n">
        <v>71015</v>
      </c>
      <c r="B8794" s="27" t="n">
        <v>16</v>
      </c>
      <c r="C8794" s="7" t="n">
        <v>500</v>
      </c>
    </row>
    <row r="8795" spans="1:19">
      <c r="A8795" t="s">
        <v>4</v>
      </c>
      <c r="B8795" s="4" t="s">
        <v>5</v>
      </c>
      <c r="C8795" s="4" t="s">
        <v>14</v>
      </c>
      <c r="D8795" s="4" t="s">
        <v>10</v>
      </c>
      <c r="E8795" s="4" t="s">
        <v>24</v>
      </c>
      <c r="F8795" s="4" t="s">
        <v>10</v>
      </c>
      <c r="G8795" s="4" t="s">
        <v>9</v>
      </c>
      <c r="H8795" s="4" t="s">
        <v>9</v>
      </c>
      <c r="I8795" s="4" t="s">
        <v>10</v>
      </c>
      <c r="J8795" s="4" t="s">
        <v>10</v>
      </c>
      <c r="K8795" s="4" t="s">
        <v>9</v>
      </c>
      <c r="L8795" s="4" t="s">
        <v>9</v>
      </c>
      <c r="M8795" s="4" t="s">
        <v>9</v>
      </c>
      <c r="N8795" s="4" t="s">
        <v>9</v>
      </c>
      <c r="O8795" s="4" t="s">
        <v>6</v>
      </c>
    </row>
    <row r="8796" spans="1:19">
      <c r="A8796" t="n">
        <v>71018</v>
      </c>
      <c r="B8796" s="11" t="n">
        <v>50</v>
      </c>
      <c r="C8796" s="7" t="n">
        <v>0</v>
      </c>
      <c r="D8796" s="7" t="n">
        <v>4338</v>
      </c>
      <c r="E8796" s="7" t="n">
        <v>1</v>
      </c>
      <c r="F8796" s="7" t="n">
        <v>0</v>
      </c>
      <c r="G8796" s="7" t="n">
        <v>0</v>
      </c>
      <c r="H8796" s="7" t="n">
        <v>0</v>
      </c>
      <c r="I8796" s="7" t="n">
        <v>1</v>
      </c>
      <c r="J8796" s="7" t="n">
        <v>65534</v>
      </c>
      <c r="K8796" s="7" t="n">
        <v>0</v>
      </c>
      <c r="L8796" s="7" t="n">
        <v>0</v>
      </c>
      <c r="M8796" s="7" t="n">
        <v>0</v>
      </c>
      <c r="N8796" s="7" t="n">
        <v>1106247680</v>
      </c>
      <c r="O8796" s="7" t="s">
        <v>13</v>
      </c>
    </row>
    <row r="8797" spans="1:19">
      <c r="A8797" t="s">
        <v>4</v>
      </c>
      <c r="B8797" s="4" t="s">
        <v>5</v>
      </c>
      <c r="C8797" s="4" t="s">
        <v>14</v>
      </c>
      <c r="D8797" s="4" t="s">
        <v>24</v>
      </c>
      <c r="E8797" s="4" t="s">
        <v>24</v>
      </c>
      <c r="F8797" s="4" t="s">
        <v>24</v>
      </c>
    </row>
    <row r="8798" spans="1:19">
      <c r="A8798" t="n">
        <v>71057</v>
      </c>
      <c r="B8798" s="33" t="n">
        <v>45</v>
      </c>
      <c r="C8798" s="7" t="n">
        <v>9</v>
      </c>
      <c r="D8798" s="7" t="n">
        <v>0.0199999995529652</v>
      </c>
      <c r="E8798" s="7" t="n">
        <v>0.200000002980232</v>
      </c>
      <c r="F8798" s="7" t="n">
        <v>0.300000011920929</v>
      </c>
    </row>
    <row r="8799" spans="1:19">
      <c r="A8799" t="s">
        <v>4</v>
      </c>
      <c r="B8799" s="4" t="s">
        <v>5</v>
      </c>
      <c r="C8799" s="4" t="s">
        <v>10</v>
      </c>
      <c r="D8799" s="4" t="s">
        <v>14</v>
      </c>
      <c r="E8799" s="4" t="s">
        <v>24</v>
      </c>
      <c r="F8799" s="4" t="s">
        <v>10</v>
      </c>
    </row>
    <row r="8800" spans="1:19">
      <c r="A8800" t="n">
        <v>71071</v>
      </c>
      <c r="B8800" s="72" t="n">
        <v>59</v>
      </c>
      <c r="C8800" s="7" t="n">
        <v>65534</v>
      </c>
      <c r="D8800" s="7" t="n">
        <v>20</v>
      </c>
      <c r="E8800" s="7" t="n">
        <v>0.150000005960464</v>
      </c>
      <c r="F8800" s="7" t="n">
        <v>0</v>
      </c>
    </row>
    <row r="8801" spans="1:19">
      <c r="A8801" t="s">
        <v>4</v>
      </c>
      <c r="B8801" s="4" t="s">
        <v>5</v>
      </c>
      <c r="C8801" s="4" t="s">
        <v>10</v>
      </c>
      <c r="D8801" s="4" t="s">
        <v>14</v>
      </c>
      <c r="E8801" s="4" t="s">
        <v>14</v>
      </c>
      <c r="F8801" s="4" t="s">
        <v>6</v>
      </c>
    </row>
    <row r="8802" spans="1:19">
      <c r="A8802" t="n">
        <v>71081</v>
      </c>
      <c r="B8802" s="43" t="n">
        <v>47</v>
      </c>
      <c r="C8802" s="7" t="n">
        <v>65534</v>
      </c>
      <c r="D8802" s="7" t="n">
        <v>0</v>
      </c>
      <c r="E8802" s="7" t="n">
        <v>0</v>
      </c>
      <c r="F8802" s="7" t="s">
        <v>627</v>
      </c>
    </row>
    <row r="8803" spans="1:19">
      <c r="A8803" t="s">
        <v>4</v>
      </c>
      <c r="B8803" s="4" t="s">
        <v>5</v>
      </c>
      <c r="C8803" s="4" t="s">
        <v>10</v>
      </c>
      <c r="D8803" s="4" t="s">
        <v>6</v>
      </c>
      <c r="E8803" s="4" t="s">
        <v>14</v>
      </c>
      <c r="F8803" s="4" t="s">
        <v>14</v>
      </c>
      <c r="G8803" s="4" t="s">
        <v>14</v>
      </c>
      <c r="H8803" s="4" t="s">
        <v>14</v>
      </c>
      <c r="I8803" s="4" t="s">
        <v>14</v>
      </c>
      <c r="J8803" s="4" t="s">
        <v>24</v>
      </c>
      <c r="K8803" s="4" t="s">
        <v>24</v>
      </c>
      <c r="L8803" s="4" t="s">
        <v>24</v>
      </c>
      <c r="M8803" s="4" t="s">
        <v>24</v>
      </c>
      <c r="N8803" s="4" t="s">
        <v>14</v>
      </c>
    </row>
    <row r="8804" spans="1:19">
      <c r="A8804" t="n">
        <v>71096</v>
      </c>
      <c r="B8804" s="75" t="n">
        <v>34</v>
      </c>
      <c r="C8804" s="7" t="n">
        <v>65534</v>
      </c>
      <c r="D8804" s="7" t="s">
        <v>628</v>
      </c>
      <c r="E8804" s="7" t="n">
        <v>0</v>
      </c>
      <c r="F8804" s="7" t="n">
        <v>1</v>
      </c>
      <c r="G8804" s="7" t="n">
        <v>0</v>
      </c>
      <c r="H8804" s="7" t="n">
        <v>0</v>
      </c>
      <c r="I8804" s="7" t="n">
        <v>0</v>
      </c>
      <c r="J8804" s="7" t="n">
        <v>0.100000001490116</v>
      </c>
      <c r="K8804" s="7" t="n">
        <v>-1</v>
      </c>
      <c r="L8804" s="7" t="n">
        <v>-1</v>
      </c>
      <c r="M8804" s="7" t="n">
        <v>-1</v>
      </c>
      <c r="N8804" s="7" t="n">
        <v>0</v>
      </c>
    </row>
    <row r="8805" spans="1:19">
      <c r="A8805" t="s">
        <v>4</v>
      </c>
      <c r="B8805" s="4" t="s">
        <v>5</v>
      </c>
      <c r="C8805" s="4" t="s">
        <v>10</v>
      </c>
    </row>
    <row r="8806" spans="1:19">
      <c r="A8806" t="n">
        <v>71132</v>
      </c>
      <c r="B8806" s="27" t="n">
        <v>16</v>
      </c>
      <c r="C8806" s="7" t="n">
        <v>500</v>
      </c>
    </row>
    <row r="8807" spans="1:19">
      <c r="A8807" t="s">
        <v>4</v>
      </c>
      <c r="B8807" s="4" t="s">
        <v>5</v>
      </c>
      <c r="C8807" s="4" t="s">
        <v>10</v>
      </c>
      <c r="D8807" s="4" t="s">
        <v>6</v>
      </c>
      <c r="E8807" s="4" t="s">
        <v>14</v>
      </c>
      <c r="F8807" s="4" t="s">
        <v>14</v>
      </c>
      <c r="G8807" s="4" t="s">
        <v>14</v>
      </c>
      <c r="H8807" s="4" t="s">
        <v>14</v>
      </c>
      <c r="I8807" s="4" t="s">
        <v>14</v>
      </c>
      <c r="J8807" s="4" t="s">
        <v>24</v>
      </c>
      <c r="K8807" s="4" t="s">
        <v>24</v>
      </c>
      <c r="L8807" s="4" t="s">
        <v>24</v>
      </c>
      <c r="M8807" s="4" t="s">
        <v>24</v>
      </c>
      <c r="N8807" s="4" t="s">
        <v>14</v>
      </c>
    </row>
    <row r="8808" spans="1:19">
      <c r="A8808" t="n">
        <v>71135</v>
      </c>
      <c r="B8808" s="75" t="n">
        <v>34</v>
      </c>
      <c r="C8808" s="7" t="n">
        <v>65534</v>
      </c>
      <c r="D8808" s="7" t="s">
        <v>629</v>
      </c>
      <c r="E8808" s="7" t="n">
        <v>0</v>
      </c>
      <c r="F8808" s="7" t="n">
        <v>0</v>
      </c>
      <c r="G8808" s="7" t="n">
        <v>0</v>
      </c>
      <c r="H8808" s="7" t="n">
        <v>0</v>
      </c>
      <c r="I8808" s="7" t="n">
        <v>0</v>
      </c>
      <c r="J8808" s="7" t="n">
        <v>0</v>
      </c>
      <c r="K8808" s="7" t="n">
        <v>-1</v>
      </c>
      <c r="L8808" s="7" t="n">
        <v>-1</v>
      </c>
      <c r="M8808" s="7" t="n">
        <v>-1</v>
      </c>
      <c r="N8808" s="7" t="n">
        <v>0</v>
      </c>
    </row>
    <row r="8809" spans="1:19">
      <c r="A8809" t="s">
        <v>4</v>
      </c>
      <c r="B8809" s="4" t="s">
        <v>5</v>
      </c>
    </row>
    <row r="8810" spans="1:19">
      <c r="A8810" t="n">
        <v>71167</v>
      </c>
      <c r="B8810" s="5" t="n">
        <v>1</v>
      </c>
    </row>
    <row r="8811" spans="1:19" s="3" customFormat="1" customHeight="0">
      <c r="A8811" s="3" t="s">
        <v>2</v>
      </c>
      <c r="B8811" s="3" t="s">
        <v>632</v>
      </c>
    </row>
    <row r="8812" spans="1:19">
      <c r="A8812" t="s">
        <v>4</v>
      </c>
      <c r="B8812" s="4" t="s">
        <v>5</v>
      </c>
      <c r="C8812" s="4" t="s">
        <v>14</v>
      </c>
      <c r="D8812" s="4" t="s">
        <v>10</v>
      </c>
      <c r="E8812" s="4" t="s">
        <v>14</v>
      </c>
    </row>
    <row r="8813" spans="1:19">
      <c r="A8813" t="n">
        <v>71168</v>
      </c>
      <c r="B8813" s="57" t="n">
        <v>39</v>
      </c>
      <c r="C8813" s="7" t="n">
        <v>14</v>
      </c>
      <c r="D8813" s="7" t="n">
        <v>65533</v>
      </c>
      <c r="E8813" s="7" t="n">
        <v>103</v>
      </c>
    </row>
    <row r="8814" spans="1:19">
      <c r="A8814" t="s">
        <v>4</v>
      </c>
      <c r="B8814" s="4" t="s">
        <v>5</v>
      </c>
      <c r="C8814" s="4" t="s">
        <v>14</v>
      </c>
      <c r="D8814" s="4" t="s">
        <v>10</v>
      </c>
      <c r="E8814" s="4" t="s">
        <v>10</v>
      </c>
      <c r="F8814" s="4" t="s">
        <v>10</v>
      </c>
      <c r="G8814" s="4" t="s">
        <v>10</v>
      </c>
      <c r="H8814" s="4" t="s">
        <v>10</v>
      </c>
      <c r="I8814" s="4" t="s">
        <v>6</v>
      </c>
      <c r="J8814" s="4" t="s">
        <v>24</v>
      </c>
      <c r="K8814" s="4" t="s">
        <v>24</v>
      </c>
      <c r="L8814" s="4" t="s">
        <v>24</v>
      </c>
      <c r="M8814" s="4" t="s">
        <v>9</v>
      </c>
      <c r="N8814" s="4" t="s">
        <v>9</v>
      </c>
      <c r="O8814" s="4" t="s">
        <v>24</v>
      </c>
      <c r="P8814" s="4" t="s">
        <v>24</v>
      </c>
      <c r="Q8814" s="4" t="s">
        <v>24</v>
      </c>
      <c r="R8814" s="4" t="s">
        <v>24</v>
      </c>
      <c r="S8814" s="4" t="s">
        <v>14</v>
      </c>
    </row>
    <row r="8815" spans="1:19">
      <c r="A8815" t="n">
        <v>71173</v>
      </c>
      <c r="B8815" s="57" t="n">
        <v>39</v>
      </c>
      <c r="C8815" s="7" t="n">
        <v>12</v>
      </c>
      <c r="D8815" s="7" t="n">
        <v>65533</v>
      </c>
      <c r="E8815" s="7" t="n">
        <v>203</v>
      </c>
      <c r="F8815" s="7" t="n">
        <v>0</v>
      </c>
      <c r="G8815" s="7" t="n">
        <v>65533</v>
      </c>
      <c r="H8815" s="7" t="n">
        <v>0</v>
      </c>
      <c r="I8815" s="7" t="s">
        <v>13</v>
      </c>
      <c r="J8815" s="7" t="n">
        <v>-92.5500030517578</v>
      </c>
      <c r="K8815" s="7" t="n">
        <v>173.550003051758</v>
      </c>
      <c r="L8815" s="7" t="n">
        <v>31.9599990844727</v>
      </c>
      <c r="M8815" s="7" t="n">
        <v>0</v>
      </c>
      <c r="N8815" s="7" t="n">
        <v>-1054867456</v>
      </c>
      <c r="O8815" s="7" t="n">
        <v>0</v>
      </c>
      <c r="P8815" s="7" t="n">
        <v>1</v>
      </c>
      <c r="Q8815" s="7" t="n">
        <v>1</v>
      </c>
      <c r="R8815" s="7" t="n">
        <v>1</v>
      </c>
      <c r="S8815" s="7" t="n">
        <v>103</v>
      </c>
    </row>
    <row r="8816" spans="1:19">
      <c r="A8816" t="s">
        <v>4</v>
      </c>
      <c r="B8816" s="4" t="s">
        <v>5</v>
      </c>
      <c r="C8816" s="4" t="s">
        <v>10</v>
      </c>
    </row>
    <row r="8817" spans="1:19">
      <c r="A8817" t="n">
        <v>71223</v>
      </c>
      <c r="B8817" s="27" t="n">
        <v>16</v>
      </c>
      <c r="C8817" s="7" t="n">
        <v>500</v>
      </c>
    </row>
    <row r="8818" spans="1:19">
      <c r="A8818" t="s">
        <v>4</v>
      </c>
      <c r="B8818" s="4" t="s">
        <v>5</v>
      </c>
      <c r="C8818" s="4" t="s">
        <v>14</v>
      </c>
      <c r="D8818" s="4" t="s">
        <v>10</v>
      </c>
      <c r="E8818" s="4" t="s">
        <v>24</v>
      </c>
      <c r="F8818" s="4" t="s">
        <v>10</v>
      </c>
      <c r="G8818" s="4" t="s">
        <v>9</v>
      </c>
      <c r="H8818" s="4" t="s">
        <v>9</v>
      </c>
      <c r="I8818" s="4" t="s">
        <v>10</v>
      </c>
      <c r="J8818" s="4" t="s">
        <v>10</v>
      </c>
      <c r="K8818" s="4" t="s">
        <v>9</v>
      </c>
      <c r="L8818" s="4" t="s">
        <v>9</v>
      </c>
      <c r="M8818" s="4" t="s">
        <v>9</v>
      </c>
      <c r="N8818" s="4" t="s">
        <v>9</v>
      </c>
      <c r="O8818" s="4" t="s">
        <v>6</v>
      </c>
    </row>
    <row r="8819" spans="1:19">
      <c r="A8819" t="n">
        <v>71226</v>
      </c>
      <c r="B8819" s="11" t="n">
        <v>50</v>
      </c>
      <c r="C8819" s="7" t="n">
        <v>0</v>
      </c>
      <c r="D8819" s="7" t="n">
        <v>4338</v>
      </c>
      <c r="E8819" s="7" t="n">
        <v>1</v>
      </c>
      <c r="F8819" s="7" t="n">
        <v>0</v>
      </c>
      <c r="G8819" s="7" t="n">
        <v>0</v>
      </c>
      <c r="H8819" s="7" t="n">
        <v>0</v>
      </c>
      <c r="I8819" s="7" t="n">
        <v>1</v>
      </c>
      <c r="J8819" s="7" t="n">
        <v>65534</v>
      </c>
      <c r="K8819" s="7" t="n">
        <v>0</v>
      </c>
      <c r="L8819" s="7" t="n">
        <v>0</v>
      </c>
      <c r="M8819" s="7" t="n">
        <v>0</v>
      </c>
      <c r="N8819" s="7" t="n">
        <v>1106247680</v>
      </c>
      <c r="O8819" s="7" t="s">
        <v>13</v>
      </c>
    </row>
    <row r="8820" spans="1:19">
      <c r="A8820" t="s">
        <v>4</v>
      </c>
      <c r="B8820" s="4" t="s">
        <v>5</v>
      </c>
      <c r="C8820" s="4" t="s">
        <v>14</v>
      </c>
      <c r="D8820" s="4" t="s">
        <v>24</v>
      </c>
      <c r="E8820" s="4" t="s">
        <v>24</v>
      </c>
      <c r="F8820" s="4" t="s">
        <v>24</v>
      </c>
    </row>
    <row r="8821" spans="1:19">
      <c r="A8821" t="n">
        <v>71265</v>
      </c>
      <c r="B8821" s="33" t="n">
        <v>45</v>
      </c>
      <c r="C8821" s="7" t="n">
        <v>9</v>
      </c>
      <c r="D8821" s="7" t="n">
        <v>0.0199999995529652</v>
      </c>
      <c r="E8821" s="7" t="n">
        <v>0.200000002980232</v>
      </c>
      <c r="F8821" s="7" t="n">
        <v>0.300000011920929</v>
      </c>
    </row>
    <row r="8822" spans="1:19">
      <c r="A8822" t="s">
        <v>4</v>
      </c>
      <c r="B8822" s="4" t="s">
        <v>5</v>
      </c>
      <c r="C8822" s="4" t="s">
        <v>10</v>
      </c>
      <c r="D8822" s="4" t="s">
        <v>14</v>
      </c>
      <c r="E8822" s="4" t="s">
        <v>24</v>
      </c>
      <c r="F8822" s="4" t="s">
        <v>10</v>
      </c>
    </row>
    <row r="8823" spans="1:19">
      <c r="A8823" t="n">
        <v>71279</v>
      </c>
      <c r="B8823" s="72" t="n">
        <v>59</v>
      </c>
      <c r="C8823" s="7" t="n">
        <v>65534</v>
      </c>
      <c r="D8823" s="7" t="n">
        <v>20</v>
      </c>
      <c r="E8823" s="7" t="n">
        <v>0.150000005960464</v>
      </c>
      <c r="F8823" s="7" t="n">
        <v>0</v>
      </c>
    </row>
    <row r="8824" spans="1:19">
      <c r="A8824" t="s">
        <v>4</v>
      </c>
      <c r="B8824" s="4" t="s">
        <v>5</v>
      </c>
      <c r="C8824" s="4" t="s">
        <v>10</v>
      </c>
      <c r="D8824" s="4" t="s">
        <v>14</v>
      </c>
      <c r="E8824" s="4" t="s">
        <v>14</v>
      </c>
      <c r="F8824" s="4" t="s">
        <v>6</v>
      </c>
    </row>
    <row r="8825" spans="1:19">
      <c r="A8825" t="n">
        <v>71289</v>
      </c>
      <c r="B8825" s="43" t="n">
        <v>47</v>
      </c>
      <c r="C8825" s="7" t="n">
        <v>65534</v>
      </c>
      <c r="D8825" s="7" t="n">
        <v>0</v>
      </c>
      <c r="E8825" s="7" t="n">
        <v>0</v>
      </c>
      <c r="F8825" s="7" t="s">
        <v>627</v>
      </c>
    </row>
    <row r="8826" spans="1:19">
      <c r="A8826" t="s">
        <v>4</v>
      </c>
      <c r="B8826" s="4" t="s">
        <v>5</v>
      </c>
      <c r="C8826" s="4" t="s">
        <v>10</v>
      </c>
      <c r="D8826" s="4" t="s">
        <v>6</v>
      </c>
      <c r="E8826" s="4" t="s">
        <v>14</v>
      </c>
      <c r="F8826" s="4" t="s">
        <v>14</v>
      </c>
      <c r="G8826" s="4" t="s">
        <v>14</v>
      </c>
      <c r="H8826" s="4" t="s">
        <v>14</v>
      </c>
      <c r="I8826" s="4" t="s">
        <v>14</v>
      </c>
      <c r="J8826" s="4" t="s">
        <v>24</v>
      </c>
      <c r="K8826" s="4" t="s">
        <v>24</v>
      </c>
      <c r="L8826" s="4" t="s">
        <v>24</v>
      </c>
      <c r="M8826" s="4" t="s">
        <v>24</v>
      </c>
      <c r="N8826" s="4" t="s">
        <v>14</v>
      </c>
    </row>
    <row r="8827" spans="1:19">
      <c r="A8827" t="n">
        <v>71304</v>
      </c>
      <c r="B8827" s="75" t="n">
        <v>34</v>
      </c>
      <c r="C8827" s="7" t="n">
        <v>65534</v>
      </c>
      <c r="D8827" s="7" t="s">
        <v>628</v>
      </c>
      <c r="E8827" s="7" t="n">
        <v>0</v>
      </c>
      <c r="F8827" s="7" t="n">
        <v>1</v>
      </c>
      <c r="G8827" s="7" t="n">
        <v>0</v>
      </c>
      <c r="H8827" s="7" t="n">
        <v>0</v>
      </c>
      <c r="I8827" s="7" t="n">
        <v>0</v>
      </c>
      <c r="J8827" s="7" t="n">
        <v>0.100000001490116</v>
      </c>
      <c r="K8827" s="7" t="n">
        <v>-1</v>
      </c>
      <c r="L8827" s="7" t="n">
        <v>-1</v>
      </c>
      <c r="M8827" s="7" t="n">
        <v>-1</v>
      </c>
      <c r="N8827" s="7" t="n">
        <v>0</v>
      </c>
    </row>
    <row r="8828" spans="1:19">
      <c r="A8828" t="s">
        <v>4</v>
      </c>
      <c r="B8828" s="4" t="s">
        <v>5</v>
      </c>
      <c r="C8828" s="4" t="s">
        <v>10</v>
      </c>
    </row>
    <row r="8829" spans="1:19">
      <c r="A8829" t="n">
        <v>71340</v>
      </c>
      <c r="B8829" s="27" t="n">
        <v>16</v>
      </c>
      <c r="C8829" s="7" t="n">
        <v>500</v>
      </c>
    </row>
    <row r="8830" spans="1:19">
      <c r="A8830" t="s">
        <v>4</v>
      </c>
      <c r="B8830" s="4" t="s">
        <v>5</v>
      </c>
      <c r="C8830" s="4" t="s">
        <v>10</v>
      </c>
      <c r="D8830" s="4" t="s">
        <v>6</v>
      </c>
      <c r="E8830" s="4" t="s">
        <v>14</v>
      </c>
      <c r="F8830" s="4" t="s">
        <v>14</v>
      </c>
      <c r="G8830" s="4" t="s">
        <v>14</v>
      </c>
      <c r="H8830" s="4" t="s">
        <v>14</v>
      </c>
      <c r="I8830" s="4" t="s">
        <v>14</v>
      </c>
      <c r="J8830" s="4" t="s">
        <v>24</v>
      </c>
      <c r="K8830" s="4" t="s">
        <v>24</v>
      </c>
      <c r="L8830" s="4" t="s">
        <v>24</v>
      </c>
      <c r="M8830" s="4" t="s">
        <v>24</v>
      </c>
      <c r="N8830" s="4" t="s">
        <v>14</v>
      </c>
    </row>
    <row r="8831" spans="1:19">
      <c r="A8831" t="n">
        <v>71343</v>
      </c>
      <c r="B8831" s="75" t="n">
        <v>34</v>
      </c>
      <c r="C8831" s="7" t="n">
        <v>65534</v>
      </c>
      <c r="D8831" s="7" t="s">
        <v>629</v>
      </c>
      <c r="E8831" s="7" t="n">
        <v>0</v>
      </c>
      <c r="F8831" s="7" t="n">
        <v>0</v>
      </c>
      <c r="G8831" s="7" t="n">
        <v>0</v>
      </c>
      <c r="H8831" s="7" t="n">
        <v>0</v>
      </c>
      <c r="I8831" s="7" t="n">
        <v>0</v>
      </c>
      <c r="J8831" s="7" t="n">
        <v>0</v>
      </c>
      <c r="K8831" s="7" t="n">
        <v>-1</v>
      </c>
      <c r="L8831" s="7" t="n">
        <v>-1</v>
      </c>
      <c r="M8831" s="7" t="n">
        <v>-1</v>
      </c>
      <c r="N8831" s="7" t="n">
        <v>0</v>
      </c>
    </row>
    <row r="8832" spans="1:19">
      <c r="A8832" t="s">
        <v>4</v>
      </c>
      <c r="B8832" s="4" t="s">
        <v>5</v>
      </c>
    </row>
    <row r="8833" spans="1:15">
      <c r="A8833" t="n">
        <v>71375</v>
      </c>
      <c r="B8833" s="5" t="n">
        <v>1</v>
      </c>
    </row>
    <row r="8834" spans="1:15" s="3" customFormat="1" customHeight="0">
      <c r="A8834" s="3" t="s">
        <v>2</v>
      </c>
      <c r="B8834" s="3" t="s">
        <v>633</v>
      </c>
    </row>
    <row r="8835" spans="1:15">
      <c r="A8835" t="s">
        <v>4</v>
      </c>
      <c r="B8835" s="4" t="s">
        <v>5</v>
      </c>
      <c r="C8835" s="4" t="s">
        <v>14</v>
      </c>
      <c r="D8835" s="4" t="s">
        <v>10</v>
      </c>
      <c r="E8835" s="4" t="s">
        <v>14</v>
      </c>
    </row>
    <row r="8836" spans="1:15">
      <c r="A8836" t="n">
        <v>71376</v>
      </c>
      <c r="B8836" s="57" t="n">
        <v>39</v>
      </c>
      <c r="C8836" s="7" t="n">
        <v>14</v>
      </c>
      <c r="D8836" s="7" t="n">
        <v>65533</v>
      </c>
      <c r="E8836" s="7" t="n">
        <v>104</v>
      </c>
    </row>
    <row r="8837" spans="1:15">
      <c r="A8837" t="s">
        <v>4</v>
      </c>
      <c r="B8837" s="4" t="s">
        <v>5</v>
      </c>
      <c r="C8837" s="4" t="s">
        <v>14</v>
      </c>
      <c r="D8837" s="4" t="s">
        <v>10</v>
      </c>
      <c r="E8837" s="4" t="s">
        <v>10</v>
      </c>
      <c r="F8837" s="4" t="s">
        <v>10</v>
      </c>
      <c r="G8837" s="4" t="s">
        <v>10</v>
      </c>
      <c r="H8837" s="4" t="s">
        <v>10</v>
      </c>
      <c r="I8837" s="4" t="s">
        <v>6</v>
      </c>
      <c r="J8837" s="4" t="s">
        <v>24</v>
      </c>
      <c r="K8837" s="4" t="s">
        <v>24</v>
      </c>
      <c r="L8837" s="4" t="s">
        <v>24</v>
      </c>
      <c r="M8837" s="4" t="s">
        <v>9</v>
      </c>
      <c r="N8837" s="4" t="s">
        <v>9</v>
      </c>
      <c r="O8837" s="4" t="s">
        <v>24</v>
      </c>
      <c r="P8837" s="4" t="s">
        <v>24</v>
      </c>
      <c r="Q8837" s="4" t="s">
        <v>24</v>
      </c>
      <c r="R8837" s="4" t="s">
        <v>24</v>
      </c>
      <c r="S8837" s="4" t="s">
        <v>14</v>
      </c>
    </row>
    <row r="8838" spans="1:15">
      <c r="A8838" t="n">
        <v>71381</v>
      </c>
      <c r="B8838" s="57" t="n">
        <v>39</v>
      </c>
      <c r="C8838" s="7" t="n">
        <v>12</v>
      </c>
      <c r="D8838" s="7" t="n">
        <v>65533</v>
      </c>
      <c r="E8838" s="7" t="n">
        <v>203</v>
      </c>
      <c r="F8838" s="7" t="n">
        <v>0</v>
      </c>
      <c r="G8838" s="7" t="n">
        <v>65533</v>
      </c>
      <c r="H8838" s="7" t="n">
        <v>0</v>
      </c>
      <c r="I8838" s="7" t="s">
        <v>13</v>
      </c>
      <c r="J8838" s="7" t="n">
        <v>-93.9000015258789</v>
      </c>
      <c r="K8838" s="7" t="n">
        <v>173.550003051758</v>
      </c>
      <c r="L8838" s="7" t="n">
        <v>28.9300003051758</v>
      </c>
      <c r="M8838" s="7" t="n">
        <v>0</v>
      </c>
      <c r="N8838" s="7" t="n">
        <v>1123024896</v>
      </c>
      <c r="O8838" s="7" t="n">
        <v>0</v>
      </c>
      <c r="P8838" s="7" t="n">
        <v>1</v>
      </c>
      <c r="Q8838" s="7" t="n">
        <v>1</v>
      </c>
      <c r="R8838" s="7" t="n">
        <v>1</v>
      </c>
      <c r="S8838" s="7" t="n">
        <v>104</v>
      </c>
    </row>
    <row r="8839" spans="1:15">
      <c r="A8839" t="s">
        <v>4</v>
      </c>
      <c r="B8839" s="4" t="s">
        <v>5</v>
      </c>
      <c r="C8839" s="4" t="s">
        <v>10</v>
      </c>
    </row>
    <row r="8840" spans="1:15">
      <c r="A8840" t="n">
        <v>71431</v>
      </c>
      <c r="B8840" s="27" t="n">
        <v>16</v>
      </c>
      <c r="C8840" s="7" t="n">
        <v>500</v>
      </c>
    </row>
    <row r="8841" spans="1:15">
      <c r="A8841" t="s">
        <v>4</v>
      </c>
      <c r="B8841" s="4" t="s">
        <v>5</v>
      </c>
      <c r="C8841" s="4" t="s">
        <v>14</v>
      </c>
      <c r="D8841" s="4" t="s">
        <v>10</v>
      </c>
      <c r="E8841" s="4" t="s">
        <v>24</v>
      </c>
      <c r="F8841" s="4" t="s">
        <v>10</v>
      </c>
      <c r="G8841" s="4" t="s">
        <v>9</v>
      </c>
      <c r="H8841" s="4" t="s">
        <v>9</v>
      </c>
      <c r="I8841" s="4" t="s">
        <v>10</v>
      </c>
      <c r="J8841" s="4" t="s">
        <v>10</v>
      </c>
      <c r="K8841" s="4" t="s">
        <v>9</v>
      </c>
      <c r="L8841" s="4" t="s">
        <v>9</v>
      </c>
      <c r="M8841" s="4" t="s">
        <v>9</v>
      </c>
      <c r="N8841" s="4" t="s">
        <v>9</v>
      </c>
      <c r="O8841" s="4" t="s">
        <v>6</v>
      </c>
    </row>
    <row r="8842" spans="1:15">
      <c r="A8842" t="n">
        <v>71434</v>
      </c>
      <c r="B8842" s="11" t="n">
        <v>50</v>
      </c>
      <c r="C8842" s="7" t="n">
        <v>0</v>
      </c>
      <c r="D8842" s="7" t="n">
        <v>4338</v>
      </c>
      <c r="E8842" s="7" t="n">
        <v>1</v>
      </c>
      <c r="F8842" s="7" t="n">
        <v>0</v>
      </c>
      <c r="G8842" s="7" t="n">
        <v>0</v>
      </c>
      <c r="H8842" s="7" t="n">
        <v>0</v>
      </c>
      <c r="I8842" s="7" t="n">
        <v>1</v>
      </c>
      <c r="J8842" s="7" t="n">
        <v>65534</v>
      </c>
      <c r="K8842" s="7" t="n">
        <v>0</v>
      </c>
      <c r="L8842" s="7" t="n">
        <v>0</v>
      </c>
      <c r="M8842" s="7" t="n">
        <v>0</v>
      </c>
      <c r="N8842" s="7" t="n">
        <v>1106247680</v>
      </c>
      <c r="O8842" s="7" t="s">
        <v>13</v>
      </c>
    </row>
    <row r="8843" spans="1:15">
      <c r="A8843" t="s">
        <v>4</v>
      </c>
      <c r="B8843" s="4" t="s">
        <v>5</v>
      </c>
      <c r="C8843" s="4" t="s">
        <v>14</v>
      </c>
      <c r="D8843" s="4" t="s">
        <v>24</v>
      </c>
      <c r="E8843" s="4" t="s">
        <v>24</v>
      </c>
      <c r="F8843" s="4" t="s">
        <v>24</v>
      </c>
    </row>
    <row r="8844" spans="1:15">
      <c r="A8844" t="n">
        <v>71473</v>
      </c>
      <c r="B8844" s="33" t="n">
        <v>45</v>
      </c>
      <c r="C8844" s="7" t="n">
        <v>9</v>
      </c>
      <c r="D8844" s="7" t="n">
        <v>0.0199999995529652</v>
      </c>
      <c r="E8844" s="7" t="n">
        <v>0.200000002980232</v>
      </c>
      <c r="F8844" s="7" t="n">
        <v>0.300000011920929</v>
      </c>
    </row>
    <row r="8845" spans="1:15">
      <c r="A8845" t="s">
        <v>4</v>
      </c>
      <c r="B8845" s="4" t="s">
        <v>5</v>
      </c>
      <c r="C8845" s="4" t="s">
        <v>10</v>
      </c>
      <c r="D8845" s="4" t="s">
        <v>14</v>
      </c>
      <c r="E8845" s="4" t="s">
        <v>24</v>
      </c>
      <c r="F8845" s="4" t="s">
        <v>10</v>
      </c>
    </row>
    <row r="8846" spans="1:15">
      <c r="A8846" t="n">
        <v>71487</v>
      </c>
      <c r="B8846" s="72" t="n">
        <v>59</v>
      </c>
      <c r="C8846" s="7" t="n">
        <v>65534</v>
      </c>
      <c r="D8846" s="7" t="n">
        <v>20</v>
      </c>
      <c r="E8846" s="7" t="n">
        <v>0.150000005960464</v>
      </c>
      <c r="F8846" s="7" t="n">
        <v>0</v>
      </c>
    </row>
    <row r="8847" spans="1:15">
      <c r="A8847" t="s">
        <v>4</v>
      </c>
      <c r="B8847" s="4" t="s">
        <v>5</v>
      </c>
      <c r="C8847" s="4" t="s">
        <v>10</v>
      </c>
      <c r="D8847" s="4" t="s">
        <v>14</v>
      </c>
      <c r="E8847" s="4" t="s">
        <v>14</v>
      </c>
      <c r="F8847" s="4" t="s">
        <v>6</v>
      </c>
    </row>
    <row r="8848" spans="1:15">
      <c r="A8848" t="n">
        <v>71497</v>
      </c>
      <c r="B8848" s="43" t="n">
        <v>47</v>
      </c>
      <c r="C8848" s="7" t="n">
        <v>65534</v>
      </c>
      <c r="D8848" s="7" t="n">
        <v>0</v>
      </c>
      <c r="E8848" s="7" t="n">
        <v>0</v>
      </c>
      <c r="F8848" s="7" t="s">
        <v>627</v>
      </c>
    </row>
    <row r="8849" spans="1:19">
      <c r="A8849" t="s">
        <v>4</v>
      </c>
      <c r="B8849" s="4" t="s">
        <v>5</v>
      </c>
      <c r="C8849" s="4" t="s">
        <v>10</v>
      </c>
      <c r="D8849" s="4" t="s">
        <v>6</v>
      </c>
      <c r="E8849" s="4" t="s">
        <v>14</v>
      </c>
      <c r="F8849" s="4" t="s">
        <v>14</v>
      </c>
      <c r="G8849" s="4" t="s">
        <v>14</v>
      </c>
      <c r="H8849" s="4" t="s">
        <v>14</v>
      </c>
      <c r="I8849" s="4" t="s">
        <v>14</v>
      </c>
      <c r="J8849" s="4" t="s">
        <v>24</v>
      </c>
      <c r="K8849" s="4" t="s">
        <v>24</v>
      </c>
      <c r="L8849" s="4" t="s">
        <v>24</v>
      </c>
      <c r="M8849" s="4" t="s">
        <v>24</v>
      </c>
      <c r="N8849" s="4" t="s">
        <v>14</v>
      </c>
    </row>
    <row r="8850" spans="1:19">
      <c r="A8850" t="n">
        <v>71512</v>
      </c>
      <c r="B8850" s="75" t="n">
        <v>34</v>
      </c>
      <c r="C8850" s="7" t="n">
        <v>65534</v>
      </c>
      <c r="D8850" s="7" t="s">
        <v>628</v>
      </c>
      <c r="E8850" s="7" t="n">
        <v>0</v>
      </c>
      <c r="F8850" s="7" t="n">
        <v>1</v>
      </c>
      <c r="G8850" s="7" t="n">
        <v>0</v>
      </c>
      <c r="H8850" s="7" t="n">
        <v>0</v>
      </c>
      <c r="I8850" s="7" t="n">
        <v>0</v>
      </c>
      <c r="J8850" s="7" t="n">
        <v>0.100000001490116</v>
      </c>
      <c r="K8850" s="7" t="n">
        <v>-1</v>
      </c>
      <c r="L8850" s="7" t="n">
        <v>-1</v>
      </c>
      <c r="M8850" s="7" t="n">
        <v>-1</v>
      </c>
      <c r="N8850" s="7" t="n">
        <v>0</v>
      </c>
    </row>
    <row r="8851" spans="1:19">
      <c r="A8851" t="s">
        <v>4</v>
      </c>
      <c r="B8851" s="4" t="s">
        <v>5</v>
      </c>
      <c r="C8851" s="4" t="s">
        <v>10</v>
      </c>
    </row>
    <row r="8852" spans="1:19">
      <c r="A8852" t="n">
        <v>71548</v>
      </c>
      <c r="B8852" s="27" t="n">
        <v>16</v>
      </c>
      <c r="C8852" s="7" t="n">
        <v>500</v>
      </c>
    </row>
    <row r="8853" spans="1:19">
      <c r="A8853" t="s">
        <v>4</v>
      </c>
      <c r="B8853" s="4" t="s">
        <v>5</v>
      </c>
      <c r="C8853" s="4" t="s">
        <v>10</v>
      </c>
      <c r="D8853" s="4" t="s">
        <v>6</v>
      </c>
      <c r="E8853" s="4" t="s">
        <v>14</v>
      </c>
      <c r="F8853" s="4" t="s">
        <v>14</v>
      </c>
      <c r="G8853" s="4" t="s">
        <v>14</v>
      </c>
      <c r="H8853" s="4" t="s">
        <v>14</v>
      </c>
      <c r="I8853" s="4" t="s">
        <v>14</v>
      </c>
      <c r="J8853" s="4" t="s">
        <v>24</v>
      </c>
      <c r="K8853" s="4" t="s">
        <v>24</v>
      </c>
      <c r="L8853" s="4" t="s">
        <v>24</v>
      </c>
      <c r="M8853" s="4" t="s">
        <v>24</v>
      </c>
      <c r="N8853" s="4" t="s">
        <v>14</v>
      </c>
    </row>
    <row r="8854" spans="1:19">
      <c r="A8854" t="n">
        <v>71551</v>
      </c>
      <c r="B8854" s="75" t="n">
        <v>34</v>
      </c>
      <c r="C8854" s="7" t="n">
        <v>65534</v>
      </c>
      <c r="D8854" s="7" t="s">
        <v>629</v>
      </c>
      <c r="E8854" s="7" t="n">
        <v>0</v>
      </c>
      <c r="F8854" s="7" t="n">
        <v>0</v>
      </c>
      <c r="G8854" s="7" t="n">
        <v>0</v>
      </c>
      <c r="H8854" s="7" t="n">
        <v>0</v>
      </c>
      <c r="I8854" s="7" t="n">
        <v>0</v>
      </c>
      <c r="J8854" s="7" t="n">
        <v>0</v>
      </c>
      <c r="K8854" s="7" t="n">
        <v>-1</v>
      </c>
      <c r="L8854" s="7" t="n">
        <v>-1</v>
      </c>
      <c r="M8854" s="7" t="n">
        <v>-1</v>
      </c>
      <c r="N8854" s="7" t="n">
        <v>0</v>
      </c>
    </row>
    <row r="8855" spans="1:19">
      <c r="A8855" t="s">
        <v>4</v>
      </c>
      <c r="B8855" s="4" t="s">
        <v>5</v>
      </c>
    </row>
    <row r="8856" spans="1:19">
      <c r="A8856" t="n">
        <v>71583</v>
      </c>
      <c r="B8856" s="5" t="n">
        <v>1</v>
      </c>
    </row>
    <row r="8857" spans="1:19" s="3" customFormat="1" customHeight="0">
      <c r="A8857" s="3" t="s">
        <v>2</v>
      </c>
      <c r="B8857" s="3" t="s">
        <v>634</v>
      </c>
    </row>
    <row r="8858" spans="1:19">
      <c r="A8858" t="s">
        <v>4</v>
      </c>
      <c r="B8858" s="4" t="s">
        <v>5</v>
      </c>
      <c r="C8858" s="4" t="s">
        <v>14</v>
      </c>
      <c r="D8858" s="4" t="s">
        <v>10</v>
      </c>
      <c r="E8858" s="4" t="s">
        <v>14</v>
      </c>
    </row>
    <row r="8859" spans="1:19">
      <c r="A8859" t="n">
        <v>71584</v>
      </c>
      <c r="B8859" s="57" t="n">
        <v>39</v>
      </c>
      <c r="C8859" s="7" t="n">
        <v>14</v>
      </c>
      <c r="D8859" s="7" t="n">
        <v>65533</v>
      </c>
      <c r="E8859" s="7" t="n">
        <v>105</v>
      </c>
    </row>
    <row r="8860" spans="1:19">
      <c r="A8860" t="s">
        <v>4</v>
      </c>
      <c r="B8860" s="4" t="s">
        <v>5</v>
      </c>
      <c r="C8860" s="4" t="s">
        <v>14</v>
      </c>
      <c r="D8860" s="4" t="s">
        <v>10</v>
      </c>
      <c r="E8860" s="4" t="s">
        <v>10</v>
      </c>
      <c r="F8860" s="4" t="s">
        <v>10</v>
      </c>
      <c r="G8860" s="4" t="s">
        <v>10</v>
      </c>
      <c r="H8860" s="4" t="s">
        <v>10</v>
      </c>
      <c r="I8860" s="4" t="s">
        <v>6</v>
      </c>
      <c r="J8860" s="4" t="s">
        <v>24</v>
      </c>
      <c r="K8860" s="4" t="s">
        <v>24</v>
      </c>
      <c r="L8860" s="4" t="s">
        <v>24</v>
      </c>
      <c r="M8860" s="4" t="s">
        <v>9</v>
      </c>
      <c r="N8860" s="4" t="s">
        <v>9</v>
      </c>
      <c r="O8860" s="4" t="s">
        <v>24</v>
      </c>
      <c r="P8860" s="4" t="s">
        <v>24</v>
      </c>
      <c r="Q8860" s="4" t="s">
        <v>24</v>
      </c>
      <c r="R8860" s="4" t="s">
        <v>24</v>
      </c>
      <c r="S8860" s="4" t="s">
        <v>14</v>
      </c>
    </row>
    <row r="8861" spans="1:19">
      <c r="A8861" t="n">
        <v>71589</v>
      </c>
      <c r="B8861" s="57" t="n">
        <v>39</v>
      </c>
      <c r="C8861" s="7" t="n">
        <v>12</v>
      </c>
      <c r="D8861" s="7" t="n">
        <v>65533</v>
      </c>
      <c r="E8861" s="7" t="n">
        <v>203</v>
      </c>
      <c r="F8861" s="7" t="n">
        <v>0</v>
      </c>
      <c r="G8861" s="7" t="n">
        <v>65533</v>
      </c>
      <c r="H8861" s="7" t="n">
        <v>0</v>
      </c>
      <c r="I8861" s="7" t="s">
        <v>13</v>
      </c>
      <c r="J8861" s="7" t="n">
        <v>-94.1999969482422</v>
      </c>
      <c r="K8861" s="7" t="n">
        <v>173.550003051758</v>
      </c>
      <c r="L8861" s="7" t="n">
        <v>30.2800006866455</v>
      </c>
      <c r="M8861" s="7" t="n">
        <v>0</v>
      </c>
      <c r="N8861" s="7" t="n">
        <v>1126825984</v>
      </c>
      <c r="O8861" s="7" t="n">
        <v>0</v>
      </c>
      <c r="P8861" s="7" t="n">
        <v>1</v>
      </c>
      <c r="Q8861" s="7" t="n">
        <v>1</v>
      </c>
      <c r="R8861" s="7" t="n">
        <v>1</v>
      </c>
      <c r="S8861" s="7" t="n">
        <v>105</v>
      </c>
    </row>
    <row r="8862" spans="1:19">
      <c r="A8862" t="s">
        <v>4</v>
      </c>
      <c r="B8862" s="4" t="s">
        <v>5</v>
      </c>
      <c r="C8862" s="4" t="s">
        <v>10</v>
      </c>
    </row>
    <row r="8863" spans="1:19">
      <c r="A8863" t="n">
        <v>71639</v>
      </c>
      <c r="B8863" s="27" t="n">
        <v>16</v>
      </c>
      <c r="C8863" s="7" t="n">
        <v>500</v>
      </c>
    </row>
    <row r="8864" spans="1:19">
      <c r="A8864" t="s">
        <v>4</v>
      </c>
      <c r="B8864" s="4" t="s">
        <v>5</v>
      </c>
      <c r="C8864" s="4" t="s">
        <v>14</v>
      </c>
      <c r="D8864" s="4" t="s">
        <v>10</v>
      </c>
      <c r="E8864" s="4" t="s">
        <v>24</v>
      </c>
      <c r="F8864" s="4" t="s">
        <v>10</v>
      </c>
      <c r="G8864" s="4" t="s">
        <v>9</v>
      </c>
      <c r="H8864" s="4" t="s">
        <v>9</v>
      </c>
      <c r="I8864" s="4" t="s">
        <v>10</v>
      </c>
      <c r="J8864" s="4" t="s">
        <v>10</v>
      </c>
      <c r="K8864" s="4" t="s">
        <v>9</v>
      </c>
      <c r="L8864" s="4" t="s">
        <v>9</v>
      </c>
      <c r="M8864" s="4" t="s">
        <v>9</v>
      </c>
      <c r="N8864" s="4" t="s">
        <v>9</v>
      </c>
      <c r="O8864" s="4" t="s">
        <v>6</v>
      </c>
    </row>
    <row r="8865" spans="1:19">
      <c r="A8865" t="n">
        <v>71642</v>
      </c>
      <c r="B8865" s="11" t="n">
        <v>50</v>
      </c>
      <c r="C8865" s="7" t="n">
        <v>0</v>
      </c>
      <c r="D8865" s="7" t="n">
        <v>4338</v>
      </c>
      <c r="E8865" s="7" t="n">
        <v>1</v>
      </c>
      <c r="F8865" s="7" t="n">
        <v>0</v>
      </c>
      <c r="G8865" s="7" t="n">
        <v>0</v>
      </c>
      <c r="H8865" s="7" t="n">
        <v>0</v>
      </c>
      <c r="I8865" s="7" t="n">
        <v>1</v>
      </c>
      <c r="J8865" s="7" t="n">
        <v>65534</v>
      </c>
      <c r="K8865" s="7" t="n">
        <v>0</v>
      </c>
      <c r="L8865" s="7" t="n">
        <v>0</v>
      </c>
      <c r="M8865" s="7" t="n">
        <v>0</v>
      </c>
      <c r="N8865" s="7" t="n">
        <v>1106247680</v>
      </c>
      <c r="O8865" s="7" t="s">
        <v>13</v>
      </c>
    </row>
    <row r="8866" spans="1:19">
      <c r="A8866" t="s">
        <v>4</v>
      </c>
      <c r="B8866" s="4" t="s">
        <v>5</v>
      </c>
      <c r="C8866" s="4" t="s">
        <v>14</v>
      </c>
      <c r="D8866" s="4" t="s">
        <v>24</v>
      </c>
      <c r="E8866" s="4" t="s">
        <v>24</v>
      </c>
      <c r="F8866" s="4" t="s">
        <v>24</v>
      </c>
    </row>
    <row r="8867" spans="1:19">
      <c r="A8867" t="n">
        <v>71681</v>
      </c>
      <c r="B8867" s="33" t="n">
        <v>45</v>
      </c>
      <c r="C8867" s="7" t="n">
        <v>9</v>
      </c>
      <c r="D8867" s="7" t="n">
        <v>0.0199999995529652</v>
      </c>
      <c r="E8867" s="7" t="n">
        <v>0.200000002980232</v>
      </c>
      <c r="F8867" s="7" t="n">
        <v>0.300000011920929</v>
      </c>
    </row>
    <row r="8868" spans="1:19">
      <c r="A8868" t="s">
        <v>4</v>
      </c>
      <c r="B8868" s="4" t="s">
        <v>5</v>
      </c>
      <c r="C8868" s="4" t="s">
        <v>10</v>
      </c>
      <c r="D8868" s="4" t="s">
        <v>14</v>
      </c>
      <c r="E8868" s="4" t="s">
        <v>24</v>
      </c>
      <c r="F8868" s="4" t="s">
        <v>10</v>
      </c>
    </row>
    <row r="8869" spans="1:19">
      <c r="A8869" t="n">
        <v>71695</v>
      </c>
      <c r="B8869" s="72" t="n">
        <v>59</v>
      </c>
      <c r="C8869" s="7" t="n">
        <v>65534</v>
      </c>
      <c r="D8869" s="7" t="n">
        <v>20</v>
      </c>
      <c r="E8869" s="7" t="n">
        <v>0.150000005960464</v>
      </c>
      <c r="F8869" s="7" t="n">
        <v>0</v>
      </c>
    </row>
    <row r="8870" spans="1:19">
      <c r="A8870" t="s">
        <v>4</v>
      </c>
      <c r="B8870" s="4" t="s">
        <v>5</v>
      </c>
      <c r="C8870" s="4" t="s">
        <v>10</v>
      </c>
      <c r="D8870" s="4" t="s">
        <v>14</v>
      </c>
      <c r="E8870" s="4" t="s">
        <v>14</v>
      </c>
      <c r="F8870" s="4" t="s">
        <v>6</v>
      </c>
    </row>
    <row r="8871" spans="1:19">
      <c r="A8871" t="n">
        <v>71705</v>
      </c>
      <c r="B8871" s="43" t="n">
        <v>47</v>
      </c>
      <c r="C8871" s="7" t="n">
        <v>65534</v>
      </c>
      <c r="D8871" s="7" t="n">
        <v>0</v>
      </c>
      <c r="E8871" s="7" t="n">
        <v>0</v>
      </c>
      <c r="F8871" s="7" t="s">
        <v>627</v>
      </c>
    </row>
    <row r="8872" spans="1:19">
      <c r="A8872" t="s">
        <v>4</v>
      </c>
      <c r="B8872" s="4" t="s">
        <v>5</v>
      </c>
      <c r="C8872" s="4" t="s">
        <v>10</v>
      </c>
      <c r="D8872" s="4" t="s">
        <v>6</v>
      </c>
      <c r="E8872" s="4" t="s">
        <v>14</v>
      </c>
      <c r="F8872" s="4" t="s">
        <v>14</v>
      </c>
      <c r="G8872" s="4" t="s">
        <v>14</v>
      </c>
      <c r="H8872" s="4" t="s">
        <v>14</v>
      </c>
      <c r="I8872" s="4" t="s">
        <v>14</v>
      </c>
      <c r="J8872" s="4" t="s">
        <v>24</v>
      </c>
      <c r="K8872" s="4" t="s">
        <v>24</v>
      </c>
      <c r="L8872" s="4" t="s">
        <v>24</v>
      </c>
      <c r="M8872" s="4" t="s">
        <v>24</v>
      </c>
      <c r="N8872" s="4" t="s">
        <v>14</v>
      </c>
    </row>
    <row r="8873" spans="1:19">
      <c r="A8873" t="n">
        <v>71720</v>
      </c>
      <c r="B8873" s="75" t="n">
        <v>34</v>
      </c>
      <c r="C8873" s="7" t="n">
        <v>65534</v>
      </c>
      <c r="D8873" s="7" t="s">
        <v>628</v>
      </c>
      <c r="E8873" s="7" t="n">
        <v>0</v>
      </c>
      <c r="F8873" s="7" t="n">
        <v>1</v>
      </c>
      <c r="G8873" s="7" t="n">
        <v>0</v>
      </c>
      <c r="H8873" s="7" t="n">
        <v>0</v>
      </c>
      <c r="I8873" s="7" t="n">
        <v>0</v>
      </c>
      <c r="J8873" s="7" t="n">
        <v>0.100000001490116</v>
      </c>
      <c r="K8873" s="7" t="n">
        <v>-1</v>
      </c>
      <c r="L8873" s="7" t="n">
        <v>-1</v>
      </c>
      <c r="M8873" s="7" t="n">
        <v>-1</v>
      </c>
      <c r="N8873" s="7" t="n">
        <v>0</v>
      </c>
    </row>
    <row r="8874" spans="1:19">
      <c r="A8874" t="s">
        <v>4</v>
      </c>
      <c r="B8874" s="4" t="s">
        <v>5</v>
      </c>
      <c r="C8874" s="4" t="s">
        <v>10</v>
      </c>
    </row>
    <row r="8875" spans="1:19">
      <c r="A8875" t="n">
        <v>71756</v>
      </c>
      <c r="B8875" s="27" t="n">
        <v>16</v>
      </c>
      <c r="C8875" s="7" t="n">
        <v>600</v>
      </c>
    </row>
    <row r="8876" spans="1:19">
      <c r="A8876" t="s">
        <v>4</v>
      </c>
      <c r="B8876" s="4" t="s">
        <v>5</v>
      </c>
      <c r="C8876" s="4" t="s">
        <v>10</v>
      </c>
      <c r="D8876" s="4" t="s">
        <v>6</v>
      </c>
      <c r="E8876" s="4" t="s">
        <v>14</v>
      </c>
      <c r="F8876" s="4" t="s">
        <v>14</v>
      </c>
      <c r="G8876" s="4" t="s">
        <v>14</v>
      </c>
      <c r="H8876" s="4" t="s">
        <v>14</v>
      </c>
      <c r="I8876" s="4" t="s">
        <v>14</v>
      </c>
      <c r="J8876" s="4" t="s">
        <v>24</v>
      </c>
      <c r="K8876" s="4" t="s">
        <v>24</v>
      </c>
      <c r="L8876" s="4" t="s">
        <v>24</v>
      </c>
      <c r="M8876" s="4" t="s">
        <v>24</v>
      </c>
      <c r="N8876" s="4" t="s">
        <v>14</v>
      </c>
    </row>
    <row r="8877" spans="1:19">
      <c r="A8877" t="n">
        <v>71759</v>
      </c>
      <c r="B8877" s="75" t="n">
        <v>34</v>
      </c>
      <c r="C8877" s="7" t="n">
        <v>65534</v>
      </c>
      <c r="D8877" s="7" t="s">
        <v>629</v>
      </c>
      <c r="E8877" s="7" t="n">
        <v>0</v>
      </c>
      <c r="F8877" s="7" t="n">
        <v>0</v>
      </c>
      <c r="G8877" s="7" t="n">
        <v>0</v>
      </c>
      <c r="H8877" s="7" t="n">
        <v>0</v>
      </c>
      <c r="I8877" s="7" t="n">
        <v>0</v>
      </c>
      <c r="J8877" s="7" t="n">
        <v>0</v>
      </c>
      <c r="K8877" s="7" t="n">
        <v>-1</v>
      </c>
      <c r="L8877" s="7" t="n">
        <v>-1</v>
      </c>
      <c r="M8877" s="7" t="n">
        <v>-1</v>
      </c>
      <c r="N8877" s="7" t="n">
        <v>0</v>
      </c>
    </row>
    <row r="8878" spans="1:19">
      <c r="A8878" t="s">
        <v>4</v>
      </c>
      <c r="B8878" s="4" t="s">
        <v>5</v>
      </c>
    </row>
    <row r="8879" spans="1:19">
      <c r="A8879" t="n">
        <v>71791</v>
      </c>
      <c r="B8879" s="5" t="n">
        <v>1</v>
      </c>
    </row>
    <row r="8880" spans="1:19" s="3" customFormat="1" customHeight="0">
      <c r="A8880" s="3" t="s">
        <v>2</v>
      </c>
      <c r="B8880" s="3" t="s">
        <v>635</v>
      </c>
    </row>
    <row r="8881" spans="1:15">
      <c r="A8881" t="s">
        <v>4</v>
      </c>
      <c r="B8881" s="4" t="s">
        <v>5</v>
      </c>
      <c r="C8881" s="4" t="s">
        <v>14</v>
      </c>
      <c r="D8881" s="4" t="s">
        <v>10</v>
      </c>
      <c r="E8881" s="4" t="s">
        <v>14</v>
      </c>
    </row>
    <row r="8882" spans="1:15">
      <c r="A8882" t="n">
        <v>71792</v>
      </c>
      <c r="B8882" s="57" t="n">
        <v>39</v>
      </c>
      <c r="C8882" s="7" t="n">
        <v>14</v>
      </c>
      <c r="D8882" s="7" t="n">
        <v>65533</v>
      </c>
      <c r="E8882" s="7" t="n">
        <v>106</v>
      </c>
    </row>
    <row r="8883" spans="1:15">
      <c r="A8883" t="s">
        <v>4</v>
      </c>
      <c r="B8883" s="4" t="s">
        <v>5</v>
      </c>
      <c r="C8883" s="4" t="s">
        <v>14</v>
      </c>
      <c r="D8883" s="4" t="s">
        <v>10</v>
      </c>
      <c r="E8883" s="4" t="s">
        <v>10</v>
      </c>
      <c r="F8883" s="4" t="s">
        <v>10</v>
      </c>
      <c r="G8883" s="4" t="s">
        <v>10</v>
      </c>
      <c r="H8883" s="4" t="s">
        <v>10</v>
      </c>
      <c r="I8883" s="4" t="s">
        <v>6</v>
      </c>
      <c r="J8883" s="4" t="s">
        <v>24</v>
      </c>
      <c r="K8883" s="4" t="s">
        <v>24</v>
      </c>
      <c r="L8883" s="4" t="s">
        <v>24</v>
      </c>
      <c r="M8883" s="4" t="s">
        <v>9</v>
      </c>
      <c r="N8883" s="4" t="s">
        <v>9</v>
      </c>
      <c r="O8883" s="4" t="s">
        <v>24</v>
      </c>
      <c r="P8883" s="4" t="s">
        <v>24</v>
      </c>
      <c r="Q8883" s="4" t="s">
        <v>24</v>
      </c>
      <c r="R8883" s="4" t="s">
        <v>24</v>
      </c>
      <c r="S8883" s="4" t="s">
        <v>14</v>
      </c>
    </row>
    <row r="8884" spans="1:15">
      <c r="A8884" t="n">
        <v>71797</v>
      </c>
      <c r="B8884" s="57" t="n">
        <v>39</v>
      </c>
      <c r="C8884" s="7" t="n">
        <v>12</v>
      </c>
      <c r="D8884" s="7" t="n">
        <v>65533</v>
      </c>
      <c r="E8884" s="7" t="n">
        <v>203</v>
      </c>
      <c r="F8884" s="7" t="n">
        <v>0</v>
      </c>
      <c r="G8884" s="7" t="n">
        <v>65533</v>
      </c>
      <c r="H8884" s="7" t="n">
        <v>0</v>
      </c>
      <c r="I8884" s="7" t="s">
        <v>13</v>
      </c>
      <c r="J8884" s="7" t="n">
        <v>-93.879997253418</v>
      </c>
      <c r="K8884" s="7" t="n">
        <v>173.550003051758</v>
      </c>
      <c r="L8884" s="7" t="n">
        <v>32.4000015258789</v>
      </c>
      <c r="M8884" s="7" t="n">
        <v>0</v>
      </c>
      <c r="N8884" s="7" t="n">
        <v>-1046478848</v>
      </c>
      <c r="O8884" s="7" t="n">
        <v>0</v>
      </c>
      <c r="P8884" s="7" t="n">
        <v>1</v>
      </c>
      <c r="Q8884" s="7" t="n">
        <v>1</v>
      </c>
      <c r="R8884" s="7" t="n">
        <v>1</v>
      </c>
      <c r="S8884" s="7" t="n">
        <v>106</v>
      </c>
    </row>
    <row r="8885" spans="1:15">
      <c r="A8885" t="s">
        <v>4</v>
      </c>
      <c r="B8885" s="4" t="s">
        <v>5</v>
      </c>
      <c r="C8885" s="4" t="s">
        <v>10</v>
      </c>
    </row>
    <row r="8886" spans="1:15">
      <c r="A8886" t="n">
        <v>71847</v>
      </c>
      <c r="B8886" s="27" t="n">
        <v>16</v>
      </c>
      <c r="C8886" s="7" t="n">
        <v>500</v>
      </c>
    </row>
    <row r="8887" spans="1:15">
      <c r="A8887" t="s">
        <v>4</v>
      </c>
      <c r="B8887" s="4" t="s">
        <v>5</v>
      </c>
      <c r="C8887" s="4" t="s">
        <v>14</v>
      </c>
      <c r="D8887" s="4" t="s">
        <v>10</v>
      </c>
      <c r="E8887" s="4" t="s">
        <v>24</v>
      </c>
      <c r="F8887" s="4" t="s">
        <v>10</v>
      </c>
      <c r="G8887" s="4" t="s">
        <v>9</v>
      </c>
      <c r="H8887" s="4" t="s">
        <v>9</v>
      </c>
      <c r="I8887" s="4" t="s">
        <v>10</v>
      </c>
      <c r="J8887" s="4" t="s">
        <v>10</v>
      </c>
      <c r="K8887" s="4" t="s">
        <v>9</v>
      </c>
      <c r="L8887" s="4" t="s">
        <v>9</v>
      </c>
      <c r="M8887" s="4" t="s">
        <v>9</v>
      </c>
      <c r="N8887" s="4" t="s">
        <v>9</v>
      </c>
      <c r="O8887" s="4" t="s">
        <v>6</v>
      </c>
    </row>
    <row r="8888" spans="1:15">
      <c r="A8888" t="n">
        <v>71850</v>
      </c>
      <c r="B8888" s="11" t="n">
        <v>50</v>
      </c>
      <c r="C8888" s="7" t="n">
        <v>0</v>
      </c>
      <c r="D8888" s="7" t="n">
        <v>4338</v>
      </c>
      <c r="E8888" s="7" t="n">
        <v>1</v>
      </c>
      <c r="F8888" s="7" t="n">
        <v>0</v>
      </c>
      <c r="G8888" s="7" t="n">
        <v>0</v>
      </c>
      <c r="H8888" s="7" t="n">
        <v>0</v>
      </c>
      <c r="I8888" s="7" t="n">
        <v>1</v>
      </c>
      <c r="J8888" s="7" t="n">
        <v>65534</v>
      </c>
      <c r="K8888" s="7" t="n">
        <v>0</v>
      </c>
      <c r="L8888" s="7" t="n">
        <v>0</v>
      </c>
      <c r="M8888" s="7" t="n">
        <v>0</v>
      </c>
      <c r="N8888" s="7" t="n">
        <v>1106247680</v>
      </c>
      <c r="O8888" s="7" t="s">
        <v>13</v>
      </c>
    </row>
    <row r="8889" spans="1:15">
      <c r="A8889" t="s">
        <v>4</v>
      </c>
      <c r="B8889" s="4" t="s">
        <v>5</v>
      </c>
      <c r="C8889" s="4" t="s">
        <v>14</v>
      </c>
      <c r="D8889" s="4" t="s">
        <v>24</v>
      </c>
      <c r="E8889" s="4" t="s">
        <v>24</v>
      </c>
      <c r="F8889" s="4" t="s">
        <v>24</v>
      </c>
    </row>
    <row r="8890" spans="1:15">
      <c r="A8890" t="n">
        <v>71889</v>
      </c>
      <c r="B8890" s="33" t="n">
        <v>45</v>
      </c>
      <c r="C8890" s="7" t="n">
        <v>9</v>
      </c>
      <c r="D8890" s="7" t="n">
        <v>0.0199999995529652</v>
      </c>
      <c r="E8890" s="7" t="n">
        <v>0.200000002980232</v>
      </c>
      <c r="F8890" s="7" t="n">
        <v>0.300000011920929</v>
      </c>
    </row>
    <row r="8891" spans="1:15">
      <c r="A8891" t="s">
        <v>4</v>
      </c>
      <c r="B8891" s="4" t="s">
        <v>5</v>
      </c>
      <c r="C8891" s="4" t="s">
        <v>10</v>
      </c>
      <c r="D8891" s="4" t="s">
        <v>14</v>
      </c>
      <c r="E8891" s="4" t="s">
        <v>24</v>
      </c>
      <c r="F8891" s="4" t="s">
        <v>10</v>
      </c>
    </row>
    <row r="8892" spans="1:15">
      <c r="A8892" t="n">
        <v>71903</v>
      </c>
      <c r="B8892" s="72" t="n">
        <v>59</v>
      </c>
      <c r="C8892" s="7" t="n">
        <v>65534</v>
      </c>
      <c r="D8892" s="7" t="n">
        <v>20</v>
      </c>
      <c r="E8892" s="7" t="n">
        <v>0.150000005960464</v>
      </c>
      <c r="F8892" s="7" t="n">
        <v>0</v>
      </c>
    </row>
    <row r="8893" spans="1:15">
      <c r="A8893" t="s">
        <v>4</v>
      </c>
      <c r="B8893" s="4" t="s">
        <v>5</v>
      </c>
      <c r="C8893" s="4" t="s">
        <v>10</v>
      </c>
      <c r="D8893" s="4" t="s">
        <v>14</v>
      </c>
      <c r="E8893" s="4" t="s">
        <v>14</v>
      </c>
      <c r="F8893" s="4" t="s">
        <v>6</v>
      </c>
    </row>
    <row r="8894" spans="1:15">
      <c r="A8894" t="n">
        <v>71913</v>
      </c>
      <c r="B8894" s="43" t="n">
        <v>47</v>
      </c>
      <c r="C8894" s="7" t="n">
        <v>65534</v>
      </c>
      <c r="D8894" s="7" t="n">
        <v>0</v>
      </c>
      <c r="E8894" s="7" t="n">
        <v>0</v>
      </c>
      <c r="F8894" s="7" t="s">
        <v>627</v>
      </c>
    </row>
    <row r="8895" spans="1:15">
      <c r="A8895" t="s">
        <v>4</v>
      </c>
      <c r="B8895" s="4" t="s">
        <v>5</v>
      </c>
      <c r="C8895" s="4" t="s">
        <v>10</v>
      </c>
      <c r="D8895" s="4" t="s">
        <v>6</v>
      </c>
      <c r="E8895" s="4" t="s">
        <v>14</v>
      </c>
      <c r="F8895" s="4" t="s">
        <v>14</v>
      </c>
      <c r="G8895" s="4" t="s">
        <v>14</v>
      </c>
      <c r="H8895" s="4" t="s">
        <v>14</v>
      </c>
      <c r="I8895" s="4" t="s">
        <v>14</v>
      </c>
      <c r="J8895" s="4" t="s">
        <v>24</v>
      </c>
      <c r="K8895" s="4" t="s">
        <v>24</v>
      </c>
      <c r="L8895" s="4" t="s">
        <v>24</v>
      </c>
      <c r="M8895" s="4" t="s">
        <v>24</v>
      </c>
      <c r="N8895" s="4" t="s">
        <v>14</v>
      </c>
    </row>
    <row r="8896" spans="1:15">
      <c r="A8896" t="n">
        <v>71928</v>
      </c>
      <c r="B8896" s="75" t="n">
        <v>34</v>
      </c>
      <c r="C8896" s="7" t="n">
        <v>65534</v>
      </c>
      <c r="D8896" s="7" t="s">
        <v>628</v>
      </c>
      <c r="E8896" s="7" t="n">
        <v>0</v>
      </c>
      <c r="F8896" s="7" t="n">
        <v>1</v>
      </c>
      <c r="G8896" s="7" t="n">
        <v>0</v>
      </c>
      <c r="H8896" s="7" t="n">
        <v>0</v>
      </c>
      <c r="I8896" s="7" t="n">
        <v>0</v>
      </c>
      <c r="J8896" s="7" t="n">
        <v>0.100000001490116</v>
      </c>
      <c r="K8896" s="7" t="n">
        <v>-1</v>
      </c>
      <c r="L8896" s="7" t="n">
        <v>-1</v>
      </c>
      <c r="M8896" s="7" t="n">
        <v>-1</v>
      </c>
      <c r="N8896" s="7" t="n">
        <v>0</v>
      </c>
    </row>
    <row r="8897" spans="1:19">
      <c r="A8897" t="s">
        <v>4</v>
      </c>
      <c r="B8897" s="4" t="s">
        <v>5</v>
      </c>
      <c r="C8897" s="4" t="s">
        <v>10</v>
      </c>
    </row>
    <row r="8898" spans="1:19">
      <c r="A8898" t="n">
        <v>71964</v>
      </c>
      <c r="B8898" s="27" t="n">
        <v>16</v>
      </c>
      <c r="C8898" s="7" t="n">
        <v>500</v>
      </c>
    </row>
    <row r="8899" spans="1:19">
      <c r="A8899" t="s">
        <v>4</v>
      </c>
      <c r="B8899" s="4" t="s">
        <v>5</v>
      </c>
      <c r="C8899" s="4" t="s">
        <v>10</v>
      </c>
      <c r="D8899" s="4" t="s">
        <v>6</v>
      </c>
      <c r="E8899" s="4" t="s">
        <v>14</v>
      </c>
      <c r="F8899" s="4" t="s">
        <v>14</v>
      </c>
      <c r="G8899" s="4" t="s">
        <v>14</v>
      </c>
      <c r="H8899" s="4" t="s">
        <v>14</v>
      </c>
      <c r="I8899" s="4" t="s">
        <v>14</v>
      </c>
      <c r="J8899" s="4" t="s">
        <v>24</v>
      </c>
      <c r="K8899" s="4" t="s">
        <v>24</v>
      </c>
      <c r="L8899" s="4" t="s">
        <v>24</v>
      </c>
      <c r="M8899" s="4" t="s">
        <v>24</v>
      </c>
      <c r="N8899" s="4" t="s">
        <v>14</v>
      </c>
    </row>
    <row r="8900" spans="1:19">
      <c r="A8900" t="n">
        <v>71967</v>
      </c>
      <c r="B8900" s="75" t="n">
        <v>34</v>
      </c>
      <c r="C8900" s="7" t="n">
        <v>65534</v>
      </c>
      <c r="D8900" s="7" t="s">
        <v>629</v>
      </c>
      <c r="E8900" s="7" t="n">
        <v>0</v>
      </c>
      <c r="F8900" s="7" t="n">
        <v>0</v>
      </c>
      <c r="G8900" s="7" t="n">
        <v>0</v>
      </c>
      <c r="H8900" s="7" t="n">
        <v>0</v>
      </c>
      <c r="I8900" s="7" t="n">
        <v>0</v>
      </c>
      <c r="J8900" s="7" t="n">
        <v>0</v>
      </c>
      <c r="K8900" s="7" t="n">
        <v>-1</v>
      </c>
      <c r="L8900" s="7" t="n">
        <v>-1</v>
      </c>
      <c r="M8900" s="7" t="n">
        <v>-1</v>
      </c>
      <c r="N8900" s="7" t="n">
        <v>0</v>
      </c>
    </row>
    <row r="8901" spans="1:19">
      <c r="A8901" t="s">
        <v>4</v>
      </c>
      <c r="B8901" s="4" t="s">
        <v>5</v>
      </c>
    </row>
    <row r="8902" spans="1:19">
      <c r="A8902" t="n">
        <v>71999</v>
      </c>
      <c r="B8902" s="5" t="n">
        <v>1</v>
      </c>
    </row>
    <row r="8903" spans="1:19" s="3" customFormat="1" customHeight="0">
      <c r="A8903" s="3" t="s">
        <v>2</v>
      </c>
      <c r="B8903" s="3" t="s">
        <v>636</v>
      </c>
    </row>
    <row r="8904" spans="1:19">
      <c r="A8904" t="s">
        <v>4</v>
      </c>
      <c r="B8904" s="4" t="s">
        <v>5</v>
      </c>
      <c r="C8904" s="4" t="s">
        <v>14</v>
      </c>
      <c r="D8904" s="4" t="s">
        <v>10</v>
      </c>
      <c r="E8904" s="4" t="s">
        <v>14</v>
      </c>
    </row>
    <row r="8905" spans="1:19">
      <c r="A8905" t="n">
        <v>72000</v>
      </c>
      <c r="B8905" s="57" t="n">
        <v>39</v>
      </c>
      <c r="C8905" s="7" t="n">
        <v>14</v>
      </c>
      <c r="D8905" s="7" t="n">
        <v>65533</v>
      </c>
      <c r="E8905" s="7" t="n">
        <v>107</v>
      </c>
    </row>
    <row r="8906" spans="1:19">
      <c r="A8906" t="s">
        <v>4</v>
      </c>
      <c r="B8906" s="4" t="s">
        <v>5</v>
      </c>
      <c r="C8906" s="4" t="s">
        <v>14</v>
      </c>
      <c r="D8906" s="4" t="s">
        <v>10</v>
      </c>
      <c r="E8906" s="4" t="s">
        <v>10</v>
      </c>
      <c r="F8906" s="4" t="s">
        <v>10</v>
      </c>
      <c r="G8906" s="4" t="s">
        <v>10</v>
      </c>
      <c r="H8906" s="4" t="s">
        <v>10</v>
      </c>
      <c r="I8906" s="4" t="s">
        <v>6</v>
      </c>
      <c r="J8906" s="4" t="s">
        <v>24</v>
      </c>
      <c r="K8906" s="4" t="s">
        <v>24</v>
      </c>
      <c r="L8906" s="4" t="s">
        <v>24</v>
      </c>
      <c r="M8906" s="4" t="s">
        <v>9</v>
      </c>
      <c r="N8906" s="4" t="s">
        <v>9</v>
      </c>
      <c r="O8906" s="4" t="s">
        <v>24</v>
      </c>
      <c r="P8906" s="4" t="s">
        <v>24</v>
      </c>
      <c r="Q8906" s="4" t="s">
        <v>24</v>
      </c>
      <c r="R8906" s="4" t="s">
        <v>24</v>
      </c>
      <c r="S8906" s="4" t="s">
        <v>14</v>
      </c>
    </row>
    <row r="8907" spans="1:19">
      <c r="A8907" t="n">
        <v>72005</v>
      </c>
      <c r="B8907" s="57" t="n">
        <v>39</v>
      </c>
      <c r="C8907" s="7" t="n">
        <v>12</v>
      </c>
      <c r="D8907" s="7" t="n">
        <v>65533</v>
      </c>
      <c r="E8907" s="7" t="n">
        <v>203</v>
      </c>
      <c r="F8907" s="7" t="n">
        <v>0</v>
      </c>
      <c r="G8907" s="7" t="n">
        <v>65533</v>
      </c>
      <c r="H8907" s="7" t="n">
        <v>0</v>
      </c>
      <c r="I8907" s="7" t="s">
        <v>13</v>
      </c>
      <c r="J8907" s="7" t="n">
        <v>-91.6399993896484</v>
      </c>
      <c r="K8907" s="7" t="n">
        <v>173.550003051758</v>
      </c>
      <c r="L8907" s="7" t="n">
        <v>29.7600002288818</v>
      </c>
      <c r="M8907" s="7" t="n">
        <v>0</v>
      </c>
      <c r="N8907" s="7" t="n">
        <v>-1031012352</v>
      </c>
      <c r="O8907" s="7" t="n">
        <v>0</v>
      </c>
      <c r="P8907" s="7" t="n">
        <v>1</v>
      </c>
      <c r="Q8907" s="7" t="n">
        <v>1</v>
      </c>
      <c r="R8907" s="7" t="n">
        <v>1</v>
      </c>
      <c r="S8907" s="7" t="n">
        <v>107</v>
      </c>
    </row>
    <row r="8908" spans="1:19">
      <c r="A8908" t="s">
        <v>4</v>
      </c>
      <c r="B8908" s="4" t="s">
        <v>5</v>
      </c>
      <c r="C8908" s="4" t="s">
        <v>10</v>
      </c>
    </row>
    <row r="8909" spans="1:19">
      <c r="A8909" t="n">
        <v>72055</v>
      </c>
      <c r="B8909" s="27" t="n">
        <v>16</v>
      </c>
      <c r="C8909" s="7" t="n">
        <v>500</v>
      </c>
    </row>
    <row r="8910" spans="1:19">
      <c r="A8910" t="s">
        <v>4</v>
      </c>
      <c r="B8910" s="4" t="s">
        <v>5</v>
      </c>
      <c r="C8910" s="4" t="s">
        <v>14</v>
      </c>
      <c r="D8910" s="4" t="s">
        <v>10</v>
      </c>
      <c r="E8910" s="4" t="s">
        <v>24</v>
      </c>
      <c r="F8910" s="4" t="s">
        <v>10</v>
      </c>
      <c r="G8910" s="4" t="s">
        <v>9</v>
      </c>
      <c r="H8910" s="4" t="s">
        <v>9</v>
      </c>
      <c r="I8910" s="4" t="s">
        <v>10</v>
      </c>
      <c r="J8910" s="4" t="s">
        <v>10</v>
      </c>
      <c r="K8910" s="4" t="s">
        <v>9</v>
      </c>
      <c r="L8910" s="4" t="s">
        <v>9</v>
      </c>
      <c r="M8910" s="4" t="s">
        <v>9</v>
      </c>
      <c r="N8910" s="4" t="s">
        <v>9</v>
      </c>
      <c r="O8910" s="4" t="s">
        <v>6</v>
      </c>
    </row>
    <row r="8911" spans="1:19">
      <c r="A8911" t="n">
        <v>72058</v>
      </c>
      <c r="B8911" s="11" t="n">
        <v>50</v>
      </c>
      <c r="C8911" s="7" t="n">
        <v>0</v>
      </c>
      <c r="D8911" s="7" t="n">
        <v>4338</v>
      </c>
      <c r="E8911" s="7" t="n">
        <v>1</v>
      </c>
      <c r="F8911" s="7" t="n">
        <v>0</v>
      </c>
      <c r="G8911" s="7" t="n">
        <v>0</v>
      </c>
      <c r="H8911" s="7" t="n">
        <v>0</v>
      </c>
      <c r="I8911" s="7" t="n">
        <v>1</v>
      </c>
      <c r="J8911" s="7" t="n">
        <v>65534</v>
      </c>
      <c r="K8911" s="7" t="n">
        <v>0</v>
      </c>
      <c r="L8911" s="7" t="n">
        <v>0</v>
      </c>
      <c r="M8911" s="7" t="n">
        <v>0</v>
      </c>
      <c r="N8911" s="7" t="n">
        <v>1106247680</v>
      </c>
      <c r="O8911" s="7" t="s">
        <v>13</v>
      </c>
    </row>
    <row r="8912" spans="1:19">
      <c r="A8912" t="s">
        <v>4</v>
      </c>
      <c r="B8912" s="4" t="s">
        <v>5</v>
      </c>
      <c r="C8912" s="4" t="s">
        <v>14</v>
      </c>
      <c r="D8912" s="4" t="s">
        <v>24</v>
      </c>
      <c r="E8912" s="4" t="s">
        <v>24</v>
      </c>
      <c r="F8912" s="4" t="s">
        <v>24</v>
      </c>
    </row>
    <row r="8913" spans="1:19">
      <c r="A8913" t="n">
        <v>72097</v>
      </c>
      <c r="B8913" s="33" t="n">
        <v>45</v>
      </c>
      <c r="C8913" s="7" t="n">
        <v>9</v>
      </c>
      <c r="D8913" s="7" t="n">
        <v>0.0199999995529652</v>
      </c>
      <c r="E8913" s="7" t="n">
        <v>0.209999993443489</v>
      </c>
      <c r="F8913" s="7" t="n">
        <v>0.300000011920929</v>
      </c>
    </row>
    <row r="8914" spans="1:19">
      <c r="A8914" t="s">
        <v>4</v>
      </c>
      <c r="B8914" s="4" t="s">
        <v>5</v>
      </c>
      <c r="C8914" s="4" t="s">
        <v>10</v>
      </c>
      <c r="D8914" s="4" t="s">
        <v>14</v>
      </c>
      <c r="E8914" s="4" t="s">
        <v>24</v>
      </c>
      <c r="F8914" s="4" t="s">
        <v>10</v>
      </c>
    </row>
    <row r="8915" spans="1:19">
      <c r="A8915" t="n">
        <v>72111</v>
      </c>
      <c r="B8915" s="72" t="n">
        <v>59</v>
      </c>
      <c r="C8915" s="7" t="n">
        <v>65534</v>
      </c>
      <c r="D8915" s="7" t="n">
        <v>20</v>
      </c>
      <c r="E8915" s="7" t="n">
        <v>0.150000005960464</v>
      </c>
      <c r="F8915" s="7" t="n">
        <v>0</v>
      </c>
    </row>
    <row r="8916" spans="1:19">
      <c r="A8916" t="s">
        <v>4</v>
      </c>
      <c r="B8916" s="4" t="s">
        <v>5</v>
      </c>
      <c r="C8916" s="4" t="s">
        <v>10</v>
      </c>
      <c r="D8916" s="4" t="s">
        <v>6</v>
      </c>
      <c r="E8916" s="4" t="s">
        <v>14</v>
      </c>
      <c r="F8916" s="4" t="s">
        <v>14</v>
      </c>
      <c r="G8916" s="4" t="s">
        <v>14</v>
      </c>
      <c r="H8916" s="4" t="s">
        <v>14</v>
      </c>
      <c r="I8916" s="4" t="s">
        <v>14</v>
      </c>
      <c r="J8916" s="4" t="s">
        <v>24</v>
      </c>
      <c r="K8916" s="4" t="s">
        <v>24</v>
      </c>
      <c r="L8916" s="4" t="s">
        <v>24</v>
      </c>
      <c r="M8916" s="4" t="s">
        <v>24</v>
      </c>
      <c r="N8916" s="4" t="s">
        <v>14</v>
      </c>
    </row>
    <row r="8917" spans="1:19">
      <c r="A8917" t="n">
        <v>72121</v>
      </c>
      <c r="B8917" s="75" t="n">
        <v>34</v>
      </c>
      <c r="C8917" s="7" t="n">
        <v>65534</v>
      </c>
      <c r="D8917" s="7" t="s">
        <v>629</v>
      </c>
      <c r="E8917" s="7" t="n">
        <v>0</v>
      </c>
      <c r="F8917" s="7" t="n">
        <v>0</v>
      </c>
      <c r="G8917" s="7" t="n">
        <v>0</v>
      </c>
      <c r="H8917" s="7" t="n">
        <v>0</v>
      </c>
      <c r="I8917" s="7" t="n">
        <v>0</v>
      </c>
      <c r="J8917" s="7" t="n">
        <v>0</v>
      </c>
      <c r="K8917" s="7" t="n">
        <v>-1</v>
      </c>
      <c r="L8917" s="7" t="n">
        <v>-1</v>
      </c>
      <c r="M8917" s="7" t="n">
        <v>-1</v>
      </c>
      <c r="N8917" s="7" t="n">
        <v>0</v>
      </c>
    </row>
    <row r="8918" spans="1:19">
      <c r="A8918" t="s">
        <v>4</v>
      </c>
      <c r="B8918" s="4" t="s">
        <v>5</v>
      </c>
      <c r="C8918" s="4" t="s">
        <v>10</v>
      </c>
      <c r="D8918" s="4" t="s">
        <v>6</v>
      </c>
      <c r="E8918" s="4" t="s">
        <v>14</v>
      </c>
      <c r="F8918" s="4" t="s">
        <v>14</v>
      </c>
      <c r="G8918" s="4" t="s">
        <v>14</v>
      </c>
      <c r="H8918" s="4" t="s">
        <v>14</v>
      </c>
      <c r="I8918" s="4" t="s">
        <v>14</v>
      </c>
      <c r="J8918" s="4" t="s">
        <v>24</v>
      </c>
      <c r="K8918" s="4" t="s">
        <v>24</v>
      </c>
      <c r="L8918" s="4" t="s">
        <v>24</v>
      </c>
      <c r="M8918" s="4" t="s">
        <v>24</v>
      </c>
      <c r="N8918" s="4" t="s">
        <v>14</v>
      </c>
    </row>
    <row r="8919" spans="1:19">
      <c r="A8919" t="n">
        <v>72153</v>
      </c>
      <c r="B8919" s="75" t="n">
        <v>34</v>
      </c>
      <c r="C8919" s="7" t="n">
        <v>65534</v>
      </c>
      <c r="D8919" s="7" t="s">
        <v>629</v>
      </c>
      <c r="E8919" s="7" t="n">
        <v>0</v>
      </c>
      <c r="F8919" s="7" t="n">
        <v>0</v>
      </c>
      <c r="G8919" s="7" t="n">
        <v>0</v>
      </c>
      <c r="H8919" s="7" t="n">
        <v>0</v>
      </c>
      <c r="I8919" s="7" t="n">
        <v>0</v>
      </c>
      <c r="J8919" s="7" t="n">
        <v>0</v>
      </c>
      <c r="K8919" s="7" t="n">
        <v>-1</v>
      </c>
      <c r="L8919" s="7" t="n">
        <v>-1</v>
      </c>
      <c r="M8919" s="7" t="n">
        <v>-1</v>
      </c>
      <c r="N8919" s="7" t="n">
        <v>1</v>
      </c>
    </row>
    <row r="8920" spans="1:19">
      <c r="A8920" t="s">
        <v>4</v>
      </c>
      <c r="B8920" s="4" t="s">
        <v>5</v>
      </c>
    </row>
    <row r="8921" spans="1:19">
      <c r="A8921" t="n">
        <v>72185</v>
      </c>
      <c r="B8921" s="5" t="n">
        <v>1</v>
      </c>
    </row>
    <row r="8922" spans="1:19" s="3" customFormat="1" customHeight="0">
      <c r="A8922" s="3" t="s">
        <v>2</v>
      </c>
      <c r="B8922" s="3" t="s">
        <v>637</v>
      </c>
    </row>
    <row r="8923" spans="1:19">
      <c r="A8923" t="s">
        <v>4</v>
      </c>
      <c r="B8923" s="4" t="s">
        <v>5</v>
      </c>
      <c r="C8923" s="4" t="s">
        <v>10</v>
      </c>
      <c r="D8923" s="4" t="s">
        <v>14</v>
      </c>
      <c r="E8923" s="4" t="s">
        <v>6</v>
      </c>
      <c r="F8923" s="4" t="s">
        <v>24</v>
      </c>
      <c r="G8923" s="4" t="s">
        <v>24</v>
      </c>
      <c r="H8923" s="4" t="s">
        <v>24</v>
      </c>
    </row>
    <row r="8924" spans="1:19">
      <c r="A8924" t="n">
        <v>72188</v>
      </c>
      <c r="B8924" s="44" t="n">
        <v>48</v>
      </c>
      <c r="C8924" s="7" t="n">
        <v>65534</v>
      </c>
      <c r="D8924" s="7" t="n">
        <v>0</v>
      </c>
      <c r="E8924" s="7" t="s">
        <v>145</v>
      </c>
      <c r="F8924" s="7" t="n">
        <v>-1</v>
      </c>
      <c r="G8924" s="7" t="n">
        <v>0.449999988079071</v>
      </c>
      <c r="H8924" s="7" t="n">
        <v>2.80259692864963e-45</v>
      </c>
    </row>
    <row r="8925" spans="1:19">
      <c r="A8925" t="s">
        <v>4</v>
      </c>
      <c r="B8925" s="4" t="s">
        <v>5</v>
      </c>
      <c r="C8925" s="4" t="s">
        <v>10</v>
      </c>
    </row>
    <row r="8926" spans="1:19">
      <c r="A8926" t="n">
        <v>72217</v>
      </c>
      <c r="B8926" s="27" t="n">
        <v>16</v>
      </c>
      <c r="C8926" s="7" t="n">
        <v>500</v>
      </c>
    </row>
    <row r="8927" spans="1:19">
      <c r="A8927" t="s">
        <v>4</v>
      </c>
      <c r="B8927" s="4" t="s">
        <v>5</v>
      </c>
      <c r="C8927" s="4" t="s">
        <v>14</v>
      </c>
      <c r="D8927" s="4" t="s">
        <v>10</v>
      </c>
      <c r="E8927" s="4" t="s">
        <v>6</v>
      </c>
      <c r="F8927" s="4" t="s">
        <v>6</v>
      </c>
      <c r="G8927" s="4" t="s">
        <v>6</v>
      </c>
      <c r="H8927" s="4" t="s">
        <v>6</v>
      </c>
    </row>
    <row r="8928" spans="1:19">
      <c r="A8928" t="n">
        <v>72220</v>
      </c>
      <c r="B8928" s="26" t="n">
        <v>51</v>
      </c>
      <c r="C8928" s="7" t="n">
        <v>3</v>
      </c>
      <c r="D8928" s="7" t="n">
        <v>22</v>
      </c>
      <c r="E8928" s="7" t="s">
        <v>159</v>
      </c>
      <c r="F8928" s="7" t="s">
        <v>159</v>
      </c>
      <c r="G8928" s="7" t="s">
        <v>158</v>
      </c>
      <c r="H8928" s="7" t="s">
        <v>159</v>
      </c>
    </row>
    <row r="8929" spans="1:14">
      <c r="A8929" t="s">
        <v>4</v>
      </c>
      <c r="B8929" s="4" t="s">
        <v>5</v>
      </c>
      <c r="C8929" s="4" t="s">
        <v>14</v>
      </c>
      <c r="D8929" s="4" t="s">
        <v>10</v>
      </c>
      <c r="E8929" s="4" t="s">
        <v>24</v>
      </c>
      <c r="F8929" s="4" t="s">
        <v>10</v>
      </c>
      <c r="G8929" s="4" t="s">
        <v>9</v>
      </c>
      <c r="H8929" s="4" t="s">
        <v>9</v>
      </c>
      <c r="I8929" s="4" t="s">
        <v>10</v>
      </c>
      <c r="J8929" s="4" t="s">
        <v>10</v>
      </c>
      <c r="K8929" s="4" t="s">
        <v>9</v>
      </c>
      <c r="L8929" s="4" t="s">
        <v>9</v>
      </c>
      <c r="M8929" s="4" t="s">
        <v>9</v>
      </c>
      <c r="N8929" s="4" t="s">
        <v>9</v>
      </c>
      <c r="O8929" s="4" t="s">
        <v>6</v>
      </c>
    </row>
    <row r="8930" spans="1:14">
      <c r="A8930" t="n">
        <v>72233</v>
      </c>
      <c r="B8930" s="11" t="n">
        <v>50</v>
      </c>
      <c r="C8930" s="7" t="n">
        <v>0</v>
      </c>
      <c r="D8930" s="7" t="n">
        <v>2000</v>
      </c>
      <c r="E8930" s="7" t="n">
        <v>0.800000011920929</v>
      </c>
      <c r="F8930" s="7" t="n">
        <v>0</v>
      </c>
      <c r="G8930" s="7" t="n">
        <v>0</v>
      </c>
      <c r="H8930" s="7" t="n">
        <v>0</v>
      </c>
      <c r="I8930" s="7" t="n">
        <v>0</v>
      </c>
      <c r="J8930" s="7" t="n">
        <v>65533</v>
      </c>
      <c r="K8930" s="7" t="n">
        <v>0</v>
      </c>
      <c r="L8930" s="7" t="n">
        <v>0</v>
      </c>
      <c r="M8930" s="7" t="n">
        <v>0</v>
      </c>
      <c r="N8930" s="7" t="n">
        <v>0</v>
      </c>
      <c r="O8930" s="7" t="s">
        <v>13</v>
      </c>
    </row>
    <row r="8931" spans="1:14">
      <c r="A8931" t="s">
        <v>4</v>
      </c>
      <c r="B8931" s="4" t="s">
        <v>5</v>
      </c>
      <c r="C8931" s="4" t="s">
        <v>10</v>
      </c>
      <c r="D8931" s="4" t="s">
        <v>14</v>
      </c>
      <c r="E8931" s="4" t="s">
        <v>6</v>
      </c>
    </row>
    <row r="8932" spans="1:14">
      <c r="A8932" t="n">
        <v>72272</v>
      </c>
      <c r="B8932" s="74" t="n">
        <v>86</v>
      </c>
      <c r="C8932" s="7" t="n">
        <v>65534</v>
      </c>
      <c r="D8932" s="7" t="n">
        <v>0</v>
      </c>
      <c r="E8932" s="7" t="s">
        <v>13</v>
      </c>
    </row>
    <row r="8933" spans="1:14">
      <c r="A8933" t="s">
        <v>4</v>
      </c>
      <c r="B8933" s="4" t="s">
        <v>5</v>
      </c>
    </row>
    <row r="8934" spans="1:14">
      <c r="A8934" t="n">
        <v>72277</v>
      </c>
      <c r="B8934" s="5" t="n">
        <v>1</v>
      </c>
    </row>
    <row r="8935" spans="1:14" s="3" customFormat="1" customHeight="0">
      <c r="A8935" s="3" t="s">
        <v>2</v>
      </c>
      <c r="B8935" s="3" t="s">
        <v>638</v>
      </c>
    </row>
    <row r="8936" spans="1:14">
      <c r="A8936" t="s">
        <v>4</v>
      </c>
      <c r="B8936" s="4" t="s">
        <v>5</v>
      </c>
      <c r="C8936" s="4" t="s">
        <v>14</v>
      </c>
      <c r="D8936" s="4" t="s">
        <v>10</v>
      </c>
      <c r="E8936" s="4" t="s">
        <v>10</v>
      </c>
      <c r="F8936" s="4" t="s">
        <v>10</v>
      </c>
      <c r="G8936" s="4" t="s">
        <v>10</v>
      </c>
      <c r="H8936" s="4" t="s">
        <v>10</v>
      </c>
      <c r="I8936" s="4" t="s">
        <v>6</v>
      </c>
      <c r="J8936" s="4" t="s">
        <v>24</v>
      </c>
      <c r="K8936" s="4" t="s">
        <v>24</v>
      </c>
      <c r="L8936" s="4" t="s">
        <v>24</v>
      </c>
      <c r="M8936" s="4" t="s">
        <v>9</v>
      </c>
      <c r="N8936" s="4" t="s">
        <v>9</v>
      </c>
      <c r="O8936" s="4" t="s">
        <v>24</v>
      </c>
      <c r="P8936" s="4" t="s">
        <v>24</v>
      </c>
      <c r="Q8936" s="4" t="s">
        <v>24</v>
      </c>
      <c r="R8936" s="4" t="s">
        <v>24</v>
      </c>
      <c r="S8936" s="4" t="s">
        <v>14</v>
      </c>
    </row>
    <row r="8937" spans="1:14">
      <c r="A8937" t="n">
        <v>72280</v>
      </c>
      <c r="B8937" s="57" t="n">
        <v>39</v>
      </c>
      <c r="C8937" s="7" t="n">
        <v>12</v>
      </c>
      <c r="D8937" s="7" t="n">
        <v>65533</v>
      </c>
      <c r="E8937" s="7" t="n">
        <v>207</v>
      </c>
      <c r="F8937" s="7" t="n">
        <v>0</v>
      </c>
      <c r="G8937" s="7" t="n">
        <v>65533</v>
      </c>
      <c r="H8937" s="7" t="n">
        <v>0</v>
      </c>
      <c r="I8937" s="7" t="s">
        <v>13</v>
      </c>
      <c r="J8937" s="7" t="n">
        <v>-92.1399993896484</v>
      </c>
      <c r="K8937" s="7" t="n">
        <v>173.550003051758</v>
      </c>
      <c r="L8937" s="7" t="n">
        <v>30.7999992370605</v>
      </c>
      <c r="M8937" s="7" t="n">
        <v>1097859072</v>
      </c>
      <c r="N8937" s="7" t="n">
        <v>1127809024</v>
      </c>
      <c r="O8937" s="7" t="n">
        <v>0</v>
      </c>
      <c r="P8937" s="7" t="n">
        <v>0.100000001490116</v>
      </c>
      <c r="Q8937" s="7" t="n">
        <v>1</v>
      </c>
      <c r="R8937" s="7" t="n">
        <v>1</v>
      </c>
      <c r="S8937" s="7" t="n">
        <v>255</v>
      </c>
    </row>
    <row r="8938" spans="1:14">
      <c r="A8938" t="s">
        <v>4</v>
      </c>
      <c r="B8938" s="4" t="s">
        <v>5</v>
      </c>
      <c r="C8938" s="4" t="s">
        <v>14</v>
      </c>
      <c r="D8938" s="4" t="s">
        <v>10</v>
      </c>
      <c r="E8938" s="4" t="s">
        <v>24</v>
      </c>
      <c r="F8938" s="4" t="s">
        <v>10</v>
      </c>
      <c r="G8938" s="4" t="s">
        <v>9</v>
      </c>
      <c r="H8938" s="4" t="s">
        <v>9</v>
      </c>
      <c r="I8938" s="4" t="s">
        <v>10</v>
      </c>
      <c r="J8938" s="4" t="s">
        <v>10</v>
      </c>
      <c r="K8938" s="4" t="s">
        <v>9</v>
      </c>
      <c r="L8938" s="4" t="s">
        <v>9</v>
      </c>
      <c r="M8938" s="4" t="s">
        <v>9</v>
      </c>
      <c r="N8938" s="4" t="s">
        <v>9</v>
      </c>
      <c r="O8938" s="4" t="s">
        <v>6</v>
      </c>
    </row>
    <row r="8939" spans="1:14">
      <c r="A8939" t="n">
        <v>72330</v>
      </c>
      <c r="B8939" s="11" t="n">
        <v>50</v>
      </c>
      <c r="C8939" s="7" t="n">
        <v>0</v>
      </c>
      <c r="D8939" s="7" t="n">
        <v>4339</v>
      </c>
      <c r="E8939" s="7" t="n">
        <v>0.800000011920929</v>
      </c>
      <c r="F8939" s="7" t="n">
        <v>0</v>
      </c>
      <c r="G8939" s="7" t="n">
        <v>0</v>
      </c>
      <c r="H8939" s="7" t="n">
        <v>-1073741824</v>
      </c>
      <c r="I8939" s="7" t="n">
        <v>1</v>
      </c>
      <c r="J8939" s="7" t="n">
        <v>65534</v>
      </c>
      <c r="K8939" s="7" t="n">
        <v>0</v>
      </c>
      <c r="L8939" s="7" t="n">
        <v>0</v>
      </c>
      <c r="M8939" s="7" t="n">
        <v>0</v>
      </c>
      <c r="N8939" s="7" t="n">
        <v>0</v>
      </c>
      <c r="O8939" s="7" t="s">
        <v>13</v>
      </c>
    </row>
    <row r="8940" spans="1:14">
      <c r="A8940" t="s">
        <v>4</v>
      </c>
      <c r="B8940" s="4" t="s">
        <v>5</v>
      </c>
      <c r="C8940" s="4" t="s">
        <v>10</v>
      </c>
    </row>
    <row r="8941" spans="1:14">
      <c r="A8941" t="n">
        <v>72369</v>
      </c>
      <c r="B8941" s="27" t="n">
        <v>16</v>
      </c>
      <c r="C8941" s="7" t="n">
        <v>150</v>
      </c>
    </row>
    <row r="8942" spans="1:14">
      <c r="A8942" t="s">
        <v>4</v>
      </c>
      <c r="B8942" s="4" t="s">
        <v>5</v>
      </c>
      <c r="C8942" s="4" t="s">
        <v>14</v>
      </c>
      <c r="D8942" s="4" t="s">
        <v>24</v>
      </c>
      <c r="E8942" s="4" t="s">
        <v>24</v>
      </c>
      <c r="F8942" s="4" t="s">
        <v>24</v>
      </c>
    </row>
    <row r="8943" spans="1:14">
      <c r="A8943" t="n">
        <v>72372</v>
      </c>
      <c r="B8943" s="33" t="n">
        <v>45</v>
      </c>
      <c r="C8943" s="7" t="n">
        <v>9</v>
      </c>
      <c r="D8943" s="7" t="n">
        <v>0.0199999995529652</v>
      </c>
      <c r="E8943" s="7" t="n">
        <v>0.100000001490116</v>
      </c>
      <c r="F8943" s="7" t="n">
        <v>0.300000011920929</v>
      </c>
    </row>
    <row r="8944" spans="1:14">
      <c r="A8944" t="s">
        <v>4</v>
      </c>
      <c r="B8944" s="4" t="s">
        <v>5</v>
      </c>
      <c r="C8944" s="4" t="s">
        <v>14</v>
      </c>
      <c r="D8944" s="4" t="s">
        <v>10</v>
      </c>
      <c r="E8944" s="4" t="s">
        <v>14</v>
      </c>
    </row>
    <row r="8945" spans="1:19">
      <c r="A8945" t="n">
        <v>72386</v>
      </c>
      <c r="B8945" s="57" t="n">
        <v>39</v>
      </c>
      <c r="C8945" s="7" t="n">
        <v>14</v>
      </c>
      <c r="D8945" s="7" t="n">
        <v>65533</v>
      </c>
      <c r="E8945" s="7" t="n">
        <v>100</v>
      </c>
    </row>
    <row r="8946" spans="1:19">
      <c r="A8946" t="s">
        <v>4</v>
      </c>
      <c r="B8946" s="4" t="s">
        <v>5</v>
      </c>
      <c r="C8946" s="4" t="s">
        <v>14</v>
      </c>
      <c r="D8946" s="4" t="s">
        <v>10</v>
      </c>
      <c r="E8946" s="4" t="s">
        <v>14</v>
      </c>
    </row>
    <row r="8947" spans="1:19">
      <c r="A8947" t="n">
        <v>72391</v>
      </c>
      <c r="B8947" s="57" t="n">
        <v>39</v>
      </c>
      <c r="C8947" s="7" t="n">
        <v>14</v>
      </c>
      <c r="D8947" s="7" t="n">
        <v>65533</v>
      </c>
      <c r="E8947" s="7" t="n">
        <v>108</v>
      </c>
    </row>
    <row r="8948" spans="1:19">
      <c r="A8948" t="s">
        <v>4</v>
      </c>
      <c r="B8948" s="4" t="s">
        <v>5</v>
      </c>
      <c r="C8948" s="4" t="s">
        <v>14</v>
      </c>
      <c r="D8948" s="4" t="s">
        <v>10</v>
      </c>
      <c r="E8948" s="4" t="s">
        <v>10</v>
      </c>
      <c r="F8948" s="4" t="s">
        <v>10</v>
      </c>
      <c r="G8948" s="4" t="s">
        <v>10</v>
      </c>
      <c r="H8948" s="4" t="s">
        <v>10</v>
      </c>
      <c r="I8948" s="4" t="s">
        <v>6</v>
      </c>
      <c r="J8948" s="4" t="s">
        <v>24</v>
      </c>
      <c r="K8948" s="4" t="s">
        <v>24</v>
      </c>
      <c r="L8948" s="4" t="s">
        <v>24</v>
      </c>
      <c r="M8948" s="4" t="s">
        <v>9</v>
      </c>
      <c r="N8948" s="4" t="s">
        <v>9</v>
      </c>
      <c r="O8948" s="4" t="s">
        <v>24</v>
      </c>
      <c r="P8948" s="4" t="s">
        <v>24</v>
      </c>
      <c r="Q8948" s="4" t="s">
        <v>24</v>
      </c>
      <c r="R8948" s="4" t="s">
        <v>24</v>
      </c>
      <c r="S8948" s="4" t="s">
        <v>14</v>
      </c>
    </row>
    <row r="8949" spans="1:19">
      <c r="A8949" t="n">
        <v>72396</v>
      </c>
      <c r="B8949" s="57" t="n">
        <v>39</v>
      </c>
      <c r="C8949" s="7" t="n">
        <v>12</v>
      </c>
      <c r="D8949" s="7" t="n">
        <v>65533</v>
      </c>
      <c r="E8949" s="7" t="n">
        <v>208</v>
      </c>
      <c r="F8949" s="7" t="n">
        <v>0</v>
      </c>
      <c r="G8949" s="7" t="n">
        <v>65533</v>
      </c>
      <c r="H8949" s="7" t="n">
        <v>0</v>
      </c>
      <c r="I8949" s="7" t="s">
        <v>13</v>
      </c>
      <c r="J8949" s="7" t="n">
        <v>-92.1399993896484</v>
      </c>
      <c r="K8949" s="7" t="n">
        <v>173.550003051758</v>
      </c>
      <c r="L8949" s="7" t="n">
        <v>30.7999992370605</v>
      </c>
      <c r="M8949" s="7" t="n">
        <v>0</v>
      </c>
      <c r="N8949" s="7" t="n">
        <v>0</v>
      </c>
      <c r="O8949" s="7" t="n">
        <v>0</v>
      </c>
      <c r="P8949" s="7" t="n">
        <v>1</v>
      </c>
      <c r="Q8949" s="7" t="n">
        <v>1</v>
      </c>
      <c r="R8949" s="7" t="n">
        <v>1</v>
      </c>
      <c r="S8949" s="7" t="n">
        <v>255</v>
      </c>
    </row>
    <row r="8950" spans="1:19">
      <c r="A8950" t="s">
        <v>4</v>
      </c>
      <c r="B8950" s="4" t="s">
        <v>5</v>
      </c>
      <c r="C8950" s="4" t="s">
        <v>14</v>
      </c>
      <c r="D8950" s="4" t="s">
        <v>10</v>
      </c>
      <c r="E8950" s="4" t="s">
        <v>24</v>
      </c>
      <c r="F8950" s="4" t="s">
        <v>10</v>
      </c>
      <c r="G8950" s="4" t="s">
        <v>9</v>
      </c>
      <c r="H8950" s="4" t="s">
        <v>9</v>
      </c>
      <c r="I8950" s="4" t="s">
        <v>10</v>
      </c>
      <c r="J8950" s="4" t="s">
        <v>10</v>
      </c>
      <c r="K8950" s="4" t="s">
        <v>9</v>
      </c>
      <c r="L8950" s="4" t="s">
        <v>9</v>
      </c>
      <c r="M8950" s="4" t="s">
        <v>9</v>
      </c>
      <c r="N8950" s="4" t="s">
        <v>9</v>
      </c>
      <c r="O8950" s="4" t="s">
        <v>6</v>
      </c>
    </row>
    <row r="8951" spans="1:19">
      <c r="A8951" t="n">
        <v>72446</v>
      </c>
      <c r="B8951" s="11" t="n">
        <v>50</v>
      </c>
      <c r="C8951" s="7" t="n">
        <v>0</v>
      </c>
      <c r="D8951" s="7" t="n">
        <v>4227</v>
      </c>
      <c r="E8951" s="7" t="n">
        <v>0.800000011920929</v>
      </c>
      <c r="F8951" s="7" t="n">
        <v>100</v>
      </c>
      <c r="G8951" s="7" t="n">
        <v>0</v>
      </c>
      <c r="H8951" s="7" t="n">
        <v>-1073741824</v>
      </c>
      <c r="I8951" s="7" t="n">
        <v>1</v>
      </c>
      <c r="J8951" s="7" t="n">
        <v>65534</v>
      </c>
      <c r="K8951" s="7" t="n">
        <v>0</v>
      </c>
      <c r="L8951" s="7" t="n">
        <v>0</v>
      </c>
      <c r="M8951" s="7" t="n">
        <v>0</v>
      </c>
      <c r="N8951" s="7" t="n">
        <v>0</v>
      </c>
      <c r="O8951" s="7" t="s">
        <v>13</v>
      </c>
    </row>
    <row r="8952" spans="1:19">
      <c r="A8952" t="s">
        <v>4</v>
      </c>
      <c r="B8952" s="4" t="s">
        <v>5</v>
      </c>
      <c r="C8952" s="4" t="s">
        <v>14</v>
      </c>
      <c r="D8952" s="4" t="s">
        <v>10</v>
      </c>
      <c r="E8952" s="4" t="s">
        <v>6</v>
      </c>
      <c r="F8952" s="4" t="s">
        <v>6</v>
      </c>
      <c r="G8952" s="4" t="s">
        <v>6</v>
      </c>
      <c r="H8952" s="4" t="s">
        <v>6</v>
      </c>
    </row>
    <row r="8953" spans="1:19">
      <c r="A8953" t="n">
        <v>72485</v>
      </c>
      <c r="B8953" s="26" t="n">
        <v>51</v>
      </c>
      <c r="C8953" s="7" t="n">
        <v>3</v>
      </c>
      <c r="D8953" s="7" t="n">
        <v>65534</v>
      </c>
      <c r="E8953" s="7" t="s">
        <v>281</v>
      </c>
      <c r="F8953" s="7" t="s">
        <v>282</v>
      </c>
      <c r="G8953" s="7" t="s">
        <v>158</v>
      </c>
      <c r="H8953" s="7" t="s">
        <v>159</v>
      </c>
    </row>
    <row r="8954" spans="1:19">
      <c r="A8954" t="s">
        <v>4</v>
      </c>
      <c r="B8954" s="4" t="s">
        <v>5</v>
      </c>
      <c r="C8954" s="4" t="s">
        <v>10</v>
      </c>
      <c r="D8954" s="4" t="s">
        <v>10</v>
      </c>
      <c r="E8954" s="4" t="s">
        <v>10</v>
      </c>
    </row>
    <row r="8955" spans="1:19">
      <c r="A8955" t="n">
        <v>72498</v>
      </c>
      <c r="B8955" s="64" t="n">
        <v>61</v>
      </c>
      <c r="C8955" s="7" t="n">
        <v>65534</v>
      </c>
      <c r="D8955" s="7" t="n">
        <v>65533</v>
      </c>
      <c r="E8955" s="7" t="n">
        <v>1000</v>
      </c>
    </row>
    <row r="8956" spans="1:19">
      <c r="A8956" t="s">
        <v>4</v>
      </c>
      <c r="B8956" s="4" t="s">
        <v>5</v>
      </c>
      <c r="C8956" s="4" t="s">
        <v>10</v>
      </c>
      <c r="D8956" s="4" t="s">
        <v>14</v>
      </c>
      <c r="E8956" s="4" t="s">
        <v>6</v>
      </c>
      <c r="F8956" s="4" t="s">
        <v>24</v>
      </c>
      <c r="G8956" s="4" t="s">
        <v>24</v>
      </c>
      <c r="H8956" s="4" t="s">
        <v>24</v>
      </c>
    </row>
    <row r="8957" spans="1:19">
      <c r="A8957" t="n">
        <v>72505</v>
      </c>
      <c r="B8957" s="44" t="n">
        <v>48</v>
      </c>
      <c r="C8957" s="7" t="n">
        <v>65534</v>
      </c>
      <c r="D8957" s="7" t="n">
        <v>0</v>
      </c>
      <c r="E8957" s="7" t="s">
        <v>425</v>
      </c>
      <c r="F8957" s="7" t="n">
        <v>0.100000001490116</v>
      </c>
      <c r="G8957" s="7" t="n">
        <v>1</v>
      </c>
      <c r="H8957" s="7" t="n">
        <v>0</v>
      </c>
    </row>
    <row r="8958" spans="1:19">
      <c r="A8958" t="s">
        <v>4</v>
      </c>
      <c r="B8958" s="4" t="s">
        <v>5</v>
      </c>
      <c r="C8958" s="4" t="s">
        <v>14</v>
      </c>
      <c r="D8958" s="4" t="s">
        <v>10</v>
      </c>
      <c r="E8958" s="4" t="s">
        <v>14</v>
      </c>
    </row>
    <row r="8959" spans="1:19">
      <c r="A8959" t="n">
        <v>72531</v>
      </c>
      <c r="B8959" s="57" t="n">
        <v>39</v>
      </c>
      <c r="C8959" s="7" t="n">
        <v>14</v>
      </c>
      <c r="D8959" s="7" t="n">
        <v>65534</v>
      </c>
      <c r="E8959" s="7" t="n">
        <v>117</v>
      </c>
    </row>
    <row r="8960" spans="1:19">
      <c r="A8960" t="s">
        <v>4</v>
      </c>
      <c r="B8960" s="4" t="s">
        <v>5</v>
      </c>
      <c r="C8960" s="4" t="s">
        <v>14</v>
      </c>
      <c r="D8960" s="4" t="s">
        <v>10</v>
      </c>
      <c r="E8960" s="4" t="s">
        <v>10</v>
      </c>
    </row>
    <row r="8961" spans="1:19">
      <c r="A8961" t="n">
        <v>72536</v>
      </c>
      <c r="B8961" s="11" t="n">
        <v>50</v>
      </c>
      <c r="C8961" s="7" t="n">
        <v>1</v>
      </c>
      <c r="D8961" s="7" t="n">
        <v>4515</v>
      </c>
      <c r="E8961" s="7" t="n">
        <v>400</v>
      </c>
    </row>
    <row r="8962" spans="1:19">
      <c r="A8962" t="s">
        <v>4</v>
      </c>
      <c r="B8962" s="4" t="s">
        <v>5</v>
      </c>
    </row>
    <row r="8963" spans="1:19">
      <c r="A8963" t="n">
        <v>72542</v>
      </c>
      <c r="B8963" s="5" t="n">
        <v>1</v>
      </c>
    </row>
    <row r="8964" spans="1:19" s="3" customFormat="1" customHeight="0">
      <c r="A8964" s="3" t="s">
        <v>2</v>
      </c>
      <c r="B8964" s="3" t="s">
        <v>639</v>
      </c>
    </row>
    <row r="8965" spans="1:19">
      <c r="A8965" t="s">
        <v>4</v>
      </c>
      <c r="B8965" s="4" t="s">
        <v>5</v>
      </c>
      <c r="C8965" s="4" t="s">
        <v>14</v>
      </c>
      <c r="D8965" s="4" t="s">
        <v>10</v>
      </c>
      <c r="E8965" s="4" t="s">
        <v>10</v>
      </c>
      <c r="F8965" s="4" t="s">
        <v>10</v>
      </c>
      <c r="G8965" s="4" t="s">
        <v>10</v>
      </c>
      <c r="H8965" s="4" t="s">
        <v>10</v>
      </c>
      <c r="I8965" s="4" t="s">
        <v>6</v>
      </c>
      <c r="J8965" s="4" t="s">
        <v>24</v>
      </c>
      <c r="K8965" s="4" t="s">
        <v>24</v>
      </c>
      <c r="L8965" s="4" t="s">
        <v>24</v>
      </c>
      <c r="M8965" s="4" t="s">
        <v>9</v>
      </c>
      <c r="N8965" s="4" t="s">
        <v>9</v>
      </c>
      <c r="O8965" s="4" t="s">
        <v>24</v>
      </c>
      <c r="P8965" s="4" t="s">
        <v>24</v>
      </c>
      <c r="Q8965" s="4" t="s">
        <v>24</v>
      </c>
      <c r="R8965" s="4" t="s">
        <v>24</v>
      </c>
      <c r="S8965" s="4" t="s">
        <v>14</v>
      </c>
    </row>
    <row r="8966" spans="1:19">
      <c r="A8966" t="n">
        <v>72544</v>
      </c>
      <c r="B8966" s="57" t="n">
        <v>39</v>
      </c>
      <c r="C8966" s="7" t="n">
        <v>12</v>
      </c>
      <c r="D8966" s="7" t="n">
        <v>65533</v>
      </c>
      <c r="E8966" s="7" t="n">
        <v>207</v>
      </c>
      <c r="F8966" s="7" t="n">
        <v>0</v>
      </c>
      <c r="G8966" s="7" t="n">
        <v>65533</v>
      </c>
      <c r="H8966" s="7" t="n">
        <v>0</v>
      </c>
      <c r="I8966" s="7" t="s">
        <v>13</v>
      </c>
      <c r="J8966" s="7" t="n">
        <v>-94.1999969482422</v>
      </c>
      <c r="K8966" s="7" t="n">
        <v>173.550003051758</v>
      </c>
      <c r="L8966" s="7" t="n">
        <v>30.2800006866455</v>
      </c>
      <c r="M8966" s="7" t="n">
        <v>1097859072</v>
      </c>
      <c r="N8966" s="7" t="n">
        <v>1128660992</v>
      </c>
      <c r="O8966" s="7" t="n">
        <v>0</v>
      </c>
      <c r="P8966" s="7" t="n">
        <v>0.100000001490116</v>
      </c>
      <c r="Q8966" s="7" t="n">
        <v>1</v>
      </c>
      <c r="R8966" s="7" t="n">
        <v>1</v>
      </c>
      <c r="S8966" s="7" t="n">
        <v>255</v>
      </c>
    </row>
    <row r="8967" spans="1:19">
      <c r="A8967" t="s">
        <v>4</v>
      </c>
      <c r="B8967" s="4" t="s">
        <v>5</v>
      </c>
      <c r="C8967" s="4" t="s">
        <v>14</v>
      </c>
      <c r="D8967" s="4" t="s">
        <v>10</v>
      </c>
      <c r="E8967" s="4" t="s">
        <v>24</v>
      </c>
      <c r="F8967" s="4" t="s">
        <v>10</v>
      </c>
      <c r="G8967" s="4" t="s">
        <v>9</v>
      </c>
      <c r="H8967" s="4" t="s">
        <v>9</v>
      </c>
      <c r="I8967" s="4" t="s">
        <v>10</v>
      </c>
      <c r="J8967" s="4" t="s">
        <v>10</v>
      </c>
      <c r="K8967" s="4" t="s">
        <v>9</v>
      </c>
      <c r="L8967" s="4" t="s">
        <v>9</v>
      </c>
      <c r="M8967" s="4" t="s">
        <v>9</v>
      </c>
      <c r="N8967" s="4" t="s">
        <v>9</v>
      </c>
      <c r="O8967" s="4" t="s">
        <v>6</v>
      </c>
    </row>
    <row r="8968" spans="1:19">
      <c r="A8968" t="n">
        <v>72594</v>
      </c>
      <c r="B8968" s="11" t="n">
        <v>50</v>
      </c>
      <c r="C8968" s="7" t="n">
        <v>0</v>
      </c>
      <c r="D8968" s="7" t="n">
        <v>4339</v>
      </c>
      <c r="E8968" s="7" t="n">
        <v>0.800000011920929</v>
      </c>
      <c r="F8968" s="7" t="n">
        <v>0</v>
      </c>
      <c r="G8968" s="7" t="n">
        <v>0</v>
      </c>
      <c r="H8968" s="7" t="n">
        <v>-1073741824</v>
      </c>
      <c r="I8968" s="7" t="n">
        <v>1</v>
      </c>
      <c r="J8968" s="7" t="n">
        <v>65534</v>
      </c>
      <c r="K8968" s="7" t="n">
        <v>0</v>
      </c>
      <c r="L8968" s="7" t="n">
        <v>0</v>
      </c>
      <c r="M8968" s="7" t="n">
        <v>0</v>
      </c>
      <c r="N8968" s="7" t="n">
        <v>0</v>
      </c>
      <c r="O8968" s="7" t="s">
        <v>13</v>
      </c>
    </row>
    <row r="8969" spans="1:19">
      <c r="A8969" t="s">
        <v>4</v>
      </c>
      <c r="B8969" s="4" t="s">
        <v>5</v>
      </c>
      <c r="C8969" s="4" t="s">
        <v>10</v>
      </c>
    </row>
    <row r="8970" spans="1:19">
      <c r="A8970" t="n">
        <v>72633</v>
      </c>
      <c r="B8970" s="27" t="n">
        <v>16</v>
      </c>
      <c r="C8970" s="7" t="n">
        <v>150</v>
      </c>
    </row>
    <row r="8971" spans="1:19">
      <c r="A8971" t="s">
        <v>4</v>
      </c>
      <c r="B8971" s="4" t="s">
        <v>5</v>
      </c>
      <c r="C8971" s="4" t="s">
        <v>14</v>
      </c>
      <c r="D8971" s="4" t="s">
        <v>24</v>
      </c>
      <c r="E8971" s="4" t="s">
        <v>24</v>
      </c>
      <c r="F8971" s="4" t="s">
        <v>24</v>
      </c>
    </row>
    <row r="8972" spans="1:19">
      <c r="A8972" t="n">
        <v>72636</v>
      </c>
      <c r="B8972" s="33" t="n">
        <v>45</v>
      </c>
      <c r="C8972" s="7" t="n">
        <v>9</v>
      </c>
      <c r="D8972" s="7" t="n">
        <v>0.0199999995529652</v>
      </c>
      <c r="E8972" s="7" t="n">
        <v>0.100000001490116</v>
      </c>
      <c r="F8972" s="7" t="n">
        <v>0.300000011920929</v>
      </c>
    </row>
    <row r="8973" spans="1:19">
      <c r="A8973" t="s">
        <v>4</v>
      </c>
      <c r="B8973" s="4" t="s">
        <v>5</v>
      </c>
      <c r="C8973" s="4" t="s">
        <v>14</v>
      </c>
      <c r="D8973" s="4" t="s">
        <v>10</v>
      </c>
      <c r="E8973" s="4" t="s">
        <v>14</v>
      </c>
    </row>
    <row r="8974" spans="1:19">
      <c r="A8974" t="n">
        <v>72650</v>
      </c>
      <c r="B8974" s="57" t="n">
        <v>39</v>
      </c>
      <c r="C8974" s="7" t="n">
        <v>14</v>
      </c>
      <c r="D8974" s="7" t="n">
        <v>65533</v>
      </c>
      <c r="E8974" s="7" t="n">
        <v>105</v>
      </c>
    </row>
    <row r="8975" spans="1:19">
      <c r="A8975" t="s">
        <v>4</v>
      </c>
      <c r="B8975" s="4" t="s">
        <v>5</v>
      </c>
      <c r="C8975" s="4" t="s">
        <v>14</v>
      </c>
      <c r="D8975" s="4" t="s">
        <v>10</v>
      </c>
      <c r="E8975" s="4" t="s">
        <v>14</v>
      </c>
    </row>
    <row r="8976" spans="1:19">
      <c r="A8976" t="n">
        <v>72655</v>
      </c>
      <c r="B8976" s="57" t="n">
        <v>39</v>
      </c>
      <c r="C8976" s="7" t="n">
        <v>14</v>
      </c>
      <c r="D8976" s="7" t="n">
        <v>65533</v>
      </c>
      <c r="E8976" s="7" t="n">
        <v>109</v>
      </c>
    </row>
    <row r="8977" spans="1:19">
      <c r="A8977" t="s">
        <v>4</v>
      </c>
      <c r="B8977" s="4" t="s">
        <v>5</v>
      </c>
      <c r="C8977" s="4" t="s">
        <v>14</v>
      </c>
      <c r="D8977" s="4" t="s">
        <v>10</v>
      </c>
      <c r="E8977" s="4" t="s">
        <v>10</v>
      </c>
      <c r="F8977" s="4" t="s">
        <v>10</v>
      </c>
      <c r="G8977" s="4" t="s">
        <v>10</v>
      </c>
      <c r="H8977" s="4" t="s">
        <v>10</v>
      </c>
      <c r="I8977" s="4" t="s">
        <v>6</v>
      </c>
      <c r="J8977" s="4" t="s">
        <v>24</v>
      </c>
      <c r="K8977" s="4" t="s">
        <v>24</v>
      </c>
      <c r="L8977" s="4" t="s">
        <v>24</v>
      </c>
      <c r="M8977" s="4" t="s">
        <v>9</v>
      </c>
      <c r="N8977" s="4" t="s">
        <v>9</v>
      </c>
      <c r="O8977" s="4" t="s">
        <v>24</v>
      </c>
      <c r="P8977" s="4" t="s">
        <v>24</v>
      </c>
      <c r="Q8977" s="4" t="s">
        <v>24</v>
      </c>
      <c r="R8977" s="4" t="s">
        <v>24</v>
      </c>
      <c r="S8977" s="4" t="s">
        <v>14</v>
      </c>
    </row>
    <row r="8978" spans="1:19">
      <c r="A8978" t="n">
        <v>72660</v>
      </c>
      <c r="B8978" s="57" t="n">
        <v>39</v>
      </c>
      <c r="C8978" s="7" t="n">
        <v>12</v>
      </c>
      <c r="D8978" s="7" t="n">
        <v>65533</v>
      </c>
      <c r="E8978" s="7" t="n">
        <v>208</v>
      </c>
      <c r="F8978" s="7" t="n">
        <v>0</v>
      </c>
      <c r="G8978" s="7" t="n">
        <v>65533</v>
      </c>
      <c r="H8978" s="7" t="n">
        <v>0</v>
      </c>
      <c r="I8978" s="7" t="s">
        <v>13</v>
      </c>
      <c r="J8978" s="7" t="n">
        <v>-94.1999969482422</v>
      </c>
      <c r="K8978" s="7" t="n">
        <v>173.550003051758</v>
      </c>
      <c r="L8978" s="7" t="n">
        <v>30.2800006866455</v>
      </c>
      <c r="M8978" s="7" t="n">
        <v>0</v>
      </c>
      <c r="N8978" s="7" t="n">
        <v>0</v>
      </c>
      <c r="O8978" s="7" t="n">
        <v>0</v>
      </c>
      <c r="P8978" s="7" t="n">
        <v>1</v>
      </c>
      <c r="Q8978" s="7" t="n">
        <v>1</v>
      </c>
      <c r="R8978" s="7" t="n">
        <v>1</v>
      </c>
      <c r="S8978" s="7" t="n">
        <v>255</v>
      </c>
    </row>
    <row r="8979" spans="1:19">
      <c r="A8979" t="s">
        <v>4</v>
      </c>
      <c r="B8979" s="4" t="s">
        <v>5</v>
      </c>
      <c r="C8979" s="4" t="s">
        <v>14</v>
      </c>
      <c r="D8979" s="4" t="s">
        <v>10</v>
      </c>
      <c r="E8979" s="4" t="s">
        <v>24</v>
      </c>
      <c r="F8979" s="4" t="s">
        <v>10</v>
      </c>
      <c r="G8979" s="4" t="s">
        <v>9</v>
      </c>
      <c r="H8979" s="4" t="s">
        <v>9</v>
      </c>
      <c r="I8979" s="4" t="s">
        <v>10</v>
      </c>
      <c r="J8979" s="4" t="s">
        <v>10</v>
      </c>
      <c r="K8979" s="4" t="s">
        <v>9</v>
      </c>
      <c r="L8979" s="4" t="s">
        <v>9</v>
      </c>
      <c r="M8979" s="4" t="s">
        <v>9</v>
      </c>
      <c r="N8979" s="4" t="s">
        <v>9</v>
      </c>
      <c r="O8979" s="4" t="s">
        <v>6</v>
      </c>
    </row>
    <row r="8980" spans="1:19">
      <c r="A8980" t="n">
        <v>72710</v>
      </c>
      <c r="B8980" s="11" t="n">
        <v>50</v>
      </c>
      <c r="C8980" s="7" t="n">
        <v>0</v>
      </c>
      <c r="D8980" s="7" t="n">
        <v>4227</v>
      </c>
      <c r="E8980" s="7" t="n">
        <v>0.800000011920929</v>
      </c>
      <c r="F8980" s="7" t="n">
        <v>100</v>
      </c>
      <c r="G8980" s="7" t="n">
        <v>0</v>
      </c>
      <c r="H8980" s="7" t="n">
        <v>-1073741824</v>
      </c>
      <c r="I8980" s="7" t="n">
        <v>1</v>
      </c>
      <c r="J8980" s="7" t="n">
        <v>65534</v>
      </c>
      <c r="K8980" s="7" t="n">
        <v>0</v>
      </c>
      <c r="L8980" s="7" t="n">
        <v>0</v>
      </c>
      <c r="M8980" s="7" t="n">
        <v>0</v>
      </c>
      <c r="N8980" s="7" t="n">
        <v>0</v>
      </c>
      <c r="O8980" s="7" t="s">
        <v>13</v>
      </c>
    </row>
    <row r="8981" spans="1:19">
      <c r="A8981" t="s">
        <v>4</v>
      </c>
      <c r="B8981" s="4" t="s">
        <v>5</v>
      </c>
      <c r="C8981" s="4" t="s">
        <v>14</v>
      </c>
      <c r="D8981" s="4" t="s">
        <v>10</v>
      </c>
      <c r="E8981" s="4" t="s">
        <v>6</v>
      </c>
      <c r="F8981" s="4" t="s">
        <v>6</v>
      </c>
      <c r="G8981" s="4" t="s">
        <v>6</v>
      </c>
      <c r="H8981" s="4" t="s">
        <v>6</v>
      </c>
    </row>
    <row r="8982" spans="1:19">
      <c r="A8982" t="n">
        <v>72749</v>
      </c>
      <c r="B8982" s="26" t="n">
        <v>51</v>
      </c>
      <c r="C8982" s="7" t="n">
        <v>3</v>
      </c>
      <c r="D8982" s="7" t="n">
        <v>65534</v>
      </c>
      <c r="E8982" s="7" t="s">
        <v>281</v>
      </c>
      <c r="F8982" s="7" t="s">
        <v>282</v>
      </c>
      <c r="G8982" s="7" t="s">
        <v>158</v>
      </c>
      <c r="H8982" s="7" t="s">
        <v>159</v>
      </c>
    </row>
    <row r="8983" spans="1:19">
      <c r="A8983" t="s">
        <v>4</v>
      </c>
      <c r="B8983" s="4" t="s">
        <v>5</v>
      </c>
      <c r="C8983" s="4" t="s">
        <v>10</v>
      </c>
      <c r="D8983" s="4" t="s">
        <v>10</v>
      </c>
      <c r="E8983" s="4" t="s">
        <v>10</v>
      </c>
    </row>
    <row r="8984" spans="1:19">
      <c r="A8984" t="n">
        <v>72762</v>
      </c>
      <c r="B8984" s="64" t="n">
        <v>61</v>
      </c>
      <c r="C8984" s="7" t="n">
        <v>65534</v>
      </c>
      <c r="D8984" s="7" t="n">
        <v>65533</v>
      </c>
      <c r="E8984" s="7" t="n">
        <v>1000</v>
      </c>
    </row>
    <row r="8985" spans="1:19">
      <c r="A8985" t="s">
        <v>4</v>
      </c>
      <c r="B8985" s="4" t="s">
        <v>5</v>
      </c>
      <c r="C8985" s="4" t="s">
        <v>10</v>
      </c>
      <c r="D8985" s="4" t="s">
        <v>14</v>
      </c>
      <c r="E8985" s="4" t="s">
        <v>6</v>
      </c>
      <c r="F8985" s="4" t="s">
        <v>24</v>
      </c>
      <c r="G8985" s="4" t="s">
        <v>24</v>
      </c>
      <c r="H8985" s="4" t="s">
        <v>24</v>
      </c>
    </row>
    <row r="8986" spans="1:19">
      <c r="A8986" t="n">
        <v>72769</v>
      </c>
      <c r="B8986" s="44" t="n">
        <v>48</v>
      </c>
      <c r="C8986" s="7" t="n">
        <v>65534</v>
      </c>
      <c r="D8986" s="7" t="n">
        <v>0</v>
      </c>
      <c r="E8986" s="7" t="s">
        <v>425</v>
      </c>
      <c r="F8986" s="7" t="n">
        <v>0.100000001490116</v>
      </c>
      <c r="G8986" s="7" t="n">
        <v>1</v>
      </c>
      <c r="H8986" s="7" t="n">
        <v>0</v>
      </c>
    </row>
    <row r="8987" spans="1:19">
      <c r="A8987" t="s">
        <v>4</v>
      </c>
      <c r="B8987" s="4" t="s">
        <v>5</v>
      </c>
    </row>
    <row r="8988" spans="1:19">
      <c r="A8988" t="n">
        <v>72795</v>
      </c>
      <c r="B8988" s="5" t="n">
        <v>1</v>
      </c>
    </row>
    <row r="8989" spans="1:19" s="3" customFormat="1" customHeight="0">
      <c r="A8989" s="3" t="s">
        <v>2</v>
      </c>
      <c r="B8989" s="3" t="s">
        <v>640</v>
      </c>
    </row>
    <row r="8990" spans="1:19">
      <c r="A8990" t="s">
        <v>4</v>
      </c>
      <c r="B8990" s="4" t="s">
        <v>5</v>
      </c>
      <c r="C8990" s="4" t="s">
        <v>14</v>
      </c>
      <c r="D8990" s="4" t="s">
        <v>10</v>
      </c>
      <c r="E8990" s="4" t="s">
        <v>10</v>
      </c>
      <c r="F8990" s="4" t="s">
        <v>10</v>
      </c>
      <c r="G8990" s="4" t="s">
        <v>10</v>
      </c>
      <c r="H8990" s="4" t="s">
        <v>10</v>
      </c>
      <c r="I8990" s="4" t="s">
        <v>6</v>
      </c>
      <c r="J8990" s="4" t="s">
        <v>24</v>
      </c>
      <c r="K8990" s="4" t="s">
        <v>24</v>
      </c>
      <c r="L8990" s="4" t="s">
        <v>24</v>
      </c>
      <c r="M8990" s="4" t="s">
        <v>9</v>
      </c>
      <c r="N8990" s="4" t="s">
        <v>9</v>
      </c>
      <c r="O8990" s="4" t="s">
        <v>24</v>
      </c>
      <c r="P8990" s="4" t="s">
        <v>24</v>
      </c>
      <c r="Q8990" s="4" t="s">
        <v>24</v>
      </c>
      <c r="R8990" s="4" t="s">
        <v>24</v>
      </c>
      <c r="S8990" s="4" t="s">
        <v>14</v>
      </c>
    </row>
    <row r="8991" spans="1:19">
      <c r="A8991" t="n">
        <v>72796</v>
      </c>
      <c r="B8991" s="57" t="n">
        <v>39</v>
      </c>
      <c r="C8991" s="7" t="n">
        <v>12</v>
      </c>
      <c r="D8991" s="7" t="n">
        <v>65533</v>
      </c>
      <c r="E8991" s="7" t="n">
        <v>207</v>
      </c>
      <c r="F8991" s="7" t="n">
        <v>0</v>
      </c>
      <c r="G8991" s="7" t="n">
        <v>65533</v>
      </c>
      <c r="H8991" s="7" t="n">
        <v>0</v>
      </c>
      <c r="I8991" s="7" t="s">
        <v>13</v>
      </c>
      <c r="J8991" s="7" t="n">
        <v>-92.5800018310547</v>
      </c>
      <c r="K8991" s="7" t="n">
        <v>173.550003051758</v>
      </c>
      <c r="L8991" s="7" t="n">
        <v>27.9599990844727</v>
      </c>
      <c r="M8991" s="7" t="n">
        <v>1097859072</v>
      </c>
      <c r="N8991" s="7" t="n">
        <v>1128005632</v>
      </c>
      <c r="O8991" s="7" t="n">
        <v>0</v>
      </c>
      <c r="P8991" s="7" t="n">
        <v>0.100000001490116</v>
      </c>
      <c r="Q8991" s="7" t="n">
        <v>1</v>
      </c>
      <c r="R8991" s="7" t="n">
        <v>1</v>
      </c>
      <c r="S8991" s="7" t="n">
        <v>255</v>
      </c>
    </row>
    <row r="8992" spans="1:19">
      <c r="A8992" t="s">
        <v>4</v>
      </c>
      <c r="B8992" s="4" t="s">
        <v>5</v>
      </c>
      <c r="C8992" s="4" t="s">
        <v>14</v>
      </c>
      <c r="D8992" s="4" t="s">
        <v>10</v>
      </c>
      <c r="E8992" s="4" t="s">
        <v>24</v>
      </c>
      <c r="F8992" s="4" t="s">
        <v>10</v>
      </c>
      <c r="G8992" s="4" t="s">
        <v>9</v>
      </c>
      <c r="H8992" s="4" t="s">
        <v>9</v>
      </c>
      <c r="I8992" s="4" t="s">
        <v>10</v>
      </c>
      <c r="J8992" s="4" t="s">
        <v>10</v>
      </c>
      <c r="K8992" s="4" t="s">
        <v>9</v>
      </c>
      <c r="L8992" s="4" t="s">
        <v>9</v>
      </c>
      <c r="M8992" s="4" t="s">
        <v>9</v>
      </c>
      <c r="N8992" s="4" t="s">
        <v>9</v>
      </c>
      <c r="O8992" s="4" t="s">
        <v>6</v>
      </c>
    </row>
    <row r="8993" spans="1:19">
      <c r="A8993" t="n">
        <v>72846</v>
      </c>
      <c r="B8993" s="11" t="n">
        <v>50</v>
      </c>
      <c r="C8993" s="7" t="n">
        <v>0</v>
      </c>
      <c r="D8993" s="7" t="n">
        <v>4339</v>
      </c>
      <c r="E8993" s="7" t="n">
        <v>0.800000011920929</v>
      </c>
      <c r="F8993" s="7" t="n">
        <v>0</v>
      </c>
      <c r="G8993" s="7" t="n">
        <v>0</v>
      </c>
      <c r="H8993" s="7" t="n">
        <v>-1073741824</v>
      </c>
      <c r="I8993" s="7" t="n">
        <v>1</v>
      </c>
      <c r="J8993" s="7" t="n">
        <v>65534</v>
      </c>
      <c r="K8993" s="7" t="n">
        <v>0</v>
      </c>
      <c r="L8993" s="7" t="n">
        <v>0</v>
      </c>
      <c r="M8993" s="7" t="n">
        <v>0</v>
      </c>
      <c r="N8993" s="7" t="n">
        <v>0</v>
      </c>
      <c r="O8993" s="7" t="s">
        <v>13</v>
      </c>
    </row>
    <row r="8994" spans="1:19">
      <c r="A8994" t="s">
        <v>4</v>
      </c>
      <c r="B8994" s="4" t="s">
        <v>5</v>
      </c>
      <c r="C8994" s="4" t="s">
        <v>10</v>
      </c>
    </row>
    <row r="8995" spans="1:19">
      <c r="A8995" t="n">
        <v>72885</v>
      </c>
      <c r="B8995" s="27" t="n">
        <v>16</v>
      </c>
      <c r="C8995" s="7" t="n">
        <v>150</v>
      </c>
    </row>
    <row r="8996" spans="1:19">
      <c r="A8996" t="s">
        <v>4</v>
      </c>
      <c r="B8996" s="4" t="s">
        <v>5</v>
      </c>
      <c r="C8996" s="4" t="s">
        <v>14</v>
      </c>
      <c r="D8996" s="4" t="s">
        <v>24</v>
      </c>
      <c r="E8996" s="4" t="s">
        <v>24</v>
      </c>
      <c r="F8996" s="4" t="s">
        <v>24</v>
      </c>
    </row>
    <row r="8997" spans="1:19">
      <c r="A8997" t="n">
        <v>72888</v>
      </c>
      <c r="B8997" s="33" t="n">
        <v>45</v>
      </c>
      <c r="C8997" s="7" t="n">
        <v>9</v>
      </c>
      <c r="D8997" s="7" t="n">
        <v>0.0199999995529652</v>
      </c>
      <c r="E8997" s="7" t="n">
        <v>0.100000001490116</v>
      </c>
      <c r="F8997" s="7" t="n">
        <v>0.300000011920929</v>
      </c>
    </row>
    <row r="8998" spans="1:19">
      <c r="A8998" t="s">
        <v>4</v>
      </c>
      <c r="B8998" s="4" t="s">
        <v>5</v>
      </c>
      <c r="C8998" s="4" t="s">
        <v>14</v>
      </c>
      <c r="D8998" s="4" t="s">
        <v>10</v>
      </c>
      <c r="E8998" s="4" t="s">
        <v>14</v>
      </c>
    </row>
    <row r="8999" spans="1:19">
      <c r="A8999" t="n">
        <v>72902</v>
      </c>
      <c r="B8999" s="57" t="n">
        <v>39</v>
      </c>
      <c r="C8999" s="7" t="n">
        <v>14</v>
      </c>
      <c r="D8999" s="7" t="n">
        <v>65533</v>
      </c>
      <c r="E8999" s="7" t="n">
        <v>101</v>
      </c>
    </row>
    <row r="9000" spans="1:19">
      <c r="A9000" t="s">
        <v>4</v>
      </c>
      <c r="B9000" s="4" t="s">
        <v>5</v>
      </c>
      <c r="C9000" s="4" t="s">
        <v>14</v>
      </c>
      <c r="D9000" s="4" t="s">
        <v>10</v>
      </c>
      <c r="E9000" s="4" t="s">
        <v>14</v>
      </c>
    </row>
    <row r="9001" spans="1:19">
      <c r="A9001" t="n">
        <v>72907</v>
      </c>
      <c r="B9001" s="57" t="n">
        <v>39</v>
      </c>
      <c r="C9001" s="7" t="n">
        <v>14</v>
      </c>
      <c r="D9001" s="7" t="n">
        <v>65533</v>
      </c>
      <c r="E9001" s="7" t="n">
        <v>110</v>
      </c>
    </row>
    <row r="9002" spans="1:19">
      <c r="A9002" t="s">
        <v>4</v>
      </c>
      <c r="B9002" s="4" t="s">
        <v>5</v>
      </c>
      <c r="C9002" s="4" t="s">
        <v>14</v>
      </c>
      <c r="D9002" s="4" t="s">
        <v>10</v>
      </c>
      <c r="E9002" s="4" t="s">
        <v>6</v>
      </c>
      <c r="F9002" s="4" t="s">
        <v>6</v>
      </c>
      <c r="G9002" s="4" t="s">
        <v>6</v>
      </c>
      <c r="H9002" s="4" t="s">
        <v>6</v>
      </c>
    </row>
    <row r="9003" spans="1:19">
      <c r="A9003" t="n">
        <v>72912</v>
      </c>
      <c r="B9003" s="26" t="n">
        <v>51</v>
      </c>
      <c r="C9003" s="7" t="n">
        <v>3</v>
      </c>
      <c r="D9003" s="7" t="n">
        <v>65534</v>
      </c>
      <c r="E9003" s="7" t="s">
        <v>281</v>
      </c>
      <c r="F9003" s="7" t="s">
        <v>282</v>
      </c>
      <c r="G9003" s="7" t="s">
        <v>158</v>
      </c>
      <c r="H9003" s="7" t="s">
        <v>159</v>
      </c>
    </row>
    <row r="9004" spans="1:19">
      <c r="A9004" t="s">
        <v>4</v>
      </c>
      <c r="B9004" s="4" t="s">
        <v>5</v>
      </c>
      <c r="C9004" s="4" t="s">
        <v>10</v>
      </c>
      <c r="D9004" s="4" t="s">
        <v>10</v>
      </c>
      <c r="E9004" s="4" t="s">
        <v>10</v>
      </c>
    </row>
    <row r="9005" spans="1:19">
      <c r="A9005" t="n">
        <v>72925</v>
      </c>
      <c r="B9005" s="64" t="n">
        <v>61</v>
      </c>
      <c r="C9005" s="7" t="n">
        <v>65534</v>
      </c>
      <c r="D9005" s="7" t="n">
        <v>65533</v>
      </c>
      <c r="E9005" s="7" t="n">
        <v>1000</v>
      </c>
    </row>
    <row r="9006" spans="1:19">
      <c r="A9006" t="s">
        <v>4</v>
      </c>
      <c r="B9006" s="4" t="s">
        <v>5</v>
      </c>
      <c r="C9006" s="4" t="s">
        <v>10</v>
      </c>
      <c r="D9006" s="4" t="s">
        <v>14</v>
      </c>
      <c r="E9006" s="4" t="s">
        <v>6</v>
      </c>
      <c r="F9006" s="4" t="s">
        <v>24</v>
      </c>
      <c r="G9006" s="4" t="s">
        <v>24</v>
      </c>
      <c r="H9006" s="4" t="s">
        <v>24</v>
      </c>
    </row>
    <row r="9007" spans="1:19">
      <c r="A9007" t="n">
        <v>72932</v>
      </c>
      <c r="B9007" s="44" t="n">
        <v>48</v>
      </c>
      <c r="C9007" s="7" t="n">
        <v>65534</v>
      </c>
      <c r="D9007" s="7" t="n">
        <v>0</v>
      </c>
      <c r="E9007" s="7" t="s">
        <v>425</v>
      </c>
      <c r="F9007" s="7" t="n">
        <v>0.100000001490116</v>
      </c>
      <c r="G9007" s="7" t="n">
        <v>1</v>
      </c>
      <c r="H9007" s="7" t="n">
        <v>0</v>
      </c>
    </row>
    <row r="9008" spans="1:19">
      <c r="A9008" t="s">
        <v>4</v>
      </c>
      <c r="B9008" s="4" t="s">
        <v>5</v>
      </c>
      <c r="C9008" s="4" t="s">
        <v>14</v>
      </c>
      <c r="D9008" s="4" t="s">
        <v>10</v>
      </c>
      <c r="E9008" s="4" t="s">
        <v>10</v>
      </c>
      <c r="F9008" s="4" t="s">
        <v>10</v>
      </c>
      <c r="G9008" s="4" t="s">
        <v>10</v>
      </c>
      <c r="H9008" s="4" t="s">
        <v>10</v>
      </c>
      <c r="I9008" s="4" t="s">
        <v>6</v>
      </c>
      <c r="J9008" s="4" t="s">
        <v>24</v>
      </c>
      <c r="K9008" s="4" t="s">
        <v>24</v>
      </c>
      <c r="L9008" s="4" t="s">
        <v>24</v>
      </c>
      <c r="M9008" s="4" t="s">
        <v>9</v>
      </c>
      <c r="N9008" s="4" t="s">
        <v>9</v>
      </c>
      <c r="O9008" s="4" t="s">
        <v>24</v>
      </c>
      <c r="P9008" s="4" t="s">
        <v>24</v>
      </c>
      <c r="Q9008" s="4" t="s">
        <v>24</v>
      </c>
      <c r="R9008" s="4" t="s">
        <v>24</v>
      </c>
      <c r="S9008" s="4" t="s">
        <v>14</v>
      </c>
    </row>
    <row r="9009" spans="1:19">
      <c r="A9009" t="n">
        <v>72958</v>
      </c>
      <c r="B9009" s="57" t="n">
        <v>39</v>
      </c>
      <c r="C9009" s="7" t="n">
        <v>12</v>
      </c>
      <c r="D9009" s="7" t="n">
        <v>65533</v>
      </c>
      <c r="E9009" s="7" t="n">
        <v>208</v>
      </c>
      <c r="F9009" s="7" t="n">
        <v>0</v>
      </c>
      <c r="G9009" s="7" t="n">
        <v>65533</v>
      </c>
      <c r="H9009" s="7" t="n">
        <v>0</v>
      </c>
      <c r="I9009" s="7" t="s">
        <v>13</v>
      </c>
      <c r="J9009" s="7" t="n">
        <v>-92.5800018310547</v>
      </c>
      <c r="K9009" s="7" t="n">
        <v>173.550003051758</v>
      </c>
      <c r="L9009" s="7" t="n">
        <v>27.9599990844727</v>
      </c>
      <c r="M9009" s="7" t="n">
        <v>0</v>
      </c>
      <c r="N9009" s="7" t="n">
        <v>0</v>
      </c>
      <c r="O9009" s="7" t="n">
        <v>0</v>
      </c>
      <c r="P9009" s="7" t="n">
        <v>1</v>
      </c>
      <c r="Q9009" s="7" t="n">
        <v>1</v>
      </c>
      <c r="R9009" s="7" t="n">
        <v>1</v>
      </c>
      <c r="S9009" s="7" t="n">
        <v>255</v>
      </c>
    </row>
    <row r="9010" spans="1:19">
      <c r="A9010" t="s">
        <v>4</v>
      </c>
      <c r="B9010" s="4" t="s">
        <v>5</v>
      </c>
      <c r="C9010" s="4" t="s">
        <v>14</v>
      </c>
      <c r="D9010" s="4" t="s">
        <v>10</v>
      </c>
      <c r="E9010" s="4" t="s">
        <v>24</v>
      </c>
      <c r="F9010" s="4" t="s">
        <v>10</v>
      </c>
      <c r="G9010" s="4" t="s">
        <v>9</v>
      </c>
      <c r="H9010" s="4" t="s">
        <v>9</v>
      </c>
      <c r="I9010" s="4" t="s">
        <v>10</v>
      </c>
      <c r="J9010" s="4" t="s">
        <v>10</v>
      </c>
      <c r="K9010" s="4" t="s">
        <v>9</v>
      </c>
      <c r="L9010" s="4" t="s">
        <v>9</v>
      </c>
      <c r="M9010" s="4" t="s">
        <v>9</v>
      </c>
      <c r="N9010" s="4" t="s">
        <v>9</v>
      </c>
      <c r="O9010" s="4" t="s">
        <v>6</v>
      </c>
    </row>
    <row r="9011" spans="1:19">
      <c r="A9011" t="n">
        <v>73008</v>
      </c>
      <c r="B9011" s="11" t="n">
        <v>50</v>
      </c>
      <c r="C9011" s="7" t="n">
        <v>0</v>
      </c>
      <c r="D9011" s="7" t="n">
        <v>4227</v>
      </c>
      <c r="E9011" s="7" t="n">
        <v>0.800000011920929</v>
      </c>
      <c r="F9011" s="7" t="n">
        <v>100</v>
      </c>
      <c r="G9011" s="7" t="n">
        <v>0</v>
      </c>
      <c r="H9011" s="7" t="n">
        <v>-1073741824</v>
      </c>
      <c r="I9011" s="7" t="n">
        <v>1</v>
      </c>
      <c r="J9011" s="7" t="n">
        <v>65534</v>
      </c>
      <c r="K9011" s="7" t="n">
        <v>0</v>
      </c>
      <c r="L9011" s="7" t="n">
        <v>0</v>
      </c>
      <c r="M9011" s="7" t="n">
        <v>0</v>
      </c>
      <c r="N9011" s="7" t="n">
        <v>0</v>
      </c>
      <c r="O9011" s="7" t="s">
        <v>13</v>
      </c>
    </row>
    <row r="9012" spans="1:19">
      <c r="A9012" t="s">
        <v>4</v>
      </c>
      <c r="B9012" s="4" t="s">
        <v>5</v>
      </c>
    </row>
    <row r="9013" spans="1:19">
      <c r="A9013" t="n">
        <v>73047</v>
      </c>
      <c r="B9013" s="5" t="n">
        <v>1</v>
      </c>
    </row>
    <row r="9014" spans="1:19" s="3" customFormat="1" customHeight="0">
      <c r="A9014" s="3" t="s">
        <v>2</v>
      </c>
      <c r="B9014" s="3" t="s">
        <v>641</v>
      </c>
    </row>
    <row r="9015" spans="1:19">
      <c r="A9015" t="s">
        <v>4</v>
      </c>
      <c r="B9015" s="4" t="s">
        <v>5</v>
      </c>
      <c r="C9015" s="4" t="s">
        <v>14</v>
      </c>
      <c r="D9015" s="4" t="s">
        <v>10</v>
      </c>
      <c r="E9015" s="4" t="s">
        <v>10</v>
      </c>
      <c r="F9015" s="4" t="s">
        <v>10</v>
      </c>
      <c r="G9015" s="4" t="s">
        <v>10</v>
      </c>
      <c r="H9015" s="4" t="s">
        <v>10</v>
      </c>
      <c r="I9015" s="4" t="s">
        <v>6</v>
      </c>
      <c r="J9015" s="4" t="s">
        <v>24</v>
      </c>
      <c r="K9015" s="4" t="s">
        <v>24</v>
      </c>
      <c r="L9015" s="4" t="s">
        <v>24</v>
      </c>
      <c r="M9015" s="4" t="s">
        <v>9</v>
      </c>
      <c r="N9015" s="4" t="s">
        <v>9</v>
      </c>
      <c r="O9015" s="4" t="s">
        <v>24</v>
      </c>
      <c r="P9015" s="4" t="s">
        <v>24</v>
      </c>
      <c r="Q9015" s="4" t="s">
        <v>24</v>
      </c>
      <c r="R9015" s="4" t="s">
        <v>24</v>
      </c>
      <c r="S9015" s="4" t="s">
        <v>14</v>
      </c>
    </row>
    <row r="9016" spans="1:19">
      <c r="A9016" t="n">
        <v>73048</v>
      </c>
      <c r="B9016" s="57" t="n">
        <v>39</v>
      </c>
      <c r="C9016" s="7" t="n">
        <v>12</v>
      </c>
      <c r="D9016" s="7" t="n">
        <v>65533</v>
      </c>
      <c r="E9016" s="7" t="n">
        <v>207</v>
      </c>
      <c r="F9016" s="7" t="n">
        <v>0</v>
      </c>
      <c r="G9016" s="7" t="n">
        <v>65533</v>
      </c>
      <c r="H9016" s="7" t="n">
        <v>0</v>
      </c>
      <c r="I9016" s="7" t="s">
        <v>13</v>
      </c>
      <c r="J9016" s="7" t="n">
        <v>-91.8300018310547</v>
      </c>
      <c r="K9016" s="7" t="n">
        <v>173.550003051758</v>
      </c>
      <c r="L9016" s="7" t="n">
        <v>33.439998626709</v>
      </c>
      <c r="M9016" s="7" t="n">
        <v>1097859072</v>
      </c>
      <c r="N9016" s="7" t="n">
        <v>1127284736</v>
      </c>
      <c r="O9016" s="7" t="n">
        <v>0</v>
      </c>
      <c r="P9016" s="7" t="n">
        <v>0.100000001490116</v>
      </c>
      <c r="Q9016" s="7" t="n">
        <v>1</v>
      </c>
      <c r="R9016" s="7" t="n">
        <v>1</v>
      </c>
      <c r="S9016" s="7" t="n">
        <v>255</v>
      </c>
    </row>
    <row r="9017" spans="1:19">
      <c r="A9017" t="s">
        <v>4</v>
      </c>
      <c r="B9017" s="4" t="s">
        <v>5</v>
      </c>
      <c r="C9017" s="4" t="s">
        <v>14</v>
      </c>
      <c r="D9017" s="4" t="s">
        <v>10</v>
      </c>
      <c r="E9017" s="4" t="s">
        <v>24</v>
      </c>
      <c r="F9017" s="4" t="s">
        <v>10</v>
      </c>
      <c r="G9017" s="4" t="s">
        <v>9</v>
      </c>
      <c r="H9017" s="4" t="s">
        <v>9</v>
      </c>
      <c r="I9017" s="4" t="s">
        <v>10</v>
      </c>
      <c r="J9017" s="4" t="s">
        <v>10</v>
      </c>
      <c r="K9017" s="4" t="s">
        <v>9</v>
      </c>
      <c r="L9017" s="4" t="s">
        <v>9</v>
      </c>
      <c r="M9017" s="4" t="s">
        <v>9</v>
      </c>
      <c r="N9017" s="4" t="s">
        <v>9</v>
      </c>
      <c r="O9017" s="4" t="s">
        <v>6</v>
      </c>
    </row>
    <row r="9018" spans="1:19">
      <c r="A9018" t="n">
        <v>73098</v>
      </c>
      <c r="B9018" s="11" t="n">
        <v>50</v>
      </c>
      <c r="C9018" s="7" t="n">
        <v>0</v>
      </c>
      <c r="D9018" s="7" t="n">
        <v>4339</v>
      </c>
      <c r="E9018" s="7" t="n">
        <v>0.800000011920929</v>
      </c>
      <c r="F9018" s="7" t="n">
        <v>0</v>
      </c>
      <c r="G9018" s="7" t="n">
        <v>0</v>
      </c>
      <c r="H9018" s="7" t="n">
        <v>-1073741824</v>
      </c>
      <c r="I9018" s="7" t="n">
        <v>1</v>
      </c>
      <c r="J9018" s="7" t="n">
        <v>65534</v>
      </c>
      <c r="K9018" s="7" t="n">
        <v>0</v>
      </c>
      <c r="L9018" s="7" t="n">
        <v>0</v>
      </c>
      <c r="M9018" s="7" t="n">
        <v>0</v>
      </c>
      <c r="N9018" s="7" t="n">
        <v>0</v>
      </c>
      <c r="O9018" s="7" t="s">
        <v>13</v>
      </c>
    </row>
    <row r="9019" spans="1:19">
      <c r="A9019" t="s">
        <v>4</v>
      </c>
      <c r="B9019" s="4" t="s">
        <v>5</v>
      </c>
      <c r="C9019" s="4" t="s">
        <v>10</v>
      </c>
    </row>
    <row r="9020" spans="1:19">
      <c r="A9020" t="n">
        <v>73137</v>
      </c>
      <c r="B9020" s="27" t="n">
        <v>16</v>
      </c>
      <c r="C9020" s="7" t="n">
        <v>150</v>
      </c>
    </row>
    <row r="9021" spans="1:19">
      <c r="A9021" t="s">
        <v>4</v>
      </c>
      <c r="B9021" s="4" t="s">
        <v>5</v>
      </c>
      <c r="C9021" s="4" t="s">
        <v>14</v>
      </c>
      <c r="D9021" s="4" t="s">
        <v>24</v>
      </c>
      <c r="E9021" s="4" t="s">
        <v>24</v>
      </c>
      <c r="F9021" s="4" t="s">
        <v>24</v>
      </c>
    </row>
    <row r="9022" spans="1:19">
      <c r="A9022" t="n">
        <v>73140</v>
      </c>
      <c r="B9022" s="33" t="n">
        <v>45</v>
      </c>
      <c r="C9022" s="7" t="n">
        <v>9</v>
      </c>
      <c r="D9022" s="7" t="n">
        <v>0.0199999995529652</v>
      </c>
      <c r="E9022" s="7" t="n">
        <v>0.100000001490116</v>
      </c>
      <c r="F9022" s="7" t="n">
        <v>0.300000011920929</v>
      </c>
    </row>
    <row r="9023" spans="1:19">
      <c r="A9023" t="s">
        <v>4</v>
      </c>
      <c r="B9023" s="4" t="s">
        <v>5</v>
      </c>
      <c r="C9023" s="4" t="s">
        <v>14</v>
      </c>
      <c r="D9023" s="4" t="s">
        <v>10</v>
      </c>
      <c r="E9023" s="4" t="s">
        <v>14</v>
      </c>
    </row>
    <row r="9024" spans="1:19">
      <c r="A9024" t="n">
        <v>73154</v>
      </c>
      <c r="B9024" s="57" t="n">
        <v>39</v>
      </c>
      <c r="C9024" s="7" t="n">
        <v>14</v>
      </c>
      <c r="D9024" s="7" t="n">
        <v>65533</v>
      </c>
      <c r="E9024" s="7" t="n">
        <v>102</v>
      </c>
    </row>
    <row r="9025" spans="1:19">
      <c r="A9025" t="s">
        <v>4</v>
      </c>
      <c r="B9025" s="4" t="s">
        <v>5</v>
      </c>
      <c r="C9025" s="4" t="s">
        <v>14</v>
      </c>
      <c r="D9025" s="4" t="s">
        <v>10</v>
      </c>
      <c r="E9025" s="4" t="s">
        <v>14</v>
      </c>
    </row>
    <row r="9026" spans="1:19">
      <c r="A9026" t="n">
        <v>73159</v>
      </c>
      <c r="B9026" s="57" t="n">
        <v>39</v>
      </c>
      <c r="C9026" s="7" t="n">
        <v>14</v>
      </c>
      <c r="D9026" s="7" t="n">
        <v>65533</v>
      </c>
      <c r="E9026" s="7" t="n">
        <v>114</v>
      </c>
    </row>
    <row r="9027" spans="1:19">
      <c r="A9027" t="s">
        <v>4</v>
      </c>
      <c r="B9027" s="4" t="s">
        <v>5</v>
      </c>
      <c r="C9027" s="4" t="s">
        <v>14</v>
      </c>
      <c r="D9027" s="4" t="s">
        <v>10</v>
      </c>
      <c r="E9027" s="4" t="s">
        <v>6</v>
      </c>
      <c r="F9027" s="4" t="s">
        <v>6</v>
      </c>
      <c r="G9027" s="4" t="s">
        <v>6</v>
      </c>
      <c r="H9027" s="4" t="s">
        <v>6</v>
      </c>
    </row>
    <row r="9028" spans="1:19">
      <c r="A9028" t="n">
        <v>73164</v>
      </c>
      <c r="B9028" s="26" t="n">
        <v>51</v>
      </c>
      <c r="C9028" s="7" t="n">
        <v>3</v>
      </c>
      <c r="D9028" s="7" t="n">
        <v>65534</v>
      </c>
      <c r="E9028" s="7" t="s">
        <v>281</v>
      </c>
      <c r="F9028" s="7" t="s">
        <v>282</v>
      </c>
      <c r="G9028" s="7" t="s">
        <v>158</v>
      </c>
      <c r="H9028" s="7" t="s">
        <v>159</v>
      </c>
    </row>
    <row r="9029" spans="1:19">
      <c r="A9029" t="s">
        <v>4</v>
      </c>
      <c r="B9029" s="4" t="s">
        <v>5</v>
      </c>
      <c r="C9029" s="4" t="s">
        <v>10</v>
      </c>
      <c r="D9029" s="4" t="s">
        <v>10</v>
      </c>
      <c r="E9029" s="4" t="s">
        <v>10</v>
      </c>
    </row>
    <row r="9030" spans="1:19">
      <c r="A9030" t="n">
        <v>73177</v>
      </c>
      <c r="B9030" s="64" t="n">
        <v>61</v>
      </c>
      <c r="C9030" s="7" t="n">
        <v>65534</v>
      </c>
      <c r="D9030" s="7" t="n">
        <v>65533</v>
      </c>
      <c r="E9030" s="7" t="n">
        <v>1000</v>
      </c>
    </row>
    <row r="9031" spans="1:19">
      <c r="A9031" t="s">
        <v>4</v>
      </c>
      <c r="B9031" s="4" t="s">
        <v>5</v>
      </c>
      <c r="C9031" s="4" t="s">
        <v>10</v>
      </c>
      <c r="D9031" s="4" t="s">
        <v>14</v>
      </c>
      <c r="E9031" s="4" t="s">
        <v>6</v>
      </c>
      <c r="F9031" s="4" t="s">
        <v>24</v>
      </c>
      <c r="G9031" s="4" t="s">
        <v>24</v>
      </c>
      <c r="H9031" s="4" t="s">
        <v>24</v>
      </c>
    </row>
    <row r="9032" spans="1:19">
      <c r="A9032" t="n">
        <v>73184</v>
      </c>
      <c r="B9032" s="44" t="n">
        <v>48</v>
      </c>
      <c r="C9032" s="7" t="n">
        <v>65534</v>
      </c>
      <c r="D9032" s="7" t="n">
        <v>0</v>
      </c>
      <c r="E9032" s="7" t="s">
        <v>425</v>
      </c>
      <c r="F9032" s="7" t="n">
        <v>0.100000001490116</v>
      </c>
      <c r="G9032" s="7" t="n">
        <v>1</v>
      </c>
      <c r="H9032" s="7" t="n">
        <v>0</v>
      </c>
    </row>
    <row r="9033" spans="1:19">
      <c r="A9033" t="s">
        <v>4</v>
      </c>
      <c r="B9033" s="4" t="s">
        <v>5</v>
      </c>
      <c r="C9033" s="4" t="s">
        <v>14</v>
      </c>
      <c r="D9033" s="4" t="s">
        <v>10</v>
      </c>
      <c r="E9033" s="4" t="s">
        <v>10</v>
      </c>
      <c r="F9033" s="4" t="s">
        <v>10</v>
      </c>
      <c r="G9033" s="4" t="s">
        <v>10</v>
      </c>
      <c r="H9033" s="4" t="s">
        <v>10</v>
      </c>
      <c r="I9033" s="4" t="s">
        <v>6</v>
      </c>
      <c r="J9033" s="4" t="s">
        <v>24</v>
      </c>
      <c r="K9033" s="4" t="s">
        <v>24</v>
      </c>
      <c r="L9033" s="4" t="s">
        <v>24</v>
      </c>
      <c r="M9033" s="4" t="s">
        <v>9</v>
      </c>
      <c r="N9033" s="4" t="s">
        <v>9</v>
      </c>
      <c r="O9033" s="4" t="s">
        <v>24</v>
      </c>
      <c r="P9033" s="4" t="s">
        <v>24</v>
      </c>
      <c r="Q9033" s="4" t="s">
        <v>24</v>
      </c>
      <c r="R9033" s="4" t="s">
        <v>24</v>
      </c>
      <c r="S9033" s="4" t="s">
        <v>14</v>
      </c>
    </row>
    <row r="9034" spans="1:19">
      <c r="A9034" t="n">
        <v>73210</v>
      </c>
      <c r="B9034" s="57" t="n">
        <v>39</v>
      </c>
      <c r="C9034" s="7" t="n">
        <v>12</v>
      </c>
      <c r="D9034" s="7" t="n">
        <v>65533</v>
      </c>
      <c r="E9034" s="7" t="n">
        <v>208</v>
      </c>
      <c r="F9034" s="7" t="n">
        <v>0</v>
      </c>
      <c r="G9034" s="7" t="n">
        <v>65533</v>
      </c>
      <c r="H9034" s="7" t="n">
        <v>0</v>
      </c>
      <c r="I9034" s="7" t="s">
        <v>13</v>
      </c>
      <c r="J9034" s="7" t="n">
        <v>-91.8300018310547</v>
      </c>
      <c r="K9034" s="7" t="n">
        <v>173.550003051758</v>
      </c>
      <c r="L9034" s="7" t="n">
        <v>33.439998626709</v>
      </c>
      <c r="M9034" s="7" t="n">
        <v>0</v>
      </c>
      <c r="N9034" s="7" t="n">
        <v>0</v>
      </c>
      <c r="O9034" s="7" t="n">
        <v>0</v>
      </c>
      <c r="P9034" s="7" t="n">
        <v>1</v>
      </c>
      <c r="Q9034" s="7" t="n">
        <v>1</v>
      </c>
      <c r="R9034" s="7" t="n">
        <v>1</v>
      </c>
      <c r="S9034" s="7" t="n">
        <v>255</v>
      </c>
    </row>
    <row r="9035" spans="1:19">
      <c r="A9035" t="s">
        <v>4</v>
      </c>
      <c r="B9035" s="4" t="s">
        <v>5</v>
      </c>
      <c r="C9035" s="4" t="s">
        <v>14</v>
      </c>
      <c r="D9035" s="4" t="s">
        <v>10</v>
      </c>
      <c r="E9035" s="4" t="s">
        <v>24</v>
      </c>
      <c r="F9035" s="4" t="s">
        <v>10</v>
      </c>
      <c r="G9035" s="4" t="s">
        <v>9</v>
      </c>
      <c r="H9035" s="4" t="s">
        <v>9</v>
      </c>
      <c r="I9035" s="4" t="s">
        <v>10</v>
      </c>
      <c r="J9035" s="4" t="s">
        <v>10</v>
      </c>
      <c r="K9035" s="4" t="s">
        <v>9</v>
      </c>
      <c r="L9035" s="4" t="s">
        <v>9</v>
      </c>
      <c r="M9035" s="4" t="s">
        <v>9</v>
      </c>
      <c r="N9035" s="4" t="s">
        <v>9</v>
      </c>
      <c r="O9035" s="4" t="s">
        <v>6</v>
      </c>
    </row>
    <row r="9036" spans="1:19">
      <c r="A9036" t="n">
        <v>73260</v>
      </c>
      <c r="B9036" s="11" t="n">
        <v>50</v>
      </c>
      <c r="C9036" s="7" t="n">
        <v>0</v>
      </c>
      <c r="D9036" s="7" t="n">
        <v>4227</v>
      </c>
      <c r="E9036" s="7" t="n">
        <v>0.800000011920929</v>
      </c>
      <c r="F9036" s="7" t="n">
        <v>100</v>
      </c>
      <c r="G9036" s="7" t="n">
        <v>0</v>
      </c>
      <c r="H9036" s="7" t="n">
        <v>-1073741824</v>
      </c>
      <c r="I9036" s="7" t="n">
        <v>1</v>
      </c>
      <c r="J9036" s="7" t="n">
        <v>65534</v>
      </c>
      <c r="K9036" s="7" t="n">
        <v>0</v>
      </c>
      <c r="L9036" s="7" t="n">
        <v>0</v>
      </c>
      <c r="M9036" s="7" t="n">
        <v>0</v>
      </c>
      <c r="N9036" s="7" t="n">
        <v>0</v>
      </c>
      <c r="O9036" s="7" t="s">
        <v>13</v>
      </c>
    </row>
    <row r="9037" spans="1:19">
      <c r="A9037" t="s">
        <v>4</v>
      </c>
      <c r="B9037" s="4" t="s">
        <v>5</v>
      </c>
    </row>
    <row r="9038" spans="1:19">
      <c r="A9038" t="n">
        <v>73299</v>
      </c>
      <c r="B9038" s="5" t="n">
        <v>1</v>
      </c>
    </row>
    <row r="9039" spans="1:19" s="3" customFormat="1" customHeight="0">
      <c r="A9039" s="3" t="s">
        <v>2</v>
      </c>
      <c r="B9039" s="3" t="s">
        <v>642</v>
      </c>
    </row>
    <row r="9040" spans="1:19">
      <c r="A9040" t="s">
        <v>4</v>
      </c>
      <c r="B9040" s="4" t="s">
        <v>5</v>
      </c>
      <c r="C9040" s="4" t="s">
        <v>14</v>
      </c>
      <c r="D9040" s="4" t="s">
        <v>10</v>
      </c>
      <c r="E9040" s="4" t="s">
        <v>10</v>
      </c>
      <c r="F9040" s="4" t="s">
        <v>10</v>
      </c>
      <c r="G9040" s="4" t="s">
        <v>10</v>
      </c>
      <c r="H9040" s="4" t="s">
        <v>10</v>
      </c>
      <c r="I9040" s="4" t="s">
        <v>6</v>
      </c>
      <c r="J9040" s="4" t="s">
        <v>24</v>
      </c>
      <c r="K9040" s="4" t="s">
        <v>24</v>
      </c>
      <c r="L9040" s="4" t="s">
        <v>24</v>
      </c>
      <c r="M9040" s="4" t="s">
        <v>9</v>
      </c>
      <c r="N9040" s="4" t="s">
        <v>9</v>
      </c>
      <c r="O9040" s="4" t="s">
        <v>24</v>
      </c>
      <c r="P9040" s="4" t="s">
        <v>24</v>
      </c>
      <c r="Q9040" s="4" t="s">
        <v>24</v>
      </c>
      <c r="R9040" s="4" t="s">
        <v>24</v>
      </c>
      <c r="S9040" s="4" t="s">
        <v>14</v>
      </c>
    </row>
    <row r="9041" spans="1:19">
      <c r="A9041" t="n">
        <v>73300</v>
      </c>
      <c r="B9041" s="57" t="n">
        <v>39</v>
      </c>
      <c r="C9041" s="7" t="n">
        <v>12</v>
      </c>
      <c r="D9041" s="7" t="n">
        <v>65533</v>
      </c>
      <c r="E9041" s="7" t="n">
        <v>207</v>
      </c>
      <c r="F9041" s="7" t="n">
        <v>0</v>
      </c>
      <c r="G9041" s="7" t="n">
        <v>65533</v>
      </c>
      <c r="H9041" s="7" t="n">
        <v>0</v>
      </c>
      <c r="I9041" s="7" t="s">
        <v>13</v>
      </c>
      <c r="J9041" s="7" t="n">
        <v>-92.5500030517578</v>
      </c>
      <c r="K9041" s="7" t="n">
        <v>173.550003051758</v>
      </c>
      <c r="L9041" s="7" t="n">
        <v>31.9599990844727</v>
      </c>
      <c r="M9041" s="7" t="n">
        <v>1097859072</v>
      </c>
      <c r="N9041" s="7" t="n">
        <v>1127612416</v>
      </c>
      <c r="O9041" s="7" t="n">
        <v>0</v>
      </c>
      <c r="P9041" s="7" t="n">
        <v>0.100000001490116</v>
      </c>
      <c r="Q9041" s="7" t="n">
        <v>1</v>
      </c>
      <c r="R9041" s="7" t="n">
        <v>1</v>
      </c>
      <c r="S9041" s="7" t="n">
        <v>255</v>
      </c>
    </row>
    <row r="9042" spans="1:19">
      <c r="A9042" t="s">
        <v>4</v>
      </c>
      <c r="B9042" s="4" t="s">
        <v>5</v>
      </c>
      <c r="C9042" s="4" t="s">
        <v>14</v>
      </c>
      <c r="D9042" s="4" t="s">
        <v>10</v>
      </c>
      <c r="E9042" s="4" t="s">
        <v>24</v>
      </c>
      <c r="F9042" s="4" t="s">
        <v>10</v>
      </c>
      <c r="G9042" s="4" t="s">
        <v>9</v>
      </c>
      <c r="H9042" s="4" t="s">
        <v>9</v>
      </c>
      <c r="I9042" s="4" t="s">
        <v>10</v>
      </c>
      <c r="J9042" s="4" t="s">
        <v>10</v>
      </c>
      <c r="K9042" s="4" t="s">
        <v>9</v>
      </c>
      <c r="L9042" s="4" t="s">
        <v>9</v>
      </c>
      <c r="M9042" s="4" t="s">
        <v>9</v>
      </c>
      <c r="N9042" s="4" t="s">
        <v>9</v>
      </c>
      <c r="O9042" s="4" t="s">
        <v>6</v>
      </c>
    </row>
    <row r="9043" spans="1:19">
      <c r="A9043" t="n">
        <v>73350</v>
      </c>
      <c r="B9043" s="11" t="n">
        <v>50</v>
      </c>
      <c r="C9043" s="7" t="n">
        <v>0</v>
      </c>
      <c r="D9043" s="7" t="n">
        <v>4339</v>
      </c>
      <c r="E9043" s="7" t="n">
        <v>0.800000011920929</v>
      </c>
      <c r="F9043" s="7" t="n">
        <v>0</v>
      </c>
      <c r="G9043" s="7" t="n">
        <v>0</v>
      </c>
      <c r="H9043" s="7" t="n">
        <v>-1073741824</v>
      </c>
      <c r="I9043" s="7" t="n">
        <v>1</v>
      </c>
      <c r="J9043" s="7" t="n">
        <v>65534</v>
      </c>
      <c r="K9043" s="7" t="n">
        <v>0</v>
      </c>
      <c r="L9043" s="7" t="n">
        <v>0</v>
      </c>
      <c r="M9043" s="7" t="n">
        <v>0</v>
      </c>
      <c r="N9043" s="7" t="n">
        <v>0</v>
      </c>
      <c r="O9043" s="7" t="s">
        <v>13</v>
      </c>
    </row>
    <row r="9044" spans="1:19">
      <c r="A9044" t="s">
        <v>4</v>
      </c>
      <c r="B9044" s="4" t="s">
        <v>5</v>
      </c>
      <c r="C9044" s="4" t="s">
        <v>10</v>
      </c>
    </row>
    <row r="9045" spans="1:19">
      <c r="A9045" t="n">
        <v>73389</v>
      </c>
      <c r="B9045" s="27" t="n">
        <v>16</v>
      </c>
      <c r="C9045" s="7" t="n">
        <v>150</v>
      </c>
    </row>
    <row r="9046" spans="1:19">
      <c r="A9046" t="s">
        <v>4</v>
      </c>
      <c r="B9046" s="4" t="s">
        <v>5</v>
      </c>
      <c r="C9046" s="4" t="s">
        <v>14</v>
      </c>
      <c r="D9046" s="4" t="s">
        <v>24</v>
      </c>
      <c r="E9046" s="4" t="s">
        <v>24</v>
      </c>
      <c r="F9046" s="4" t="s">
        <v>24</v>
      </c>
    </row>
    <row r="9047" spans="1:19">
      <c r="A9047" t="n">
        <v>73392</v>
      </c>
      <c r="B9047" s="33" t="n">
        <v>45</v>
      </c>
      <c r="C9047" s="7" t="n">
        <v>9</v>
      </c>
      <c r="D9047" s="7" t="n">
        <v>0.0199999995529652</v>
      </c>
      <c r="E9047" s="7" t="n">
        <v>0.100000001490116</v>
      </c>
      <c r="F9047" s="7" t="n">
        <v>0.300000011920929</v>
      </c>
    </row>
    <row r="9048" spans="1:19">
      <c r="A9048" t="s">
        <v>4</v>
      </c>
      <c r="B9048" s="4" t="s">
        <v>5</v>
      </c>
      <c r="C9048" s="4" t="s">
        <v>14</v>
      </c>
      <c r="D9048" s="4" t="s">
        <v>10</v>
      </c>
      <c r="E9048" s="4" t="s">
        <v>14</v>
      </c>
    </row>
    <row r="9049" spans="1:19">
      <c r="A9049" t="n">
        <v>73406</v>
      </c>
      <c r="B9049" s="57" t="n">
        <v>39</v>
      </c>
      <c r="C9049" s="7" t="n">
        <v>14</v>
      </c>
      <c r="D9049" s="7" t="n">
        <v>65533</v>
      </c>
      <c r="E9049" s="7" t="n">
        <v>103</v>
      </c>
    </row>
    <row r="9050" spans="1:19">
      <c r="A9050" t="s">
        <v>4</v>
      </c>
      <c r="B9050" s="4" t="s">
        <v>5</v>
      </c>
      <c r="C9050" s="4" t="s">
        <v>14</v>
      </c>
      <c r="D9050" s="4" t="s">
        <v>10</v>
      </c>
      <c r="E9050" s="4" t="s">
        <v>14</v>
      </c>
    </row>
    <row r="9051" spans="1:19">
      <c r="A9051" t="n">
        <v>73411</v>
      </c>
      <c r="B9051" s="57" t="n">
        <v>39</v>
      </c>
      <c r="C9051" s="7" t="n">
        <v>14</v>
      </c>
      <c r="D9051" s="7" t="n">
        <v>65533</v>
      </c>
      <c r="E9051" s="7" t="n">
        <v>112</v>
      </c>
    </row>
    <row r="9052" spans="1:19">
      <c r="A9052" t="s">
        <v>4</v>
      </c>
      <c r="B9052" s="4" t="s">
        <v>5</v>
      </c>
      <c r="C9052" s="4" t="s">
        <v>14</v>
      </c>
      <c r="D9052" s="4" t="s">
        <v>10</v>
      </c>
      <c r="E9052" s="4" t="s">
        <v>6</v>
      </c>
      <c r="F9052" s="4" t="s">
        <v>6</v>
      </c>
      <c r="G9052" s="4" t="s">
        <v>6</v>
      </c>
      <c r="H9052" s="4" t="s">
        <v>6</v>
      </c>
    </row>
    <row r="9053" spans="1:19">
      <c r="A9053" t="n">
        <v>73416</v>
      </c>
      <c r="B9053" s="26" t="n">
        <v>51</v>
      </c>
      <c r="C9053" s="7" t="n">
        <v>3</v>
      </c>
      <c r="D9053" s="7" t="n">
        <v>65534</v>
      </c>
      <c r="E9053" s="7" t="s">
        <v>281</v>
      </c>
      <c r="F9053" s="7" t="s">
        <v>282</v>
      </c>
      <c r="G9053" s="7" t="s">
        <v>158</v>
      </c>
      <c r="H9053" s="7" t="s">
        <v>159</v>
      </c>
    </row>
    <row r="9054" spans="1:19">
      <c r="A9054" t="s">
        <v>4</v>
      </c>
      <c r="B9054" s="4" t="s">
        <v>5</v>
      </c>
      <c r="C9054" s="4" t="s">
        <v>10</v>
      </c>
      <c r="D9054" s="4" t="s">
        <v>10</v>
      </c>
      <c r="E9054" s="4" t="s">
        <v>10</v>
      </c>
    </row>
    <row r="9055" spans="1:19">
      <c r="A9055" t="n">
        <v>73429</v>
      </c>
      <c r="B9055" s="64" t="n">
        <v>61</v>
      </c>
      <c r="C9055" s="7" t="n">
        <v>65534</v>
      </c>
      <c r="D9055" s="7" t="n">
        <v>65533</v>
      </c>
      <c r="E9055" s="7" t="n">
        <v>1000</v>
      </c>
    </row>
    <row r="9056" spans="1:19">
      <c r="A9056" t="s">
        <v>4</v>
      </c>
      <c r="B9056" s="4" t="s">
        <v>5</v>
      </c>
      <c r="C9056" s="4" t="s">
        <v>10</v>
      </c>
      <c r="D9056" s="4" t="s">
        <v>14</v>
      </c>
      <c r="E9056" s="4" t="s">
        <v>6</v>
      </c>
      <c r="F9056" s="4" t="s">
        <v>24</v>
      </c>
      <c r="G9056" s="4" t="s">
        <v>24</v>
      </c>
      <c r="H9056" s="4" t="s">
        <v>24</v>
      </c>
    </row>
    <row r="9057" spans="1:19">
      <c r="A9057" t="n">
        <v>73436</v>
      </c>
      <c r="B9057" s="44" t="n">
        <v>48</v>
      </c>
      <c r="C9057" s="7" t="n">
        <v>65534</v>
      </c>
      <c r="D9057" s="7" t="n">
        <v>0</v>
      </c>
      <c r="E9057" s="7" t="s">
        <v>425</v>
      </c>
      <c r="F9057" s="7" t="n">
        <v>0.100000001490116</v>
      </c>
      <c r="G9057" s="7" t="n">
        <v>1</v>
      </c>
      <c r="H9057" s="7" t="n">
        <v>0</v>
      </c>
    </row>
    <row r="9058" spans="1:19">
      <c r="A9058" t="s">
        <v>4</v>
      </c>
      <c r="B9058" s="4" t="s">
        <v>5</v>
      </c>
      <c r="C9058" s="4" t="s">
        <v>14</v>
      </c>
      <c r="D9058" s="4" t="s">
        <v>10</v>
      </c>
      <c r="E9058" s="4" t="s">
        <v>10</v>
      </c>
      <c r="F9058" s="4" t="s">
        <v>10</v>
      </c>
      <c r="G9058" s="4" t="s">
        <v>10</v>
      </c>
      <c r="H9058" s="4" t="s">
        <v>10</v>
      </c>
      <c r="I9058" s="4" t="s">
        <v>6</v>
      </c>
      <c r="J9058" s="4" t="s">
        <v>24</v>
      </c>
      <c r="K9058" s="4" t="s">
        <v>24</v>
      </c>
      <c r="L9058" s="4" t="s">
        <v>24</v>
      </c>
      <c r="M9058" s="4" t="s">
        <v>9</v>
      </c>
      <c r="N9058" s="4" t="s">
        <v>9</v>
      </c>
      <c r="O9058" s="4" t="s">
        <v>24</v>
      </c>
      <c r="P9058" s="4" t="s">
        <v>24</v>
      </c>
      <c r="Q9058" s="4" t="s">
        <v>24</v>
      </c>
      <c r="R9058" s="4" t="s">
        <v>24</v>
      </c>
      <c r="S9058" s="4" t="s">
        <v>14</v>
      </c>
    </row>
    <row r="9059" spans="1:19">
      <c r="A9059" t="n">
        <v>73462</v>
      </c>
      <c r="B9059" s="57" t="n">
        <v>39</v>
      </c>
      <c r="C9059" s="7" t="n">
        <v>12</v>
      </c>
      <c r="D9059" s="7" t="n">
        <v>65533</v>
      </c>
      <c r="E9059" s="7" t="n">
        <v>208</v>
      </c>
      <c r="F9059" s="7" t="n">
        <v>0</v>
      </c>
      <c r="G9059" s="7" t="n">
        <v>65533</v>
      </c>
      <c r="H9059" s="7" t="n">
        <v>0</v>
      </c>
      <c r="I9059" s="7" t="s">
        <v>13</v>
      </c>
      <c r="J9059" s="7" t="n">
        <v>-92.5500030517578</v>
      </c>
      <c r="K9059" s="7" t="n">
        <v>173.550003051758</v>
      </c>
      <c r="L9059" s="7" t="n">
        <v>31.9599990844727</v>
      </c>
      <c r="M9059" s="7" t="n">
        <v>0</v>
      </c>
      <c r="N9059" s="7" t="n">
        <v>0</v>
      </c>
      <c r="O9059" s="7" t="n">
        <v>0</v>
      </c>
      <c r="P9059" s="7" t="n">
        <v>1</v>
      </c>
      <c r="Q9059" s="7" t="n">
        <v>1</v>
      </c>
      <c r="R9059" s="7" t="n">
        <v>1</v>
      </c>
      <c r="S9059" s="7" t="n">
        <v>255</v>
      </c>
    </row>
    <row r="9060" spans="1:19">
      <c r="A9060" t="s">
        <v>4</v>
      </c>
      <c r="B9060" s="4" t="s">
        <v>5</v>
      </c>
      <c r="C9060" s="4" t="s">
        <v>14</v>
      </c>
      <c r="D9060" s="4" t="s">
        <v>10</v>
      </c>
      <c r="E9060" s="4" t="s">
        <v>24</v>
      </c>
      <c r="F9060" s="4" t="s">
        <v>10</v>
      </c>
      <c r="G9060" s="4" t="s">
        <v>9</v>
      </c>
      <c r="H9060" s="4" t="s">
        <v>9</v>
      </c>
      <c r="I9060" s="4" t="s">
        <v>10</v>
      </c>
      <c r="J9060" s="4" t="s">
        <v>10</v>
      </c>
      <c r="K9060" s="4" t="s">
        <v>9</v>
      </c>
      <c r="L9060" s="4" t="s">
        <v>9</v>
      </c>
      <c r="M9060" s="4" t="s">
        <v>9</v>
      </c>
      <c r="N9060" s="4" t="s">
        <v>9</v>
      </c>
      <c r="O9060" s="4" t="s">
        <v>6</v>
      </c>
    </row>
    <row r="9061" spans="1:19">
      <c r="A9061" t="n">
        <v>73512</v>
      </c>
      <c r="B9061" s="11" t="n">
        <v>50</v>
      </c>
      <c r="C9061" s="7" t="n">
        <v>0</v>
      </c>
      <c r="D9061" s="7" t="n">
        <v>4227</v>
      </c>
      <c r="E9061" s="7" t="n">
        <v>0.800000011920929</v>
      </c>
      <c r="F9061" s="7" t="n">
        <v>100</v>
      </c>
      <c r="G9061" s="7" t="n">
        <v>0</v>
      </c>
      <c r="H9061" s="7" t="n">
        <v>-1073741824</v>
      </c>
      <c r="I9061" s="7" t="n">
        <v>1</v>
      </c>
      <c r="J9061" s="7" t="n">
        <v>65534</v>
      </c>
      <c r="K9061" s="7" t="n">
        <v>0</v>
      </c>
      <c r="L9061" s="7" t="n">
        <v>0</v>
      </c>
      <c r="M9061" s="7" t="n">
        <v>0</v>
      </c>
      <c r="N9061" s="7" t="n">
        <v>0</v>
      </c>
      <c r="O9061" s="7" t="s">
        <v>13</v>
      </c>
    </row>
    <row r="9062" spans="1:19">
      <c r="A9062" t="s">
        <v>4</v>
      </c>
      <c r="B9062" s="4" t="s">
        <v>5</v>
      </c>
    </row>
    <row r="9063" spans="1:19">
      <c r="A9063" t="n">
        <v>73551</v>
      </c>
      <c r="B9063" s="5" t="n">
        <v>1</v>
      </c>
    </row>
    <row r="9064" spans="1:19" s="3" customFormat="1" customHeight="0">
      <c r="A9064" s="3" t="s">
        <v>2</v>
      </c>
      <c r="B9064" s="3" t="s">
        <v>643</v>
      </c>
    </row>
    <row r="9065" spans="1:19">
      <c r="A9065" t="s">
        <v>4</v>
      </c>
      <c r="B9065" s="4" t="s">
        <v>5</v>
      </c>
      <c r="C9065" s="4" t="s">
        <v>14</v>
      </c>
      <c r="D9065" s="4" t="s">
        <v>10</v>
      </c>
      <c r="E9065" s="4" t="s">
        <v>10</v>
      </c>
      <c r="F9065" s="4" t="s">
        <v>10</v>
      </c>
      <c r="G9065" s="4" t="s">
        <v>10</v>
      </c>
      <c r="H9065" s="4" t="s">
        <v>10</v>
      </c>
      <c r="I9065" s="4" t="s">
        <v>6</v>
      </c>
      <c r="J9065" s="4" t="s">
        <v>24</v>
      </c>
      <c r="K9065" s="4" t="s">
        <v>24</v>
      </c>
      <c r="L9065" s="4" t="s">
        <v>24</v>
      </c>
      <c r="M9065" s="4" t="s">
        <v>9</v>
      </c>
      <c r="N9065" s="4" t="s">
        <v>9</v>
      </c>
      <c r="O9065" s="4" t="s">
        <v>24</v>
      </c>
      <c r="P9065" s="4" t="s">
        <v>24</v>
      </c>
      <c r="Q9065" s="4" t="s">
        <v>24</v>
      </c>
      <c r="R9065" s="4" t="s">
        <v>24</v>
      </c>
      <c r="S9065" s="4" t="s">
        <v>14</v>
      </c>
    </row>
    <row r="9066" spans="1:19">
      <c r="A9066" t="n">
        <v>73552</v>
      </c>
      <c r="B9066" s="57" t="n">
        <v>39</v>
      </c>
      <c r="C9066" s="7" t="n">
        <v>12</v>
      </c>
      <c r="D9066" s="7" t="n">
        <v>65533</v>
      </c>
      <c r="E9066" s="7" t="n">
        <v>207</v>
      </c>
      <c r="F9066" s="7" t="n">
        <v>0</v>
      </c>
      <c r="G9066" s="7" t="n">
        <v>65533</v>
      </c>
      <c r="H9066" s="7" t="n">
        <v>0</v>
      </c>
      <c r="I9066" s="7" t="s">
        <v>13</v>
      </c>
      <c r="J9066" s="7" t="n">
        <v>-93.9000015258789</v>
      </c>
      <c r="K9066" s="7" t="n">
        <v>173.550003051758</v>
      </c>
      <c r="L9066" s="7" t="n">
        <v>28.9300003051758</v>
      </c>
      <c r="M9066" s="7" t="n">
        <v>1097859072</v>
      </c>
      <c r="N9066" s="7" t="n">
        <v>1128792064</v>
      </c>
      <c r="O9066" s="7" t="n">
        <v>0</v>
      </c>
      <c r="P9066" s="7" t="n">
        <v>0.100000001490116</v>
      </c>
      <c r="Q9066" s="7" t="n">
        <v>1</v>
      </c>
      <c r="R9066" s="7" t="n">
        <v>1</v>
      </c>
      <c r="S9066" s="7" t="n">
        <v>255</v>
      </c>
    </row>
    <row r="9067" spans="1:19">
      <c r="A9067" t="s">
        <v>4</v>
      </c>
      <c r="B9067" s="4" t="s">
        <v>5</v>
      </c>
      <c r="C9067" s="4" t="s">
        <v>14</v>
      </c>
      <c r="D9067" s="4" t="s">
        <v>10</v>
      </c>
      <c r="E9067" s="4" t="s">
        <v>24</v>
      </c>
      <c r="F9067" s="4" t="s">
        <v>10</v>
      </c>
      <c r="G9067" s="4" t="s">
        <v>9</v>
      </c>
      <c r="H9067" s="4" t="s">
        <v>9</v>
      </c>
      <c r="I9067" s="4" t="s">
        <v>10</v>
      </c>
      <c r="J9067" s="4" t="s">
        <v>10</v>
      </c>
      <c r="K9067" s="4" t="s">
        <v>9</v>
      </c>
      <c r="L9067" s="4" t="s">
        <v>9</v>
      </c>
      <c r="M9067" s="4" t="s">
        <v>9</v>
      </c>
      <c r="N9067" s="4" t="s">
        <v>9</v>
      </c>
      <c r="O9067" s="4" t="s">
        <v>6</v>
      </c>
    </row>
    <row r="9068" spans="1:19">
      <c r="A9068" t="n">
        <v>73602</v>
      </c>
      <c r="B9068" s="11" t="n">
        <v>50</v>
      </c>
      <c r="C9068" s="7" t="n">
        <v>0</v>
      </c>
      <c r="D9068" s="7" t="n">
        <v>4339</v>
      </c>
      <c r="E9068" s="7" t="n">
        <v>0.800000011920929</v>
      </c>
      <c r="F9068" s="7" t="n">
        <v>0</v>
      </c>
      <c r="G9068" s="7" t="n">
        <v>0</v>
      </c>
      <c r="H9068" s="7" t="n">
        <v>-1073741824</v>
      </c>
      <c r="I9068" s="7" t="n">
        <v>1</v>
      </c>
      <c r="J9068" s="7" t="n">
        <v>65534</v>
      </c>
      <c r="K9068" s="7" t="n">
        <v>0</v>
      </c>
      <c r="L9068" s="7" t="n">
        <v>0</v>
      </c>
      <c r="M9068" s="7" t="n">
        <v>0</v>
      </c>
      <c r="N9068" s="7" t="n">
        <v>0</v>
      </c>
      <c r="O9068" s="7" t="s">
        <v>13</v>
      </c>
    </row>
    <row r="9069" spans="1:19">
      <c r="A9069" t="s">
        <v>4</v>
      </c>
      <c r="B9069" s="4" t="s">
        <v>5</v>
      </c>
      <c r="C9069" s="4" t="s">
        <v>10</v>
      </c>
    </row>
    <row r="9070" spans="1:19">
      <c r="A9070" t="n">
        <v>73641</v>
      </c>
      <c r="B9070" s="27" t="n">
        <v>16</v>
      </c>
      <c r="C9070" s="7" t="n">
        <v>150</v>
      </c>
    </row>
    <row r="9071" spans="1:19">
      <c r="A9071" t="s">
        <v>4</v>
      </c>
      <c r="B9071" s="4" t="s">
        <v>5</v>
      </c>
      <c r="C9071" s="4" t="s">
        <v>14</v>
      </c>
      <c r="D9071" s="4" t="s">
        <v>24</v>
      </c>
      <c r="E9071" s="4" t="s">
        <v>24</v>
      </c>
      <c r="F9071" s="4" t="s">
        <v>24</v>
      </c>
    </row>
    <row r="9072" spans="1:19">
      <c r="A9072" t="n">
        <v>73644</v>
      </c>
      <c r="B9072" s="33" t="n">
        <v>45</v>
      </c>
      <c r="C9072" s="7" t="n">
        <v>9</v>
      </c>
      <c r="D9072" s="7" t="n">
        <v>0.0199999995529652</v>
      </c>
      <c r="E9072" s="7" t="n">
        <v>0.100000001490116</v>
      </c>
      <c r="F9072" s="7" t="n">
        <v>0.300000011920929</v>
      </c>
    </row>
    <row r="9073" spans="1:19">
      <c r="A9073" t="s">
        <v>4</v>
      </c>
      <c r="B9073" s="4" t="s">
        <v>5</v>
      </c>
      <c r="C9073" s="4" t="s">
        <v>14</v>
      </c>
      <c r="D9073" s="4" t="s">
        <v>10</v>
      </c>
      <c r="E9073" s="4" t="s">
        <v>14</v>
      </c>
    </row>
    <row r="9074" spans="1:19">
      <c r="A9074" t="n">
        <v>73658</v>
      </c>
      <c r="B9074" s="57" t="n">
        <v>39</v>
      </c>
      <c r="C9074" s="7" t="n">
        <v>14</v>
      </c>
      <c r="D9074" s="7" t="n">
        <v>65533</v>
      </c>
      <c r="E9074" s="7" t="n">
        <v>104</v>
      </c>
    </row>
    <row r="9075" spans="1:19">
      <c r="A9075" t="s">
        <v>4</v>
      </c>
      <c r="B9075" s="4" t="s">
        <v>5</v>
      </c>
      <c r="C9075" s="4" t="s">
        <v>14</v>
      </c>
      <c r="D9075" s="4" t="s">
        <v>10</v>
      </c>
      <c r="E9075" s="4" t="s">
        <v>14</v>
      </c>
    </row>
    <row r="9076" spans="1:19">
      <c r="A9076" t="n">
        <v>73663</v>
      </c>
      <c r="B9076" s="57" t="n">
        <v>39</v>
      </c>
      <c r="C9076" s="7" t="n">
        <v>14</v>
      </c>
      <c r="D9076" s="7" t="n">
        <v>65533</v>
      </c>
      <c r="E9076" s="7" t="n">
        <v>111</v>
      </c>
    </row>
    <row r="9077" spans="1:19">
      <c r="A9077" t="s">
        <v>4</v>
      </c>
      <c r="B9077" s="4" t="s">
        <v>5</v>
      </c>
      <c r="C9077" s="4" t="s">
        <v>14</v>
      </c>
      <c r="D9077" s="4" t="s">
        <v>10</v>
      </c>
      <c r="E9077" s="4" t="s">
        <v>6</v>
      </c>
      <c r="F9077" s="4" t="s">
        <v>6</v>
      </c>
      <c r="G9077" s="4" t="s">
        <v>6</v>
      </c>
      <c r="H9077" s="4" t="s">
        <v>6</v>
      </c>
    </row>
    <row r="9078" spans="1:19">
      <c r="A9078" t="n">
        <v>73668</v>
      </c>
      <c r="B9078" s="26" t="n">
        <v>51</v>
      </c>
      <c r="C9078" s="7" t="n">
        <v>3</v>
      </c>
      <c r="D9078" s="7" t="n">
        <v>65534</v>
      </c>
      <c r="E9078" s="7" t="s">
        <v>281</v>
      </c>
      <c r="F9078" s="7" t="s">
        <v>282</v>
      </c>
      <c r="G9078" s="7" t="s">
        <v>158</v>
      </c>
      <c r="H9078" s="7" t="s">
        <v>159</v>
      </c>
    </row>
    <row r="9079" spans="1:19">
      <c r="A9079" t="s">
        <v>4</v>
      </c>
      <c r="B9079" s="4" t="s">
        <v>5</v>
      </c>
      <c r="C9079" s="4" t="s">
        <v>10</v>
      </c>
      <c r="D9079" s="4" t="s">
        <v>10</v>
      </c>
      <c r="E9079" s="4" t="s">
        <v>10</v>
      </c>
    </row>
    <row r="9080" spans="1:19">
      <c r="A9080" t="n">
        <v>73681</v>
      </c>
      <c r="B9080" s="64" t="n">
        <v>61</v>
      </c>
      <c r="C9080" s="7" t="n">
        <v>65534</v>
      </c>
      <c r="D9080" s="7" t="n">
        <v>65533</v>
      </c>
      <c r="E9080" s="7" t="n">
        <v>1000</v>
      </c>
    </row>
    <row r="9081" spans="1:19">
      <c r="A9081" t="s">
        <v>4</v>
      </c>
      <c r="B9081" s="4" t="s">
        <v>5</v>
      </c>
      <c r="C9081" s="4" t="s">
        <v>10</v>
      </c>
      <c r="D9081" s="4" t="s">
        <v>14</v>
      </c>
      <c r="E9081" s="4" t="s">
        <v>6</v>
      </c>
      <c r="F9081" s="4" t="s">
        <v>24</v>
      </c>
      <c r="G9081" s="4" t="s">
        <v>24</v>
      </c>
      <c r="H9081" s="4" t="s">
        <v>24</v>
      </c>
    </row>
    <row r="9082" spans="1:19">
      <c r="A9082" t="n">
        <v>73688</v>
      </c>
      <c r="B9082" s="44" t="n">
        <v>48</v>
      </c>
      <c r="C9082" s="7" t="n">
        <v>65534</v>
      </c>
      <c r="D9082" s="7" t="n">
        <v>0</v>
      </c>
      <c r="E9082" s="7" t="s">
        <v>425</v>
      </c>
      <c r="F9082" s="7" t="n">
        <v>0.100000001490116</v>
      </c>
      <c r="G9082" s="7" t="n">
        <v>1</v>
      </c>
      <c r="H9082" s="7" t="n">
        <v>0</v>
      </c>
    </row>
    <row r="9083" spans="1:19">
      <c r="A9083" t="s">
        <v>4</v>
      </c>
      <c r="B9083" s="4" t="s">
        <v>5</v>
      </c>
      <c r="C9083" s="4" t="s">
        <v>14</v>
      </c>
      <c r="D9083" s="4" t="s">
        <v>10</v>
      </c>
      <c r="E9083" s="4" t="s">
        <v>10</v>
      </c>
      <c r="F9083" s="4" t="s">
        <v>10</v>
      </c>
      <c r="G9083" s="4" t="s">
        <v>10</v>
      </c>
      <c r="H9083" s="4" t="s">
        <v>10</v>
      </c>
      <c r="I9083" s="4" t="s">
        <v>6</v>
      </c>
      <c r="J9083" s="4" t="s">
        <v>24</v>
      </c>
      <c r="K9083" s="4" t="s">
        <v>24</v>
      </c>
      <c r="L9083" s="4" t="s">
        <v>24</v>
      </c>
      <c r="M9083" s="4" t="s">
        <v>9</v>
      </c>
      <c r="N9083" s="4" t="s">
        <v>9</v>
      </c>
      <c r="O9083" s="4" t="s">
        <v>24</v>
      </c>
      <c r="P9083" s="4" t="s">
        <v>24</v>
      </c>
      <c r="Q9083" s="4" t="s">
        <v>24</v>
      </c>
      <c r="R9083" s="4" t="s">
        <v>24</v>
      </c>
      <c r="S9083" s="4" t="s">
        <v>14</v>
      </c>
    </row>
    <row r="9084" spans="1:19">
      <c r="A9084" t="n">
        <v>73714</v>
      </c>
      <c r="B9084" s="57" t="n">
        <v>39</v>
      </c>
      <c r="C9084" s="7" t="n">
        <v>12</v>
      </c>
      <c r="D9084" s="7" t="n">
        <v>65533</v>
      </c>
      <c r="E9084" s="7" t="n">
        <v>208</v>
      </c>
      <c r="F9084" s="7" t="n">
        <v>0</v>
      </c>
      <c r="G9084" s="7" t="n">
        <v>65533</v>
      </c>
      <c r="H9084" s="7" t="n">
        <v>0</v>
      </c>
      <c r="I9084" s="7" t="s">
        <v>13</v>
      </c>
      <c r="J9084" s="7" t="n">
        <v>-93.9000015258789</v>
      </c>
      <c r="K9084" s="7" t="n">
        <v>173.550003051758</v>
      </c>
      <c r="L9084" s="7" t="n">
        <v>28.9300003051758</v>
      </c>
      <c r="M9084" s="7" t="n">
        <v>0</v>
      </c>
      <c r="N9084" s="7" t="n">
        <v>0</v>
      </c>
      <c r="O9084" s="7" t="n">
        <v>0</v>
      </c>
      <c r="P9084" s="7" t="n">
        <v>1</v>
      </c>
      <c r="Q9084" s="7" t="n">
        <v>1</v>
      </c>
      <c r="R9084" s="7" t="n">
        <v>1</v>
      </c>
      <c r="S9084" s="7" t="n">
        <v>255</v>
      </c>
    </row>
    <row r="9085" spans="1:19">
      <c r="A9085" t="s">
        <v>4</v>
      </c>
      <c r="B9085" s="4" t="s">
        <v>5</v>
      </c>
      <c r="C9085" s="4" t="s">
        <v>14</v>
      </c>
      <c r="D9085" s="4" t="s">
        <v>10</v>
      </c>
      <c r="E9085" s="4" t="s">
        <v>24</v>
      </c>
      <c r="F9085" s="4" t="s">
        <v>10</v>
      </c>
      <c r="G9085" s="4" t="s">
        <v>9</v>
      </c>
      <c r="H9085" s="4" t="s">
        <v>9</v>
      </c>
      <c r="I9085" s="4" t="s">
        <v>10</v>
      </c>
      <c r="J9085" s="4" t="s">
        <v>10</v>
      </c>
      <c r="K9085" s="4" t="s">
        <v>9</v>
      </c>
      <c r="L9085" s="4" t="s">
        <v>9</v>
      </c>
      <c r="M9085" s="4" t="s">
        <v>9</v>
      </c>
      <c r="N9085" s="4" t="s">
        <v>9</v>
      </c>
      <c r="O9085" s="4" t="s">
        <v>6</v>
      </c>
    </row>
    <row r="9086" spans="1:19">
      <c r="A9086" t="n">
        <v>73764</v>
      </c>
      <c r="B9086" s="11" t="n">
        <v>50</v>
      </c>
      <c r="C9086" s="7" t="n">
        <v>0</v>
      </c>
      <c r="D9086" s="7" t="n">
        <v>4227</v>
      </c>
      <c r="E9086" s="7" t="n">
        <v>0.800000011920929</v>
      </c>
      <c r="F9086" s="7" t="n">
        <v>100</v>
      </c>
      <c r="G9086" s="7" t="n">
        <v>0</v>
      </c>
      <c r="H9086" s="7" t="n">
        <v>-1073741824</v>
      </c>
      <c r="I9086" s="7" t="n">
        <v>1</v>
      </c>
      <c r="J9086" s="7" t="n">
        <v>65534</v>
      </c>
      <c r="K9086" s="7" t="n">
        <v>0</v>
      </c>
      <c r="L9086" s="7" t="n">
        <v>0</v>
      </c>
      <c r="M9086" s="7" t="n">
        <v>0</v>
      </c>
      <c r="N9086" s="7" t="n">
        <v>0</v>
      </c>
      <c r="O9086" s="7" t="s">
        <v>13</v>
      </c>
    </row>
    <row r="9087" spans="1:19">
      <c r="A9087" t="s">
        <v>4</v>
      </c>
      <c r="B9087" s="4" t="s">
        <v>5</v>
      </c>
    </row>
    <row r="9088" spans="1:19">
      <c r="A9088" t="n">
        <v>73803</v>
      </c>
      <c r="B9088" s="5" t="n">
        <v>1</v>
      </c>
    </row>
    <row r="9089" spans="1:19" s="3" customFormat="1" customHeight="0">
      <c r="A9089" s="3" t="s">
        <v>2</v>
      </c>
      <c r="B9089" s="3" t="s">
        <v>644</v>
      </c>
    </row>
    <row r="9090" spans="1:19">
      <c r="A9090" t="s">
        <v>4</v>
      </c>
      <c r="B9090" s="4" t="s">
        <v>5</v>
      </c>
      <c r="C9090" s="4" t="s">
        <v>14</v>
      </c>
      <c r="D9090" s="4" t="s">
        <v>10</v>
      </c>
      <c r="E9090" s="4" t="s">
        <v>10</v>
      </c>
      <c r="F9090" s="4" t="s">
        <v>10</v>
      </c>
      <c r="G9090" s="4" t="s">
        <v>10</v>
      </c>
      <c r="H9090" s="4" t="s">
        <v>10</v>
      </c>
      <c r="I9090" s="4" t="s">
        <v>6</v>
      </c>
      <c r="J9090" s="4" t="s">
        <v>24</v>
      </c>
      <c r="K9090" s="4" t="s">
        <v>24</v>
      </c>
      <c r="L9090" s="4" t="s">
        <v>24</v>
      </c>
      <c r="M9090" s="4" t="s">
        <v>9</v>
      </c>
      <c r="N9090" s="4" t="s">
        <v>9</v>
      </c>
      <c r="O9090" s="4" t="s">
        <v>24</v>
      </c>
      <c r="P9090" s="4" t="s">
        <v>24</v>
      </c>
      <c r="Q9090" s="4" t="s">
        <v>24</v>
      </c>
      <c r="R9090" s="4" t="s">
        <v>24</v>
      </c>
      <c r="S9090" s="4" t="s">
        <v>14</v>
      </c>
    </row>
    <row r="9091" spans="1:19">
      <c r="A9091" t="n">
        <v>73804</v>
      </c>
      <c r="B9091" s="57" t="n">
        <v>39</v>
      </c>
      <c r="C9091" s="7" t="n">
        <v>12</v>
      </c>
      <c r="D9091" s="7" t="n">
        <v>65533</v>
      </c>
      <c r="E9091" s="7" t="n">
        <v>207</v>
      </c>
      <c r="F9091" s="7" t="n">
        <v>0</v>
      </c>
      <c r="G9091" s="7" t="n">
        <v>65533</v>
      </c>
      <c r="H9091" s="7" t="n">
        <v>0</v>
      </c>
      <c r="I9091" s="7" t="s">
        <v>13</v>
      </c>
      <c r="J9091" s="7" t="n">
        <v>-93.879997253418</v>
      </c>
      <c r="K9091" s="7" t="n">
        <v>173.550003051758</v>
      </c>
      <c r="L9091" s="7" t="n">
        <v>32.4000015258789</v>
      </c>
      <c r="M9091" s="7" t="n">
        <v>1097859072</v>
      </c>
      <c r="N9091" s="7" t="n">
        <v>1128333312</v>
      </c>
      <c r="O9091" s="7" t="n">
        <v>0</v>
      </c>
      <c r="P9091" s="7" t="n">
        <v>0.100000001490116</v>
      </c>
      <c r="Q9091" s="7" t="n">
        <v>1</v>
      </c>
      <c r="R9091" s="7" t="n">
        <v>1</v>
      </c>
      <c r="S9091" s="7" t="n">
        <v>255</v>
      </c>
    </row>
    <row r="9092" spans="1:19">
      <c r="A9092" t="s">
        <v>4</v>
      </c>
      <c r="B9092" s="4" t="s">
        <v>5</v>
      </c>
      <c r="C9092" s="4" t="s">
        <v>14</v>
      </c>
      <c r="D9092" s="4" t="s">
        <v>10</v>
      </c>
      <c r="E9092" s="4" t="s">
        <v>24</v>
      </c>
      <c r="F9092" s="4" t="s">
        <v>10</v>
      </c>
      <c r="G9092" s="4" t="s">
        <v>9</v>
      </c>
      <c r="H9092" s="4" t="s">
        <v>9</v>
      </c>
      <c r="I9092" s="4" t="s">
        <v>10</v>
      </c>
      <c r="J9092" s="4" t="s">
        <v>10</v>
      </c>
      <c r="K9092" s="4" t="s">
        <v>9</v>
      </c>
      <c r="L9092" s="4" t="s">
        <v>9</v>
      </c>
      <c r="M9092" s="4" t="s">
        <v>9</v>
      </c>
      <c r="N9092" s="4" t="s">
        <v>9</v>
      </c>
      <c r="O9092" s="4" t="s">
        <v>6</v>
      </c>
    </row>
    <row r="9093" spans="1:19">
      <c r="A9093" t="n">
        <v>73854</v>
      </c>
      <c r="B9093" s="11" t="n">
        <v>50</v>
      </c>
      <c r="C9093" s="7" t="n">
        <v>0</v>
      </c>
      <c r="D9093" s="7" t="n">
        <v>4339</v>
      </c>
      <c r="E9093" s="7" t="n">
        <v>0.800000011920929</v>
      </c>
      <c r="F9093" s="7" t="n">
        <v>0</v>
      </c>
      <c r="G9093" s="7" t="n">
        <v>0</v>
      </c>
      <c r="H9093" s="7" t="n">
        <v>-1073741824</v>
      </c>
      <c r="I9093" s="7" t="n">
        <v>1</v>
      </c>
      <c r="J9093" s="7" t="n">
        <v>65534</v>
      </c>
      <c r="K9093" s="7" t="n">
        <v>0</v>
      </c>
      <c r="L9093" s="7" t="n">
        <v>0</v>
      </c>
      <c r="M9093" s="7" t="n">
        <v>0</v>
      </c>
      <c r="N9093" s="7" t="n">
        <v>0</v>
      </c>
      <c r="O9093" s="7" t="s">
        <v>13</v>
      </c>
    </row>
    <row r="9094" spans="1:19">
      <c r="A9094" t="s">
        <v>4</v>
      </c>
      <c r="B9094" s="4" t="s">
        <v>5</v>
      </c>
      <c r="C9094" s="4" t="s">
        <v>10</v>
      </c>
    </row>
    <row r="9095" spans="1:19">
      <c r="A9095" t="n">
        <v>73893</v>
      </c>
      <c r="B9095" s="27" t="n">
        <v>16</v>
      </c>
      <c r="C9095" s="7" t="n">
        <v>150</v>
      </c>
    </row>
    <row r="9096" spans="1:19">
      <c r="A9096" t="s">
        <v>4</v>
      </c>
      <c r="B9096" s="4" t="s">
        <v>5</v>
      </c>
      <c r="C9096" s="4" t="s">
        <v>14</v>
      </c>
      <c r="D9096" s="4" t="s">
        <v>24</v>
      </c>
      <c r="E9096" s="4" t="s">
        <v>24</v>
      </c>
      <c r="F9096" s="4" t="s">
        <v>24</v>
      </c>
    </row>
    <row r="9097" spans="1:19">
      <c r="A9097" t="n">
        <v>73896</v>
      </c>
      <c r="B9097" s="33" t="n">
        <v>45</v>
      </c>
      <c r="C9097" s="7" t="n">
        <v>9</v>
      </c>
      <c r="D9097" s="7" t="n">
        <v>0.0199999995529652</v>
      </c>
      <c r="E9097" s="7" t="n">
        <v>0.100000001490116</v>
      </c>
      <c r="F9097" s="7" t="n">
        <v>0.300000011920929</v>
      </c>
    </row>
    <row r="9098" spans="1:19">
      <c r="A9098" t="s">
        <v>4</v>
      </c>
      <c r="B9098" s="4" t="s">
        <v>5</v>
      </c>
      <c r="C9098" s="4" t="s">
        <v>14</v>
      </c>
      <c r="D9098" s="4" t="s">
        <v>10</v>
      </c>
      <c r="E9098" s="4" t="s">
        <v>14</v>
      </c>
    </row>
    <row r="9099" spans="1:19">
      <c r="A9099" t="n">
        <v>73910</v>
      </c>
      <c r="B9099" s="57" t="n">
        <v>39</v>
      </c>
      <c r="C9099" s="7" t="n">
        <v>14</v>
      </c>
      <c r="D9099" s="7" t="n">
        <v>65533</v>
      </c>
      <c r="E9099" s="7" t="n">
        <v>106</v>
      </c>
    </row>
    <row r="9100" spans="1:19">
      <c r="A9100" t="s">
        <v>4</v>
      </c>
      <c r="B9100" s="4" t="s">
        <v>5</v>
      </c>
      <c r="C9100" s="4" t="s">
        <v>14</v>
      </c>
      <c r="D9100" s="4" t="s">
        <v>10</v>
      </c>
      <c r="E9100" s="4" t="s">
        <v>14</v>
      </c>
    </row>
    <row r="9101" spans="1:19">
      <c r="A9101" t="n">
        <v>73915</v>
      </c>
      <c r="B9101" s="57" t="n">
        <v>39</v>
      </c>
      <c r="C9101" s="7" t="n">
        <v>14</v>
      </c>
      <c r="D9101" s="7" t="n">
        <v>65533</v>
      </c>
      <c r="E9101" s="7" t="n">
        <v>113</v>
      </c>
    </row>
    <row r="9102" spans="1:19">
      <c r="A9102" t="s">
        <v>4</v>
      </c>
      <c r="B9102" s="4" t="s">
        <v>5</v>
      </c>
      <c r="C9102" s="4" t="s">
        <v>14</v>
      </c>
      <c r="D9102" s="4" t="s">
        <v>10</v>
      </c>
      <c r="E9102" s="4" t="s">
        <v>6</v>
      </c>
      <c r="F9102" s="4" t="s">
        <v>6</v>
      </c>
      <c r="G9102" s="4" t="s">
        <v>6</v>
      </c>
      <c r="H9102" s="4" t="s">
        <v>6</v>
      </c>
    </row>
    <row r="9103" spans="1:19">
      <c r="A9103" t="n">
        <v>73920</v>
      </c>
      <c r="B9103" s="26" t="n">
        <v>51</v>
      </c>
      <c r="C9103" s="7" t="n">
        <v>3</v>
      </c>
      <c r="D9103" s="7" t="n">
        <v>65534</v>
      </c>
      <c r="E9103" s="7" t="s">
        <v>281</v>
      </c>
      <c r="F9103" s="7" t="s">
        <v>282</v>
      </c>
      <c r="G9103" s="7" t="s">
        <v>158</v>
      </c>
      <c r="H9103" s="7" t="s">
        <v>159</v>
      </c>
    </row>
    <row r="9104" spans="1:19">
      <c r="A9104" t="s">
        <v>4</v>
      </c>
      <c r="B9104" s="4" t="s">
        <v>5</v>
      </c>
      <c r="C9104" s="4" t="s">
        <v>10</v>
      </c>
      <c r="D9104" s="4" t="s">
        <v>10</v>
      </c>
      <c r="E9104" s="4" t="s">
        <v>10</v>
      </c>
    </row>
    <row r="9105" spans="1:19">
      <c r="A9105" t="n">
        <v>73933</v>
      </c>
      <c r="B9105" s="64" t="n">
        <v>61</v>
      </c>
      <c r="C9105" s="7" t="n">
        <v>65534</v>
      </c>
      <c r="D9105" s="7" t="n">
        <v>65533</v>
      </c>
      <c r="E9105" s="7" t="n">
        <v>1000</v>
      </c>
    </row>
    <row r="9106" spans="1:19">
      <c r="A9106" t="s">
        <v>4</v>
      </c>
      <c r="B9106" s="4" t="s">
        <v>5</v>
      </c>
      <c r="C9106" s="4" t="s">
        <v>10</v>
      </c>
      <c r="D9106" s="4" t="s">
        <v>14</v>
      </c>
      <c r="E9106" s="4" t="s">
        <v>6</v>
      </c>
      <c r="F9106" s="4" t="s">
        <v>24</v>
      </c>
      <c r="G9106" s="4" t="s">
        <v>24</v>
      </c>
      <c r="H9106" s="4" t="s">
        <v>24</v>
      </c>
    </row>
    <row r="9107" spans="1:19">
      <c r="A9107" t="n">
        <v>73940</v>
      </c>
      <c r="B9107" s="44" t="n">
        <v>48</v>
      </c>
      <c r="C9107" s="7" t="n">
        <v>65534</v>
      </c>
      <c r="D9107" s="7" t="n">
        <v>0</v>
      </c>
      <c r="E9107" s="7" t="s">
        <v>425</v>
      </c>
      <c r="F9107" s="7" t="n">
        <v>0.100000001490116</v>
      </c>
      <c r="G9107" s="7" t="n">
        <v>1</v>
      </c>
      <c r="H9107" s="7" t="n">
        <v>0</v>
      </c>
    </row>
    <row r="9108" spans="1:19">
      <c r="A9108" t="s">
        <v>4</v>
      </c>
      <c r="B9108" s="4" t="s">
        <v>5</v>
      </c>
      <c r="C9108" s="4" t="s">
        <v>14</v>
      </c>
      <c r="D9108" s="4" t="s">
        <v>10</v>
      </c>
      <c r="E9108" s="4" t="s">
        <v>10</v>
      </c>
      <c r="F9108" s="4" t="s">
        <v>10</v>
      </c>
      <c r="G9108" s="4" t="s">
        <v>10</v>
      </c>
      <c r="H9108" s="4" t="s">
        <v>10</v>
      </c>
      <c r="I9108" s="4" t="s">
        <v>6</v>
      </c>
      <c r="J9108" s="4" t="s">
        <v>24</v>
      </c>
      <c r="K9108" s="4" t="s">
        <v>24</v>
      </c>
      <c r="L9108" s="4" t="s">
        <v>24</v>
      </c>
      <c r="M9108" s="4" t="s">
        <v>9</v>
      </c>
      <c r="N9108" s="4" t="s">
        <v>9</v>
      </c>
      <c r="O9108" s="4" t="s">
        <v>24</v>
      </c>
      <c r="P9108" s="4" t="s">
        <v>24</v>
      </c>
      <c r="Q9108" s="4" t="s">
        <v>24</v>
      </c>
      <c r="R9108" s="4" t="s">
        <v>24</v>
      </c>
      <c r="S9108" s="4" t="s">
        <v>14</v>
      </c>
    </row>
    <row r="9109" spans="1:19">
      <c r="A9109" t="n">
        <v>73966</v>
      </c>
      <c r="B9109" s="57" t="n">
        <v>39</v>
      </c>
      <c r="C9109" s="7" t="n">
        <v>12</v>
      </c>
      <c r="D9109" s="7" t="n">
        <v>65533</v>
      </c>
      <c r="E9109" s="7" t="n">
        <v>208</v>
      </c>
      <c r="F9109" s="7" t="n">
        <v>0</v>
      </c>
      <c r="G9109" s="7" t="n">
        <v>65533</v>
      </c>
      <c r="H9109" s="7" t="n">
        <v>0</v>
      </c>
      <c r="I9109" s="7" t="s">
        <v>13</v>
      </c>
      <c r="J9109" s="7" t="n">
        <v>-93.879997253418</v>
      </c>
      <c r="K9109" s="7" t="n">
        <v>173.550003051758</v>
      </c>
      <c r="L9109" s="7" t="n">
        <v>32.4000015258789</v>
      </c>
      <c r="M9109" s="7" t="n">
        <v>0</v>
      </c>
      <c r="N9109" s="7" t="n">
        <v>0</v>
      </c>
      <c r="O9109" s="7" t="n">
        <v>0</v>
      </c>
      <c r="P9109" s="7" t="n">
        <v>1</v>
      </c>
      <c r="Q9109" s="7" t="n">
        <v>1</v>
      </c>
      <c r="R9109" s="7" t="n">
        <v>1</v>
      </c>
      <c r="S9109" s="7" t="n">
        <v>255</v>
      </c>
    </row>
    <row r="9110" spans="1:19">
      <c r="A9110" t="s">
        <v>4</v>
      </c>
      <c r="B9110" s="4" t="s">
        <v>5</v>
      </c>
      <c r="C9110" s="4" t="s">
        <v>14</v>
      </c>
      <c r="D9110" s="4" t="s">
        <v>10</v>
      </c>
      <c r="E9110" s="4" t="s">
        <v>24</v>
      </c>
      <c r="F9110" s="4" t="s">
        <v>10</v>
      </c>
      <c r="G9110" s="4" t="s">
        <v>9</v>
      </c>
      <c r="H9110" s="4" t="s">
        <v>9</v>
      </c>
      <c r="I9110" s="4" t="s">
        <v>10</v>
      </c>
      <c r="J9110" s="4" t="s">
        <v>10</v>
      </c>
      <c r="K9110" s="4" t="s">
        <v>9</v>
      </c>
      <c r="L9110" s="4" t="s">
        <v>9</v>
      </c>
      <c r="M9110" s="4" t="s">
        <v>9</v>
      </c>
      <c r="N9110" s="4" t="s">
        <v>9</v>
      </c>
      <c r="O9110" s="4" t="s">
        <v>6</v>
      </c>
    </row>
    <row r="9111" spans="1:19">
      <c r="A9111" t="n">
        <v>74016</v>
      </c>
      <c r="B9111" s="11" t="n">
        <v>50</v>
      </c>
      <c r="C9111" s="7" t="n">
        <v>0</v>
      </c>
      <c r="D9111" s="7" t="n">
        <v>4227</v>
      </c>
      <c r="E9111" s="7" t="n">
        <v>0.800000011920929</v>
      </c>
      <c r="F9111" s="7" t="n">
        <v>100</v>
      </c>
      <c r="G9111" s="7" t="n">
        <v>0</v>
      </c>
      <c r="H9111" s="7" t="n">
        <v>-1073741824</v>
      </c>
      <c r="I9111" s="7" t="n">
        <v>1</v>
      </c>
      <c r="J9111" s="7" t="n">
        <v>65534</v>
      </c>
      <c r="K9111" s="7" t="n">
        <v>0</v>
      </c>
      <c r="L9111" s="7" t="n">
        <v>0</v>
      </c>
      <c r="M9111" s="7" t="n">
        <v>0</v>
      </c>
      <c r="N9111" s="7" t="n">
        <v>0</v>
      </c>
      <c r="O9111" s="7" t="s">
        <v>13</v>
      </c>
    </row>
    <row r="9112" spans="1:19">
      <c r="A9112" t="s">
        <v>4</v>
      </c>
      <c r="B9112" s="4" t="s">
        <v>5</v>
      </c>
    </row>
    <row r="9113" spans="1:19">
      <c r="A9113" t="n">
        <v>74055</v>
      </c>
      <c r="B9113" s="5" t="n">
        <v>1</v>
      </c>
    </row>
    <row r="9114" spans="1:19" s="3" customFormat="1" customHeight="0">
      <c r="A9114" s="3" t="s">
        <v>2</v>
      </c>
      <c r="B9114" s="3" t="s">
        <v>645</v>
      </c>
    </row>
    <row r="9115" spans="1:19">
      <c r="A9115" t="s">
        <v>4</v>
      </c>
      <c r="B9115" s="4" t="s">
        <v>5</v>
      </c>
      <c r="C9115" s="4" t="s">
        <v>14</v>
      </c>
      <c r="D9115" s="4" t="s">
        <v>10</v>
      </c>
      <c r="E9115" s="4" t="s">
        <v>10</v>
      </c>
      <c r="F9115" s="4" t="s">
        <v>10</v>
      </c>
      <c r="G9115" s="4" t="s">
        <v>10</v>
      </c>
      <c r="H9115" s="4" t="s">
        <v>10</v>
      </c>
      <c r="I9115" s="4" t="s">
        <v>6</v>
      </c>
      <c r="J9115" s="4" t="s">
        <v>24</v>
      </c>
      <c r="K9115" s="4" t="s">
        <v>24</v>
      </c>
      <c r="L9115" s="4" t="s">
        <v>24</v>
      </c>
      <c r="M9115" s="4" t="s">
        <v>9</v>
      </c>
      <c r="N9115" s="4" t="s">
        <v>9</v>
      </c>
      <c r="O9115" s="4" t="s">
        <v>24</v>
      </c>
      <c r="P9115" s="4" t="s">
        <v>24</v>
      </c>
      <c r="Q9115" s="4" t="s">
        <v>24</v>
      </c>
      <c r="R9115" s="4" t="s">
        <v>24</v>
      </c>
      <c r="S9115" s="4" t="s">
        <v>14</v>
      </c>
    </row>
    <row r="9116" spans="1:19">
      <c r="A9116" t="n">
        <v>74056</v>
      </c>
      <c r="B9116" s="57" t="n">
        <v>39</v>
      </c>
      <c r="C9116" s="7" t="n">
        <v>12</v>
      </c>
      <c r="D9116" s="7" t="n">
        <v>65533</v>
      </c>
      <c r="E9116" s="7" t="n">
        <v>207</v>
      </c>
      <c r="F9116" s="7" t="n">
        <v>0</v>
      </c>
      <c r="G9116" s="7" t="n">
        <v>65533</v>
      </c>
      <c r="H9116" s="7" t="n">
        <v>0</v>
      </c>
      <c r="I9116" s="7" t="s">
        <v>13</v>
      </c>
      <c r="J9116" s="7" t="n">
        <v>-91.6399993896484</v>
      </c>
      <c r="K9116" s="7" t="n">
        <v>173.550003051758</v>
      </c>
      <c r="L9116" s="7" t="n">
        <v>29.7600002288818</v>
      </c>
      <c r="M9116" s="7" t="n">
        <v>1097859072</v>
      </c>
      <c r="N9116" s="7" t="n">
        <v>1129119744</v>
      </c>
      <c r="O9116" s="7" t="n">
        <v>0</v>
      </c>
      <c r="P9116" s="7" t="n">
        <v>0.100000001490116</v>
      </c>
      <c r="Q9116" s="7" t="n">
        <v>1</v>
      </c>
      <c r="R9116" s="7" t="n">
        <v>1</v>
      </c>
      <c r="S9116" s="7" t="n">
        <v>255</v>
      </c>
    </row>
    <row r="9117" spans="1:19">
      <c r="A9117" t="s">
        <v>4</v>
      </c>
      <c r="B9117" s="4" t="s">
        <v>5</v>
      </c>
      <c r="C9117" s="4" t="s">
        <v>14</v>
      </c>
      <c r="D9117" s="4" t="s">
        <v>10</v>
      </c>
      <c r="E9117" s="4" t="s">
        <v>24</v>
      </c>
      <c r="F9117" s="4" t="s">
        <v>10</v>
      </c>
      <c r="G9117" s="4" t="s">
        <v>9</v>
      </c>
      <c r="H9117" s="4" t="s">
        <v>9</v>
      </c>
      <c r="I9117" s="4" t="s">
        <v>10</v>
      </c>
      <c r="J9117" s="4" t="s">
        <v>10</v>
      </c>
      <c r="K9117" s="4" t="s">
        <v>9</v>
      </c>
      <c r="L9117" s="4" t="s">
        <v>9</v>
      </c>
      <c r="M9117" s="4" t="s">
        <v>9</v>
      </c>
      <c r="N9117" s="4" t="s">
        <v>9</v>
      </c>
      <c r="O9117" s="4" t="s">
        <v>6</v>
      </c>
    </row>
    <row r="9118" spans="1:19">
      <c r="A9118" t="n">
        <v>74106</v>
      </c>
      <c r="B9118" s="11" t="n">
        <v>50</v>
      </c>
      <c r="C9118" s="7" t="n">
        <v>0</v>
      </c>
      <c r="D9118" s="7" t="n">
        <v>4339</v>
      </c>
      <c r="E9118" s="7" t="n">
        <v>0.800000011920929</v>
      </c>
      <c r="F9118" s="7" t="n">
        <v>0</v>
      </c>
      <c r="G9118" s="7" t="n">
        <v>0</v>
      </c>
      <c r="H9118" s="7" t="n">
        <v>-1073741824</v>
      </c>
      <c r="I9118" s="7" t="n">
        <v>1</v>
      </c>
      <c r="J9118" s="7" t="n">
        <v>65534</v>
      </c>
      <c r="K9118" s="7" t="n">
        <v>0</v>
      </c>
      <c r="L9118" s="7" t="n">
        <v>0</v>
      </c>
      <c r="M9118" s="7" t="n">
        <v>0</v>
      </c>
      <c r="N9118" s="7" t="n">
        <v>0</v>
      </c>
      <c r="O9118" s="7" t="s">
        <v>13</v>
      </c>
    </row>
    <row r="9119" spans="1:19">
      <c r="A9119" t="s">
        <v>4</v>
      </c>
      <c r="B9119" s="4" t="s">
        <v>5</v>
      </c>
      <c r="C9119" s="4" t="s">
        <v>10</v>
      </c>
    </row>
    <row r="9120" spans="1:19">
      <c r="A9120" t="n">
        <v>74145</v>
      </c>
      <c r="B9120" s="27" t="n">
        <v>16</v>
      </c>
      <c r="C9120" s="7" t="n">
        <v>150</v>
      </c>
    </row>
    <row r="9121" spans="1:19">
      <c r="A9121" t="s">
        <v>4</v>
      </c>
      <c r="B9121" s="4" t="s">
        <v>5</v>
      </c>
      <c r="C9121" s="4" t="s">
        <v>14</v>
      </c>
      <c r="D9121" s="4" t="s">
        <v>24</v>
      </c>
      <c r="E9121" s="4" t="s">
        <v>24</v>
      </c>
      <c r="F9121" s="4" t="s">
        <v>24</v>
      </c>
    </row>
    <row r="9122" spans="1:19">
      <c r="A9122" t="n">
        <v>74148</v>
      </c>
      <c r="B9122" s="33" t="n">
        <v>45</v>
      </c>
      <c r="C9122" s="7" t="n">
        <v>9</v>
      </c>
      <c r="D9122" s="7" t="n">
        <v>0.0199999995529652</v>
      </c>
      <c r="E9122" s="7" t="n">
        <v>0.100000001490116</v>
      </c>
      <c r="F9122" s="7" t="n">
        <v>0.300000011920929</v>
      </c>
    </row>
    <row r="9123" spans="1:19">
      <c r="A9123" t="s">
        <v>4</v>
      </c>
      <c r="B9123" s="4" t="s">
        <v>5</v>
      </c>
      <c r="C9123" s="4" t="s">
        <v>14</v>
      </c>
      <c r="D9123" s="4" t="s">
        <v>10</v>
      </c>
      <c r="E9123" s="4" t="s">
        <v>14</v>
      </c>
    </row>
    <row r="9124" spans="1:19">
      <c r="A9124" t="n">
        <v>74162</v>
      </c>
      <c r="B9124" s="57" t="n">
        <v>39</v>
      </c>
      <c r="C9124" s="7" t="n">
        <v>14</v>
      </c>
      <c r="D9124" s="7" t="n">
        <v>65533</v>
      </c>
      <c r="E9124" s="7" t="n">
        <v>107</v>
      </c>
    </row>
    <row r="9125" spans="1:19">
      <c r="A9125" t="s">
        <v>4</v>
      </c>
      <c r="B9125" s="4" t="s">
        <v>5</v>
      </c>
      <c r="C9125" s="4" t="s">
        <v>14</v>
      </c>
      <c r="D9125" s="4" t="s">
        <v>10</v>
      </c>
      <c r="E9125" s="4" t="s">
        <v>14</v>
      </c>
    </row>
    <row r="9126" spans="1:19">
      <c r="A9126" t="n">
        <v>74167</v>
      </c>
      <c r="B9126" s="57" t="n">
        <v>39</v>
      </c>
      <c r="C9126" s="7" t="n">
        <v>14</v>
      </c>
      <c r="D9126" s="7" t="n">
        <v>65533</v>
      </c>
      <c r="E9126" s="7" t="n">
        <v>116</v>
      </c>
    </row>
    <row r="9127" spans="1:19">
      <c r="A9127" t="s">
        <v>4</v>
      </c>
      <c r="B9127" s="4" t="s">
        <v>5</v>
      </c>
      <c r="C9127" s="4" t="s">
        <v>14</v>
      </c>
      <c r="D9127" s="4" t="s">
        <v>10</v>
      </c>
      <c r="E9127" s="4" t="s">
        <v>6</v>
      </c>
      <c r="F9127" s="4" t="s">
        <v>6</v>
      </c>
      <c r="G9127" s="4" t="s">
        <v>6</v>
      </c>
      <c r="H9127" s="4" t="s">
        <v>6</v>
      </c>
    </row>
    <row r="9128" spans="1:19">
      <c r="A9128" t="n">
        <v>74172</v>
      </c>
      <c r="B9128" s="26" t="n">
        <v>51</v>
      </c>
      <c r="C9128" s="7" t="n">
        <v>3</v>
      </c>
      <c r="D9128" s="7" t="n">
        <v>65534</v>
      </c>
      <c r="E9128" s="7" t="s">
        <v>281</v>
      </c>
      <c r="F9128" s="7" t="s">
        <v>282</v>
      </c>
      <c r="G9128" s="7" t="s">
        <v>158</v>
      </c>
      <c r="H9128" s="7" t="s">
        <v>159</v>
      </c>
    </row>
    <row r="9129" spans="1:19">
      <c r="A9129" t="s">
        <v>4</v>
      </c>
      <c r="B9129" s="4" t="s">
        <v>5</v>
      </c>
      <c r="C9129" s="4" t="s">
        <v>10</v>
      </c>
      <c r="D9129" s="4" t="s">
        <v>10</v>
      </c>
      <c r="E9129" s="4" t="s">
        <v>10</v>
      </c>
    </row>
    <row r="9130" spans="1:19">
      <c r="A9130" t="n">
        <v>74185</v>
      </c>
      <c r="B9130" s="64" t="n">
        <v>61</v>
      </c>
      <c r="C9130" s="7" t="n">
        <v>65534</v>
      </c>
      <c r="D9130" s="7" t="n">
        <v>65533</v>
      </c>
      <c r="E9130" s="7" t="n">
        <v>1000</v>
      </c>
    </row>
    <row r="9131" spans="1:19">
      <c r="A9131" t="s">
        <v>4</v>
      </c>
      <c r="B9131" s="4" t="s">
        <v>5</v>
      </c>
      <c r="C9131" s="4" t="s">
        <v>10</v>
      </c>
      <c r="D9131" s="4" t="s">
        <v>14</v>
      </c>
      <c r="E9131" s="4" t="s">
        <v>6</v>
      </c>
      <c r="F9131" s="4" t="s">
        <v>24</v>
      </c>
      <c r="G9131" s="4" t="s">
        <v>24</v>
      </c>
      <c r="H9131" s="4" t="s">
        <v>24</v>
      </c>
    </row>
    <row r="9132" spans="1:19">
      <c r="A9132" t="n">
        <v>74192</v>
      </c>
      <c r="B9132" s="44" t="n">
        <v>48</v>
      </c>
      <c r="C9132" s="7" t="n">
        <v>65534</v>
      </c>
      <c r="D9132" s="7" t="n">
        <v>0</v>
      </c>
      <c r="E9132" s="7" t="s">
        <v>433</v>
      </c>
      <c r="F9132" s="7" t="n">
        <v>-1</v>
      </c>
      <c r="G9132" s="7" t="n">
        <v>1</v>
      </c>
      <c r="H9132" s="7" t="n">
        <v>0</v>
      </c>
    </row>
    <row r="9133" spans="1:19">
      <c r="A9133" t="s">
        <v>4</v>
      </c>
      <c r="B9133" s="4" t="s">
        <v>5</v>
      </c>
      <c r="C9133" s="4" t="s">
        <v>14</v>
      </c>
      <c r="D9133" s="4" t="s">
        <v>10</v>
      </c>
      <c r="E9133" s="4" t="s">
        <v>10</v>
      </c>
      <c r="F9133" s="4" t="s">
        <v>10</v>
      </c>
      <c r="G9133" s="4" t="s">
        <v>10</v>
      </c>
      <c r="H9133" s="4" t="s">
        <v>10</v>
      </c>
      <c r="I9133" s="4" t="s">
        <v>6</v>
      </c>
      <c r="J9133" s="4" t="s">
        <v>24</v>
      </c>
      <c r="K9133" s="4" t="s">
        <v>24</v>
      </c>
      <c r="L9133" s="4" t="s">
        <v>24</v>
      </c>
      <c r="M9133" s="4" t="s">
        <v>9</v>
      </c>
      <c r="N9133" s="4" t="s">
        <v>9</v>
      </c>
      <c r="O9133" s="4" t="s">
        <v>24</v>
      </c>
      <c r="P9133" s="4" t="s">
        <v>24</v>
      </c>
      <c r="Q9133" s="4" t="s">
        <v>24</v>
      </c>
      <c r="R9133" s="4" t="s">
        <v>24</v>
      </c>
      <c r="S9133" s="4" t="s">
        <v>14</v>
      </c>
    </row>
    <row r="9134" spans="1:19">
      <c r="A9134" t="n">
        <v>74217</v>
      </c>
      <c r="B9134" s="57" t="n">
        <v>39</v>
      </c>
      <c r="C9134" s="7" t="n">
        <v>12</v>
      </c>
      <c r="D9134" s="7" t="n">
        <v>65533</v>
      </c>
      <c r="E9134" s="7" t="n">
        <v>208</v>
      </c>
      <c r="F9134" s="7" t="n">
        <v>0</v>
      </c>
      <c r="G9134" s="7" t="n">
        <v>65533</v>
      </c>
      <c r="H9134" s="7" t="n">
        <v>0</v>
      </c>
      <c r="I9134" s="7" t="s">
        <v>13</v>
      </c>
      <c r="J9134" s="7" t="n">
        <v>-91.6399993896484</v>
      </c>
      <c r="K9134" s="7" t="n">
        <v>173.550003051758</v>
      </c>
      <c r="L9134" s="7" t="n">
        <v>29.7600002288818</v>
      </c>
      <c r="M9134" s="7" t="n">
        <v>1097859072</v>
      </c>
      <c r="N9134" s="7" t="n">
        <v>1129119744</v>
      </c>
      <c r="O9134" s="7" t="n">
        <v>0</v>
      </c>
      <c r="P9134" s="7" t="n">
        <v>1</v>
      </c>
      <c r="Q9134" s="7" t="n">
        <v>1</v>
      </c>
      <c r="R9134" s="7" t="n">
        <v>1</v>
      </c>
      <c r="S9134" s="7" t="n">
        <v>255</v>
      </c>
    </row>
    <row r="9135" spans="1:19">
      <c r="A9135" t="s">
        <v>4</v>
      </c>
      <c r="B9135" s="4" t="s">
        <v>5</v>
      </c>
      <c r="C9135" s="4" t="s">
        <v>14</v>
      </c>
      <c r="D9135" s="4" t="s">
        <v>10</v>
      </c>
      <c r="E9135" s="4" t="s">
        <v>24</v>
      </c>
      <c r="F9135" s="4" t="s">
        <v>10</v>
      </c>
      <c r="G9135" s="4" t="s">
        <v>9</v>
      </c>
      <c r="H9135" s="4" t="s">
        <v>9</v>
      </c>
      <c r="I9135" s="4" t="s">
        <v>10</v>
      </c>
      <c r="J9135" s="4" t="s">
        <v>10</v>
      </c>
      <c r="K9135" s="4" t="s">
        <v>9</v>
      </c>
      <c r="L9135" s="4" t="s">
        <v>9</v>
      </c>
      <c r="M9135" s="4" t="s">
        <v>9</v>
      </c>
      <c r="N9135" s="4" t="s">
        <v>9</v>
      </c>
      <c r="O9135" s="4" t="s">
        <v>6</v>
      </c>
    </row>
    <row r="9136" spans="1:19">
      <c r="A9136" t="n">
        <v>74267</v>
      </c>
      <c r="B9136" s="11" t="n">
        <v>50</v>
      </c>
      <c r="C9136" s="7" t="n">
        <v>0</v>
      </c>
      <c r="D9136" s="7" t="n">
        <v>4227</v>
      </c>
      <c r="E9136" s="7" t="n">
        <v>0.800000011920929</v>
      </c>
      <c r="F9136" s="7" t="n">
        <v>100</v>
      </c>
      <c r="G9136" s="7" t="n">
        <v>0</v>
      </c>
      <c r="H9136" s="7" t="n">
        <v>-1073741824</v>
      </c>
      <c r="I9136" s="7" t="n">
        <v>1</v>
      </c>
      <c r="J9136" s="7" t="n">
        <v>65534</v>
      </c>
      <c r="K9136" s="7" t="n">
        <v>0</v>
      </c>
      <c r="L9136" s="7" t="n">
        <v>0</v>
      </c>
      <c r="M9136" s="7" t="n">
        <v>0</v>
      </c>
      <c r="N9136" s="7" t="n">
        <v>0</v>
      </c>
      <c r="O9136" s="7" t="s">
        <v>13</v>
      </c>
    </row>
    <row r="9137" spans="1:19">
      <c r="A9137" t="s">
        <v>4</v>
      </c>
      <c r="B9137" s="4" t="s">
        <v>5</v>
      </c>
    </row>
    <row r="9138" spans="1:19">
      <c r="A9138" t="n">
        <v>74306</v>
      </c>
      <c r="B9138" s="5" t="n">
        <v>1</v>
      </c>
    </row>
    <row r="9139" spans="1:19" s="3" customFormat="1" customHeight="0">
      <c r="A9139" s="3" t="s">
        <v>2</v>
      </c>
      <c r="B9139" s="3" t="s">
        <v>646</v>
      </c>
    </row>
    <row r="9140" spans="1:19">
      <c r="A9140" t="s">
        <v>4</v>
      </c>
      <c r="B9140" s="4" t="s">
        <v>5</v>
      </c>
      <c r="C9140" s="4" t="s">
        <v>10</v>
      </c>
      <c r="D9140" s="4" t="s">
        <v>14</v>
      </c>
      <c r="E9140" s="4" t="s">
        <v>6</v>
      </c>
      <c r="F9140" s="4" t="s">
        <v>24</v>
      </c>
      <c r="G9140" s="4" t="s">
        <v>24</v>
      </c>
      <c r="H9140" s="4" t="s">
        <v>24</v>
      </c>
    </row>
    <row r="9141" spans="1:19">
      <c r="A9141" t="n">
        <v>74308</v>
      </c>
      <c r="B9141" s="44" t="n">
        <v>48</v>
      </c>
      <c r="C9141" s="7" t="n">
        <v>65534</v>
      </c>
      <c r="D9141" s="7" t="n">
        <v>0</v>
      </c>
      <c r="E9141" s="7" t="s">
        <v>147</v>
      </c>
      <c r="F9141" s="7" t="n">
        <v>-1</v>
      </c>
      <c r="G9141" s="7" t="n">
        <v>1</v>
      </c>
      <c r="H9141" s="7" t="n">
        <v>0</v>
      </c>
    </row>
    <row r="9142" spans="1:19">
      <c r="A9142" t="s">
        <v>4</v>
      </c>
      <c r="B9142" s="4" t="s">
        <v>5</v>
      </c>
      <c r="C9142" s="4" t="s">
        <v>10</v>
      </c>
    </row>
    <row r="9143" spans="1:19">
      <c r="A9143" t="n">
        <v>74334</v>
      </c>
      <c r="B9143" s="27" t="n">
        <v>16</v>
      </c>
      <c r="C9143" s="7" t="n">
        <v>100</v>
      </c>
    </row>
    <row r="9144" spans="1:19">
      <c r="A9144" t="s">
        <v>4</v>
      </c>
      <c r="B9144" s="4" t="s">
        <v>5</v>
      </c>
      <c r="C9144" s="4" t="s">
        <v>10</v>
      </c>
      <c r="D9144" s="4" t="s">
        <v>10</v>
      </c>
      <c r="E9144" s="4" t="s">
        <v>24</v>
      </c>
      <c r="F9144" s="4" t="s">
        <v>24</v>
      </c>
      <c r="G9144" s="4" t="s">
        <v>24</v>
      </c>
      <c r="H9144" s="4" t="s">
        <v>24</v>
      </c>
      <c r="I9144" s="4" t="s">
        <v>24</v>
      </c>
      <c r="J9144" s="4" t="s">
        <v>14</v>
      </c>
      <c r="K9144" s="4" t="s">
        <v>10</v>
      </c>
    </row>
    <row r="9145" spans="1:19">
      <c r="A9145" t="n">
        <v>74337</v>
      </c>
      <c r="B9145" s="48" t="n">
        <v>55</v>
      </c>
      <c r="C9145" s="7" t="n">
        <v>65534</v>
      </c>
      <c r="D9145" s="7" t="n">
        <v>65026</v>
      </c>
      <c r="E9145" s="7" t="n">
        <v>-87.4100036621094</v>
      </c>
      <c r="F9145" s="7" t="n">
        <v>173.550003051758</v>
      </c>
      <c r="G9145" s="7" t="n">
        <v>33.4099998474121</v>
      </c>
      <c r="H9145" s="7" t="n">
        <v>0.5</v>
      </c>
      <c r="I9145" s="7" t="n">
        <v>3.29999995231628</v>
      </c>
      <c r="J9145" s="7" t="n">
        <v>0</v>
      </c>
      <c r="K9145" s="7" t="n">
        <v>1</v>
      </c>
    </row>
    <row r="9146" spans="1:19">
      <c r="A9146" t="s">
        <v>4</v>
      </c>
      <c r="B9146" s="4" t="s">
        <v>5</v>
      </c>
      <c r="C9146" s="4" t="s">
        <v>14</v>
      </c>
      <c r="D9146" s="4" t="s">
        <v>10</v>
      </c>
      <c r="E9146" s="4" t="s">
        <v>24</v>
      </c>
      <c r="F9146" s="4" t="s">
        <v>10</v>
      </c>
      <c r="G9146" s="4" t="s">
        <v>9</v>
      </c>
      <c r="H9146" s="4" t="s">
        <v>9</v>
      </c>
      <c r="I9146" s="4" t="s">
        <v>10</v>
      </c>
      <c r="J9146" s="4" t="s">
        <v>10</v>
      </c>
      <c r="K9146" s="4" t="s">
        <v>9</v>
      </c>
      <c r="L9146" s="4" t="s">
        <v>9</v>
      </c>
      <c r="M9146" s="4" t="s">
        <v>9</v>
      </c>
      <c r="N9146" s="4" t="s">
        <v>9</v>
      </c>
      <c r="O9146" s="4" t="s">
        <v>6</v>
      </c>
    </row>
    <row r="9147" spans="1:19">
      <c r="A9147" t="n">
        <v>74365</v>
      </c>
      <c r="B9147" s="11" t="n">
        <v>50</v>
      </c>
      <c r="C9147" s="7" t="n">
        <v>0</v>
      </c>
      <c r="D9147" s="7" t="n">
        <v>2003</v>
      </c>
      <c r="E9147" s="7" t="n">
        <v>1</v>
      </c>
      <c r="F9147" s="7" t="n">
        <v>0</v>
      </c>
      <c r="G9147" s="7" t="n">
        <v>0</v>
      </c>
      <c r="H9147" s="7" t="n">
        <v>0</v>
      </c>
      <c r="I9147" s="7" t="n">
        <v>0</v>
      </c>
      <c r="J9147" s="7" t="n">
        <v>65533</v>
      </c>
      <c r="K9147" s="7" t="n">
        <v>0</v>
      </c>
      <c r="L9147" s="7" t="n">
        <v>0</v>
      </c>
      <c r="M9147" s="7" t="n">
        <v>0</v>
      </c>
      <c r="N9147" s="7" t="n">
        <v>0</v>
      </c>
      <c r="O9147" s="7" t="s">
        <v>13</v>
      </c>
    </row>
    <row r="9148" spans="1:19">
      <c r="A9148" t="s">
        <v>4</v>
      </c>
      <c r="B9148" s="4" t="s">
        <v>5</v>
      </c>
      <c r="C9148" s="4" t="s">
        <v>14</v>
      </c>
      <c r="D9148" s="4" t="s">
        <v>10</v>
      </c>
      <c r="E9148" s="4" t="s">
        <v>24</v>
      </c>
      <c r="F9148" s="4" t="s">
        <v>10</v>
      </c>
      <c r="G9148" s="4" t="s">
        <v>9</v>
      </c>
      <c r="H9148" s="4" t="s">
        <v>9</v>
      </c>
      <c r="I9148" s="4" t="s">
        <v>10</v>
      </c>
      <c r="J9148" s="4" t="s">
        <v>10</v>
      </c>
      <c r="K9148" s="4" t="s">
        <v>9</v>
      </c>
      <c r="L9148" s="4" t="s">
        <v>9</v>
      </c>
      <c r="M9148" s="4" t="s">
        <v>9</v>
      </c>
      <c r="N9148" s="4" t="s">
        <v>9</v>
      </c>
      <c r="O9148" s="4" t="s">
        <v>6</v>
      </c>
    </row>
    <row r="9149" spans="1:19">
      <c r="A9149" t="n">
        <v>74404</v>
      </c>
      <c r="B9149" s="11" t="n">
        <v>50</v>
      </c>
      <c r="C9149" s="7" t="n">
        <v>0</v>
      </c>
      <c r="D9149" s="7" t="n">
        <v>4255</v>
      </c>
      <c r="E9149" s="7" t="n">
        <v>1</v>
      </c>
      <c r="F9149" s="7" t="n">
        <v>100</v>
      </c>
      <c r="G9149" s="7" t="n">
        <v>0</v>
      </c>
      <c r="H9149" s="7" t="n">
        <v>0</v>
      </c>
      <c r="I9149" s="7" t="n">
        <v>0</v>
      </c>
      <c r="J9149" s="7" t="n">
        <v>65533</v>
      </c>
      <c r="K9149" s="7" t="n">
        <v>0</v>
      </c>
      <c r="L9149" s="7" t="n">
        <v>0</v>
      </c>
      <c r="M9149" s="7" t="n">
        <v>0</v>
      </c>
      <c r="N9149" s="7" t="n">
        <v>0</v>
      </c>
      <c r="O9149" s="7" t="s">
        <v>13</v>
      </c>
    </row>
    <row r="9150" spans="1:19">
      <c r="A9150" t="s">
        <v>4</v>
      </c>
      <c r="B9150" s="4" t="s">
        <v>5</v>
      </c>
      <c r="C9150" s="4" t="s">
        <v>10</v>
      </c>
      <c r="D9150" s="4" t="s">
        <v>14</v>
      </c>
    </row>
    <row r="9151" spans="1:19">
      <c r="A9151" t="n">
        <v>74443</v>
      </c>
      <c r="B9151" s="49" t="n">
        <v>56</v>
      </c>
      <c r="C9151" s="7" t="n">
        <v>65534</v>
      </c>
      <c r="D9151" s="7" t="n">
        <v>0</v>
      </c>
    </row>
    <row r="9152" spans="1:19">
      <c r="A9152" t="s">
        <v>4</v>
      </c>
      <c r="B9152" s="4" t="s">
        <v>5</v>
      </c>
      <c r="C9152" s="4" t="s">
        <v>10</v>
      </c>
      <c r="D9152" s="4" t="s">
        <v>14</v>
      </c>
      <c r="E9152" s="4" t="s">
        <v>6</v>
      </c>
      <c r="F9152" s="4" t="s">
        <v>24</v>
      </c>
      <c r="G9152" s="4" t="s">
        <v>24</v>
      </c>
      <c r="H9152" s="4" t="s">
        <v>24</v>
      </c>
    </row>
    <row r="9153" spans="1:15">
      <c r="A9153" t="n">
        <v>74447</v>
      </c>
      <c r="B9153" s="44" t="n">
        <v>48</v>
      </c>
      <c r="C9153" s="7" t="n">
        <v>65534</v>
      </c>
      <c r="D9153" s="7" t="n">
        <v>0</v>
      </c>
      <c r="E9153" s="7" t="s">
        <v>150</v>
      </c>
      <c r="F9153" s="7" t="n">
        <v>-1</v>
      </c>
      <c r="G9153" s="7" t="n">
        <v>1</v>
      </c>
      <c r="H9153" s="7" t="n">
        <v>0</v>
      </c>
    </row>
    <row r="9154" spans="1:15">
      <c r="A9154" t="s">
        <v>4</v>
      </c>
      <c r="B9154" s="4" t="s">
        <v>5</v>
      </c>
      <c r="C9154" s="4" t="s">
        <v>14</v>
      </c>
      <c r="D9154" s="4" t="s">
        <v>10</v>
      </c>
      <c r="E9154" s="4" t="s">
        <v>24</v>
      </c>
      <c r="F9154" s="4" t="s">
        <v>10</v>
      </c>
      <c r="G9154" s="4" t="s">
        <v>9</v>
      </c>
      <c r="H9154" s="4" t="s">
        <v>9</v>
      </c>
      <c r="I9154" s="4" t="s">
        <v>10</v>
      </c>
      <c r="J9154" s="4" t="s">
        <v>10</v>
      </c>
      <c r="K9154" s="4" t="s">
        <v>9</v>
      </c>
      <c r="L9154" s="4" t="s">
        <v>9</v>
      </c>
      <c r="M9154" s="4" t="s">
        <v>9</v>
      </c>
      <c r="N9154" s="4" t="s">
        <v>9</v>
      </c>
      <c r="O9154" s="4" t="s">
        <v>6</v>
      </c>
    </row>
    <row r="9155" spans="1:15">
      <c r="A9155" t="n">
        <v>74474</v>
      </c>
      <c r="B9155" s="11" t="n">
        <v>50</v>
      </c>
      <c r="C9155" s="7" t="n">
        <v>0</v>
      </c>
      <c r="D9155" s="7" t="n">
        <v>4014</v>
      </c>
      <c r="E9155" s="7" t="n">
        <v>1</v>
      </c>
      <c r="F9155" s="7" t="n">
        <v>0</v>
      </c>
      <c r="G9155" s="7" t="n">
        <v>0</v>
      </c>
      <c r="H9155" s="7" t="n">
        <v>-1069547520</v>
      </c>
      <c r="I9155" s="7" t="n">
        <v>0</v>
      </c>
      <c r="J9155" s="7" t="n">
        <v>65533</v>
      </c>
      <c r="K9155" s="7" t="n">
        <v>0</v>
      </c>
      <c r="L9155" s="7" t="n">
        <v>0</v>
      </c>
      <c r="M9155" s="7" t="n">
        <v>0</v>
      </c>
      <c r="N9155" s="7" t="n">
        <v>0</v>
      </c>
      <c r="O9155" s="7" t="s">
        <v>13</v>
      </c>
    </row>
    <row r="9156" spans="1:15">
      <c r="A9156" t="s">
        <v>4</v>
      </c>
      <c r="B9156" s="4" t="s">
        <v>5</v>
      </c>
      <c r="C9156" s="4" t="s">
        <v>10</v>
      </c>
    </row>
    <row r="9157" spans="1:15">
      <c r="A9157" t="n">
        <v>74513</v>
      </c>
      <c r="B9157" s="27" t="n">
        <v>16</v>
      </c>
      <c r="C9157" s="7" t="n">
        <v>300</v>
      </c>
    </row>
    <row r="9158" spans="1:15">
      <c r="A9158" t="s">
        <v>4</v>
      </c>
      <c r="B9158" s="4" t="s">
        <v>5</v>
      </c>
    </row>
    <row r="9159" spans="1:15">
      <c r="A9159" t="n">
        <v>74516</v>
      </c>
      <c r="B9159" s="5" t="n">
        <v>1</v>
      </c>
    </row>
    <row r="9160" spans="1:15" s="3" customFormat="1" customHeight="0">
      <c r="A9160" s="3" t="s">
        <v>2</v>
      </c>
      <c r="B9160" s="3" t="s">
        <v>647</v>
      </c>
    </row>
    <row r="9161" spans="1:15">
      <c r="A9161" t="s">
        <v>4</v>
      </c>
      <c r="B9161" s="4" t="s">
        <v>5</v>
      </c>
      <c r="C9161" s="4" t="s">
        <v>14</v>
      </c>
      <c r="D9161" s="4" t="s">
        <v>10</v>
      </c>
      <c r="E9161" s="4" t="s">
        <v>10</v>
      </c>
      <c r="F9161" s="4" t="s">
        <v>10</v>
      </c>
      <c r="G9161" s="4" t="s">
        <v>10</v>
      </c>
      <c r="H9161" s="4" t="s">
        <v>10</v>
      </c>
      <c r="I9161" s="4" t="s">
        <v>6</v>
      </c>
      <c r="J9161" s="4" t="s">
        <v>24</v>
      </c>
      <c r="K9161" s="4" t="s">
        <v>24</v>
      </c>
      <c r="L9161" s="4" t="s">
        <v>24</v>
      </c>
      <c r="M9161" s="4" t="s">
        <v>9</v>
      </c>
      <c r="N9161" s="4" t="s">
        <v>9</v>
      </c>
      <c r="O9161" s="4" t="s">
        <v>24</v>
      </c>
      <c r="P9161" s="4" t="s">
        <v>24</v>
      </c>
      <c r="Q9161" s="4" t="s">
        <v>24</v>
      </c>
      <c r="R9161" s="4" t="s">
        <v>24</v>
      </c>
      <c r="S9161" s="4" t="s">
        <v>14</v>
      </c>
    </row>
    <row r="9162" spans="1:15">
      <c r="A9162" t="n">
        <v>74520</v>
      </c>
      <c r="B9162" s="57" t="n">
        <v>39</v>
      </c>
      <c r="C9162" s="7" t="n">
        <v>12</v>
      </c>
      <c r="D9162" s="7" t="n">
        <v>65533</v>
      </c>
      <c r="E9162" s="7" t="n">
        <v>210</v>
      </c>
      <c r="F9162" s="7" t="n">
        <v>0</v>
      </c>
      <c r="G9162" s="7" t="n">
        <v>65534</v>
      </c>
      <c r="H9162" s="7" t="n">
        <v>259</v>
      </c>
      <c r="I9162" s="7" t="s">
        <v>648</v>
      </c>
      <c r="J9162" s="7" t="n">
        <v>0</v>
      </c>
      <c r="K9162" s="7" t="n">
        <v>0</v>
      </c>
      <c r="L9162" s="7" t="n">
        <v>0</v>
      </c>
      <c r="M9162" s="7" t="n">
        <v>0</v>
      </c>
      <c r="N9162" s="7" t="n">
        <v>0</v>
      </c>
      <c r="O9162" s="7" t="n">
        <v>0</v>
      </c>
      <c r="P9162" s="7" t="n">
        <v>1</v>
      </c>
      <c r="Q9162" s="7" t="n">
        <v>1</v>
      </c>
      <c r="R9162" s="7" t="n">
        <v>1</v>
      </c>
      <c r="S9162" s="7" t="n">
        <v>100</v>
      </c>
    </row>
    <row r="9163" spans="1:15">
      <c r="A9163" t="s">
        <v>4</v>
      </c>
      <c r="B9163" s="4" t="s">
        <v>5</v>
      </c>
      <c r="C9163" s="4" t="s">
        <v>14</v>
      </c>
      <c r="D9163" s="4" t="s">
        <v>10</v>
      </c>
      <c r="E9163" s="4" t="s">
        <v>10</v>
      </c>
      <c r="F9163" s="4" t="s">
        <v>10</v>
      </c>
      <c r="G9163" s="4" t="s">
        <v>10</v>
      </c>
      <c r="H9163" s="4" t="s">
        <v>10</v>
      </c>
      <c r="I9163" s="4" t="s">
        <v>6</v>
      </c>
      <c r="J9163" s="4" t="s">
        <v>24</v>
      </c>
      <c r="K9163" s="4" t="s">
        <v>24</v>
      </c>
      <c r="L9163" s="4" t="s">
        <v>24</v>
      </c>
      <c r="M9163" s="4" t="s">
        <v>9</v>
      </c>
      <c r="N9163" s="4" t="s">
        <v>9</v>
      </c>
      <c r="O9163" s="4" t="s">
        <v>24</v>
      </c>
      <c r="P9163" s="4" t="s">
        <v>24</v>
      </c>
      <c r="Q9163" s="4" t="s">
        <v>24</v>
      </c>
      <c r="R9163" s="4" t="s">
        <v>24</v>
      </c>
      <c r="S9163" s="4" t="s">
        <v>14</v>
      </c>
    </row>
    <row r="9164" spans="1:15">
      <c r="A9164" t="n">
        <v>74579</v>
      </c>
      <c r="B9164" s="57" t="n">
        <v>39</v>
      </c>
      <c r="C9164" s="7" t="n">
        <v>12</v>
      </c>
      <c r="D9164" s="7" t="n">
        <v>65533</v>
      </c>
      <c r="E9164" s="7" t="n">
        <v>210</v>
      </c>
      <c r="F9164" s="7" t="n">
        <v>0</v>
      </c>
      <c r="G9164" s="7" t="n">
        <v>65534</v>
      </c>
      <c r="H9164" s="7" t="n">
        <v>259</v>
      </c>
      <c r="I9164" s="7" t="s">
        <v>649</v>
      </c>
      <c r="J9164" s="7" t="n">
        <v>0</v>
      </c>
      <c r="K9164" s="7" t="n">
        <v>0</v>
      </c>
      <c r="L9164" s="7" t="n">
        <v>0</v>
      </c>
      <c r="M9164" s="7" t="n">
        <v>0</v>
      </c>
      <c r="N9164" s="7" t="n">
        <v>0</v>
      </c>
      <c r="O9164" s="7" t="n">
        <v>0</v>
      </c>
      <c r="P9164" s="7" t="n">
        <v>1</v>
      </c>
      <c r="Q9164" s="7" t="n">
        <v>1</v>
      </c>
      <c r="R9164" s="7" t="n">
        <v>1</v>
      </c>
      <c r="S9164" s="7" t="n">
        <v>101</v>
      </c>
    </row>
    <row r="9165" spans="1:15">
      <c r="A9165" t="s">
        <v>4</v>
      </c>
      <c r="B9165" s="4" t="s">
        <v>5</v>
      </c>
      <c r="C9165" s="4" t="s">
        <v>10</v>
      </c>
      <c r="D9165" s="4" t="s">
        <v>14</v>
      </c>
    </row>
    <row r="9166" spans="1:15">
      <c r="A9166" t="n">
        <v>74638</v>
      </c>
      <c r="B9166" s="69" t="n">
        <v>96</v>
      </c>
      <c r="C9166" s="7" t="n">
        <v>65534</v>
      </c>
      <c r="D9166" s="7" t="n">
        <v>1</v>
      </c>
    </row>
    <row r="9167" spans="1:15">
      <c r="A9167" t="s">
        <v>4</v>
      </c>
      <c r="B9167" s="4" t="s">
        <v>5</v>
      </c>
      <c r="C9167" s="4" t="s">
        <v>10</v>
      </c>
      <c r="D9167" s="4" t="s">
        <v>14</v>
      </c>
      <c r="E9167" s="4" t="s">
        <v>24</v>
      </c>
      <c r="F9167" s="4" t="s">
        <v>24</v>
      </c>
      <c r="G9167" s="4" t="s">
        <v>24</v>
      </c>
    </row>
    <row r="9168" spans="1:15">
      <c r="A9168" t="n">
        <v>74642</v>
      </c>
      <c r="B9168" s="69" t="n">
        <v>96</v>
      </c>
      <c r="C9168" s="7" t="n">
        <v>65534</v>
      </c>
      <c r="D9168" s="7" t="n">
        <v>2</v>
      </c>
      <c r="E9168" s="7" t="n">
        <v>-174.380004882813</v>
      </c>
      <c r="F9168" s="7" t="n">
        <v>109.01000213623</v>
      </c>
      <c r="G9168" s="7" t="n">
        <v>71.120002746582</v>
      </c>
    </row>
    <row r="9169" spans="1:19">
      <c r="A9169" t="s">
        <v>4</v>
      </c>
      <c r="B9169" s="4" t="s">
        <v>5</v>
      </c>
      <c r="C9169" s="4" t="s">
        <v>10</v>
      </c>
      <c r="D9169" s="4" t="s">
        <v>14</v>
      </c>
      <c r="E9169" s="4" t="s">
        <v>24</v>
      </c>
      <c r="F9169" s="4" t="s">
        <v>24</v>
      </c>
      <c r="G9169" s="4" t="s">
        <v>24</v>
      </c>
    </row>
    <row r="9170" spans="1:19">
      <c r="A9170" t="n">
        <v>74658</v>
      </c>
      <c r="B9170" s="69" t="n">
        <v>96</v>
      </c>
      <c r="C9170" s="7" t="n">
        <v>65534</v>
      </c>
      <c r="D9170" s="7" t="n">
        <v>2</v>
      </c>
      <c r="E9170" s="7" t="n">
        <v>-172.869995117188</v>
      </c>
      <c r="F9170" s="7" t="n">
        <v>108.980003356934</v>
      </c>
      <c r="G9170" s="7" t="n">
        <v>71.0999984741211</v>
      </c>
    </row>
    <row r="9171" spans="1:19">
      <c r="A9171" t="s">
        <v>4</v>
      </c>
      <c r="B9171" s="4" t="s">
        <v>5</v>
      </c>
      <c r="C9171" s="4" t="s">
        <v>10</v>
      </c>
      <c r="D9171" s="4" t="s">
        <v>14</v>
      </c>
      <c r="E9171" s="4" t="s">
        <v>24</v>
      </c>
      <c r="F9171" s="4" t="s">
        <v>24</v>
      </c>
      <c r="G9171" s="4" t="s">
        <v>24</v>
      </c>
    </row>
    <row r="9172" spans="1:19">
      <c r="A9172" t="n">
        <v>74674</v>
      </c>
      <c r="B9172" s="69" t="n">
        <v>96</v>
      </c>
      <c r="C9172" s="7" t="n">
        <v>65534</v>
      </c>
      <c r="D9172" s="7" t="n">
        <v>2</v>
      </c>
      <c r="E9172" s="7" t="n">
        <v>-148.789993286133</v>
      </c>
      <c r="F9172" s="7" t="n">
        <v>117.449996948242</v>
      </c>
      <c r="G9172" s="7" t="n">
        <v>70.7399978637695</v>
      </c>
    </row>
    <row r="9173" spans="1:19">
      <c r="A9173" t="s">
        <v>4</v>
      </c>
      <c r="B9173" s="4" t="s">
        <v>5</v>
      </c>
      <c r="C9173" s="4" t="s">
        <v>10</v>
      </c>
      <c r="D9173" s="4" t="s">
        <v>14</v>
      </c>
      <c r="E9173" s="4" t="s">
        <v>24</v>
      </c>
      <c r="F9173" s="4" t="s">
        <v>24</v>
      </c>
      <c r="G9173" s="4" t="s">
        <v>24</v>
      </c>
    </row>
    <row r="9174" spans="1:19">
      <c r="A9174" t="n">
        <v>74690</v>
      </c>
      <c r="B9174" s="69" t="n">
        <v>96</v>
      </c>
      <c r="C9174" s="7" t="n">
        <v>65534</v>
      </c>
      <c r="D9174" s="7" t="n">
        <v>2</v>
      </c>
      <c r="E9174" s="7" t="n">
        <v>-143.759994506836</v>
      </c>
      <c r="F9174" s="7" t="n">
        <v>117.449996948242</v>
      </c>
      <c r="G9174" s="7" t="n">
        <v>70.6600036621094</v>
      </c>
    </row>
    <row r="9175" spans="1:19">
      <c r="A9175" t="s">
        <v>4</v>
      </c>
      <c r="B9175" s="4" t="s">
        <v>5</v>
      </c>
      <c r="C9175" s="4" t="s">
        <v>10</v>
      </c>
      <c r="D9175" s="4" t="s">
        <v>14</v>
      </c>
      <c r="E9175" s="4" t="s">
        <v>24</v>
      </c>
      <c r="F9175" s="4" t="s">
        <v>24</v>
      </c>
      <c r="G9175" s="4" t="s">
        <v>24</v>
      </c>
    </row>
    <row r="9176" spans="1:19">
      <c r="A9176" t="n">
        <v>74706</v>
      </c>
      <c r="B9176" s="69" t="n">
        <v>96</v>
      </c>
      <c r="C9176" s="7" t="n">
        <v>65534</v>
      </c>
      <c r="D9176" s="7" t="n">
        <v>2</v>
      </c>
      <c r="E9176" s="7" t="n">
        <v>-131.270004272461</v>
      </c>
      <c r="F9176" s="7" t="n">
        <v>117.449996948242</v>
      </c>
      <c r="G9176" s="7" t="n">
        <v>72.2200012207031</v>
      </c>
    </row>
    <row r="9177" spans="1:19">
      <c r="A9177" t="s">
        <v>4</v>
      </c>
      <c r="B9177" s="4" t="s">
        <v>5</v>
      </c>
      <c r="C9177" s="4" t="s">
        <v>10</v>
      </c>
      <c r="D9177" s="4" t="s">
        <v>14</v>
      </c>
      <c r="E9177" s="4" t="s">
        <v>9</v>
      </c>
      <c r="F9177" s="4" t="s">
        <v>14</v>
      </c>
      <c r="G9177" s="4" t="s">
        <v>10</v>
      </c>
    </row>
    <row r="9178" spans="1:19">
      <c r="A9178" t="n">
        <v>74722</v>
      </c>
      <c r="B9178" s="69" t="n">
        <v>96</v>
      </c>
      <c r="C9178" s="7" t="n">
        <v>65534</v>
      </c>
      <c r="D9178" s="7" t="n">
        <v>0</v>
      </c>
      <c r="E9178" s="7" t="n">
        <v>1092616192</v>
      </c>
      <c r="F9178" s="7" t="n">
        <v>0</v>
      </c>
      <c r="G9178" s="7" t="n">
        <v>0</v>
      </c>
    </row>
    <row r="9179" spans="1:19">
      <c r="A9179" t="s">
        <v>4</v>
      </c>
      <c r="B9179" s="4" t="s">
        <v>5</v>
      </c>
      <c r="C9179" s="4" t="s">
        <v>10</v>
      </c>
      <c r="D9179" s="4" t="s">
        <v>14</v>
      </c>
    </row>
    <row r="9180" spans="1:19">
      <c r="A9180" t="n">
        <v>74733</v>
      </c>
      <c r="B9180" s="49" t="n">
        <v>56</v>
      </c>
      <c r="C9180" s="7" t="n">
        <v>65534</v>
      </c>
      <c r="D9180" s="7" t="n">
        <v>0</v>
      </c>
    </row>
    <row r="9181" spans="1:19">
      <c r="A9181" t="s">
        <v>4</v>
      </c>
      <c r="B9181" s="4" t="s">
        <v>5</v>
      </c>
      <c r="C9181" s="4" t="s">
        <v>14</v>
      </c>
      <c r="D9181" s="4" t="s">
        <v>10</v>
      </c>
      <c r="E9181" s="4" t="s">
        <v>14</v>
      </c>
    </row>
    <row r="9182" spans="1:19">
      <c r="A9182" t="n">
        <v>74737</v>
      </c>
      <c r="B9182" s="57" t="n">
        <v>39</v>
      </c>
      <c r="C9182" s="7" t="n">
        <v>14</v>
      </c>
      <c r="D9182" s="7" t="n">
        <v>65533</v>
      </c>
      <c r="E9182" s="7" t="n">
        <v>100</v>
      </c>
    </row>
    <row r="9183" spans="1:19">
      <c r="A9183" t="s">
        <v>4</v>
      </c>
      <c r="B9183" s="4" t="s">
        <v>5</v>
      </c>
      <c r="C9183" s="4" t="s">
        <v>14</v>
      </c>
      <c r="D9183" s="4" t="s">
        <v>10</v>
      </c>
      <c r="E9183" s="4" t="s">
        <v>14</v>
      </c>
    </row>
    <row r="9184" spans="1:19">
      <c r="A9184" t="n">
        <v>74742</v>
      </c>
      <c r="B9184" s="57" t="n">
        <v>39</v>
      </c>
      <c r="C9184" s="7" t="n">
        <v>14</v>
      </c>
      <c r="D9184" s="7" t="n">
        <v>65533</v>
      </c>
      <c r="E9184" s="7" t="n">
        <v>101</v>
      </c>
    </row>
    <row r="9185" spans="1:7">
      <c r="A9185" t="s">
        <v>4</v>
      </c>
      <c r="B9185" s="4" t="s">
        <v>5</v>
      </c>
      <c r="C9185" s="4" t="s">
        <v>14</v>
      </c>
      <c r="D9185" s="4" t="s">
        <v>10</v>
      </c>
      <c r="E9185" s="4" t="s">
        <v>24</v>
      </c>
      <c r="F9185" s="4" t="s">
        <v>10</v>
      </c>
      <c r="G9185" s="4" t="s">
        <v>9</v>
      </c>
      <c r="H9185" s="4" t="s">
        <v>9</v>
      </c>
      <c r="I9185" s="4" t="s">
        <v>10</v>
      </c>
      <c r="J9185" s="4" t="s">
        <v>10</v>
      </c>
      <c r="K9185" s="4" t="s">
        <v>9</v>
      </c>
      <c r="L9185" s="4" t="s">
        <v>9</v>
      </c>
      <c r="M9185" s="4" t="s">
        <v>9</v>
      </c>
      <c r="N9185" s="4" t="s">
        <v>9</v>
      </c>
      <c r="O9185" s="4" t="s">
        <v>6</v>
      </c>
    </row>
    <row r="9186" spans="1:7">
      <c r="A9186" t="n">
        <v>74747</v>
      </c>
      <c r="B9186" s="11" t="n">
        <v>50</v>
      </c>
      <c r="C9186" s="7" t="n">
        <v>0</v>
      </c>
      <c r="D9186" s="7" t="n">
        <v>2119</v>
      </c>
      <c r="E9186" s="7" t="n">
        <v>1</v>
      </c>
      <c r="F9186" s="7" t="n">
        <v>100</v>
      </c>
      <c r="G9186" s="7" t="n">
        <v>0</v>
      </c>
      <c r="H9186" s="7" t="n">
        <v>0</v>
      </c>
      <c r="I9186" s="7" t="n">
        <v>1</v>
      </c>
      <c r="J9186" s="7" t="n">
        <v>65534</v>
      </c>
      <c r="K9186" s="7" t="n">
        <v>0</v>
      </c>
      <c r="L9186" s="7" t="n">
        <v>0</v>
      </c>
      <c r="M9186" s="7" t="n">
        <v>0</v>
      </c>
      <c r="N9186" s="7" t="n">
        <v>1128792064</v>
      </c>
      <c r="O9186" s="7" t="s">
        <v>13</v>
      </c>
    </row>
    <row r="9187" spans="1:7">
      <c r="A9187" t="s">
        <v>4</v>
      </c>
      <c r="B9187" s="4" t="s">
        <v>5</v>
      </c>
      <c r="C9187" s="4" t="s">
        <v>10</v>
      </c>
      <c r="D9187" s="4" t="s">
        <v>24</v>
      </c>
      <c r="E9187" s="4" t="s">
        <v>24</v>
      </c>
      <c r="F9187" s="4" t="s">
        <v>14</v>
      </c>
    </row>
    <row r="9188" spans="1:7">
      <c r="A9188" t="n">
        <v>74786</v>
      </c>
      <c r="B9188" s="50" t="n">
        <v>52</v>
      </c>
      <c r="C9188" s="7" t="n">
        <v>65534</v>
      </c>
      <c r="D9188" s="7" t="n">
        <v>131.800003051758</v>
      </c>
      <c r="E9188" s="7" t="n">
        <v>5</v>
      </c>
      <c r="F9188" s="7" t="n">
        <v>0</v>
      </c>
    </row>
    <row r="9189" spans="1:7">
      <c r="A9189" t="s">
        <v>4</v>
      </c>
      <c r="B9189" s="4" t="s">
        <v>5</v>
      </c>
      <c r="C9189" s="4" t="s">
        <v>10</v>
      </c>
    </row>
    <row r="9190" spans="1:7">
      <c r="A9190" t="n">
        <v>74798</v>
      </c>
      <c r="B9190" s="51" t="n">
        <v>54</v>
      </c>
      <c r="C9190" s="7" t="n">
        <v>65534</v>
      </c>
    </row>
    <row r="9191" spans="1:7">
      <c r="A9191" t="s">
        <v>4</v>
      </c>
      <c r="B9191" s="4" t="s">
        <v>5</v>
      </c>
      <c r="C9191" s="4" t="s">
        <v>10</v>
      </c>
      <c r="D9191" s="4" t="s">
        <v>14</v>
      </c>
      <c r="E9191" s="4" t="s">
        <v>6</v>
      </c>
      <c r="F9191" s="4" t="s">
        <v>24</v>
      </c>
      <c r="G9191" s="4" t="s">
        <v>24</v>
      </c>
      <c r="H9191" s="4" t="s">
        <v>24</v>
      </c>
    </row>
    <row r="9192" spans="1:7">
      <c r="A9192" t="n">
        <v>74801</v>
      </c>
      <c r="B9192" s="44" t="n">
        <v>48</v>
      </c>
      <c r="C9192" s="7" t="n">
        <v>65534</v>
      </c>
      <c r="D9192" s="7" t="n">
        <v>0</v>
      </c>
      <c r="E9192" s="7" t="s">
        <v>132</v>
      </c>
      <c r="F9192" s="7" t="n">
        <v>-1</v>
      </c>
      <c r="G9192" s="7" t="n">
        <v>1</v>
      </c>
      <c r="H9192" s="7" t="n">
        <v>0</v>
      </c>
    </row>
    <row r="9193" spans="1:7">
      <c r="A9193" t="s">
        <v>4</v>
      </c>
      <c r="B9193" s="4" t="s">
        <v>5</v>
      </c>
      <c r="C9193" s="4" t="s">
        <v>10</v>
      </c>
      <c r="D9193" s="4" t="s">
        <v>10</v>
      </c>
      <c r="E9193" s="4" t="s">
        <v>10</v>
      </c>
    </row>
    <row r="9194" spans="1:7">
      <c r="A9194" t="n">
        <v>74825</v>
      </c>
      <c r="B9194" s="64" t="n">
        <v>61</v>
      </c>
      <c r="C9194" s="7" t="n">
        <v>65534</v>
      </c>
      <c r="D9194" s="7" t="n">
        <v>0</v>
      </c>
      <c r="E9194" s="7" t="n">
        <v>1000</v>
      </c>
    </row>
    <row r="9195" spans="1:7">
      <c r="A9195" t="s">
        <v>4</v>
      </c>
      <c r="B9195" s="4" t="s">
        <v>5</v>
      </c>
    </row>
    <row r="9196" spans="1:7">
      <c r="A9196" t="n">
        <v>74832</v>
      </c>
      <c r="B9196" s="5" t="n">
        <v>1</v>
      </c>
    </row>
    <row r="9197" spans="1:7" s="3" customFormat="1" customHeight="0">
      <c r="A9197" s="3" t="s">
        <v>2</v>
      </c>
      <c r="B9197" s="3" t="s">
        <v>650</v>
      </c>
    </row>
    <row r="9198" spans="1:7">
      <c r="A9198" t="s">
        <v>4</v>
      </c>
      <c r="B9198" s="4" t="s">
        <v>5</v>
      </c>
      <c r="C9198" s="4" t="s">
        <v>14</v>
      </c>
      <c r="D9198" s="4" t="s">
        <v>10</v>
      </c>
      <c r="E9198" s="4" t="s">
        <v>10</v>
      </c>
      <c r="F9198" s="4" t="s">
        <v>10</v>
      </c>
      <c r="G9198" s="4" t="s">
        <v>10</v>
      </c>
      <c r="H9198" s="4" t="s">
        <v>10</v>
      </c>
      <c r="I9198" s="4" t="s">
        <v>6</v>
      </c>
      <c r="J9198" s="4" t="s">
        <v>24</v>
      </c>
      <c r="K9198" s="4" t="s">
        <v>24</v>
      </c>
      <c r="L9198" s="4" t="s">
        <v>24</v>
      </c>
      <c r="M9198" s="4" t="s">
        <v>9</v>
      </c>
      <c r="N9198" s="4" t="s">
        <v>9</v>
      </c>
      <c r="O9198" s="4" t="s">
        <v>24</v>
      </c>
      <c r="P9198" s="4" t="s">
        <v>24</v>
      </c>
      <c r="Q9198" s="4" t="s">
        <v>24</v>
      </c>
      <c r="R9198" s="4" t="s">
        <v>24</v>
      </c>
      <c r="S9198" s="4" t="s">
        <v>14</v>
      </c>
    </row>
    <row r="9199" spans="1:7">
      <c r="A9199" t="n">
        <v>74836</v>
      </c>
      <c r="B9199" s="57" t="n">
        <v>39</v>
      </c>
      <c r="C9199" s="7" t="n">
        <v>12</v>
      </c>
      <c r="D9199" s="7" t="n">
        <v>65533</v>
      </c>
      <c r="E9199" s="7" t="n">
        <v>210</v>
      </c>
      <c r="F9199" s="7" t="n">
        <v>0</v>
      </c>
      <c r="G9199" s="7" t="n">
        <v>65534</v>
      </c>
      <c r="H9199" s="7" t="n">
        <v>259</v>
      </c>
      <c r="I9199" s="7" t="s">
        <v>648</v>
      </c>
      <c r="J9199" s="7" t="n">
        <v>0</v>
      </c>
      <c r="K9199" s="7" t="n">
        <v>0</v>
      </c>
      <c r="L9199" s="7" t="n">
        <v>0</v>
      </c>
      <c r="M9199" s="7" t="n">
        <v>0</v>
      </c>
      <c r="N9199" s="7" t="n">
        <v>0</v>
      </c>
      <c r="O9199" s="7" t="n">
        <v>0</v>
      </c>
      <c r="P9199" s="7" t="n">
        <v>1</v>
      </c>
      <c r="Q9199" s="7" t="n">
        <v>1</v>
      </c>
      <c r="R9199" s="7" t="n">
        <v>1</v>
      </c>
      <c r="S9199" s="7" t="n">
        <v>102</v>
      </c>
    </row>
    <row r="9200" spans="1:7">
      <c r="A9200" t="s">
        <v>4</v>
      </c>
      <c r="B9200" s="4" t="s">
        <v>5</v>
      </c>
      <c r="C9200" s="4" t="s">
        <v>14</v>
      </c>
      <c r="D9200" s="4" t="s">
        <v>10</v>
      </c>
      <c r="E9200" s="4" t="s">
        <v>10</v>
      </c>
      <c r="F9200" s="4" t="s">
        <v>10</v>
      </c>
      <c r="G9200" s="4" t="s">
        <v>10</v>
      </c>
      <c r="H9200" s="4" t="s">
        <v>10</v>
      </c>
      <c r="I9200" s="4" t="s">
        <v>6</v>
      </c>
      <c r="J9200" s="4" t="s">
        <v>24</v>
      </c>
      <c r="K9200" s="4" t="s">
        <v>24</v>
      </c>
      <c r="L9200" s="4" t="s">
        <v>24</v>
      </c>
      <c r="M9200" s="4" t="s">
        <v>9</v>
      </c>
      <c r="N9200" s="4" t="s">
        <v>9</v>
      </c>
      <c r="O9200" s="4" t="s">
        <v>24</v>
      </c>
      <c r="P9200" s="4" t="s">
        <v>24</v>
      </c>
      <c r="Q9200" s="4" t="s">
        <v>24</v>
      </c>
      <c r="R9200" s="4" t="s">
        <v>24</v>
      </c>
      <c r="S9200" s="4" t="s">
        <v>14</v>
      </c>
    </row>
    <row r="9201" spans="1:19">
      <c r="A9201" t="n">
        <v>74895</v>
      </c>
      <c r="B9201" s="57" t="n">
        <v>39</v>
      </c>
      <c r="C9201" s="7" t="n">
        <v>12</v>
      </c>
      <c r="D9201" s="7" t="n">
        <v>65533</v>
      </c>
      <c r="E9201" s="7" t="n">
        <v>210</v>
      </c>
      <c r="F9201" s="7" t="n">
        <v>0</v>
      </c>
      <c r="G9201" s="7" t="n">
        <v>65534</v>
      </c>
      <c r="H9201" s="7" t="n">
        <v>259</v>
      </c>
      <c r="I9201" s="7" t="s">
        <v>649</v>
      </c>
      <c r="J9201" s="7" t="n">
        <v>0</v>
      </c>
      <c r="K9201" s="7" t="n">
        <v>0</v>
      </c>
      <c r="L9201" s="7" t="n">
        <v>0</v>
      </c>
      <c r="M9201" s="7" t="n">
        <v>0</v>
      </c>
      <c r="N9201" s="7" t="n">
        <v>0</v>
      </c>
      <c r="O9201" s="7" t="n">
        <v>0</v>
      </c>
      <c r="P9201" s="7" t="n">
        <v>1</v>
      </c>
      <c r="Q9201" s="7" t="n">
        <v>1</v>
      </c>
      <c r="R9201" s="7" t="n">
        <v>1</v>
      </c>
      <c r="S9201" s="7" t="n">
        <v>103</v>
      </c>
    </row>
    <row r="9202" spans="1:19">
      <c r="A9202" t="s">
        <v>4</v>
      </c>
      <c r="B9202" s="4" t="s">
        <v>5</v>
      </c>
      <c r="C9202" s="4" t="s">
        <v>10</v>
      </c>
      <c r="D9202" s="4" t="s">
        <v>14</v>
      </c>
    </row>
    <row r="9203" spans="1:19">
      <c r="A9203" t="n">
        <v>74954</v>
      </c>
      <c r="B9203" s="69" t="n">
        <v>96</v>
      </c>
      <c r="C9203" s="7" t="n">
        <v>65534</v>
      </c>
      <c r="D9203" s="7" t="n">
        <v>1</v>
      </c>
    </row>
    <row r="9204" spans="1:19">
      <c r="A9204" t="s">
        <v>4</v>
      </c>
      <c r="B9204" s="4" t="s">
        <v>5</v>
      </c>
      <c r="C9204" s="4" t="s">
        <v>10</v>
      </c>
      <c r="D9204" s="4" t="s">
        <v>14</v>
      </c>
      <c r="E9204" s="4" t="s">
        <v>24</v>
      </c>
      <c r="F9204" s="4" t="s">
        <v>24</v>
      </c>
      <c r="G9204" s="4" t="s">
        <v>24</v>
      </c>
    </row>
    <row r="9205" spans="1:19">
      <c r="A9205" t="n">
        <v>74958</v>
      </c>
      <c r="B9205" s="69" t="n">
        <v>96</v>
      </c>
      <c r="C9205" s="7" t="n">
        <v>65534</v>
      </c>
      <c r="D9205" s="7" t="n">
        <v>2</v>
      </c>
      <c r="E9205" s="7" t="n">
        <v>-185.970001220703</v>
      </c>
      <c r="F9205" s="7" t="n">
        <v>109.019996643066</v>
      </c>
      <c r="G9205" s="7" t="n">
        <v>71.2900009155273</v>
      </c>
    </row>
    <row r="9206" spans="1:19">
      <c r="A9206" t="s">
        <v>4</v>
      </c>
      <c r="B9206" s="4" t="s">
        <v>5</v>
      </c>
      <c r="C9206" s="4" t="s">
        <v>10</v>
      </c>
      <c r="D9206" s="4" t="s">
        <v>14</v>
      </c>
      <c r="E9206" s="4" t="s">
        <v>24</v>
      </c>
      <c r="F9206" s="4" t="s">
        <v>24</v>
      </c>
      <c r="G9206" s="4" t="s">
        <v>24</v>
      </c>
    </row>
    <row r="9207" spans="1:19">
      <c r="A9207" t="n">
        <v>74974</v>
      </c>
      <c r="B9207" s="69" t="n">
        <v>96</v>
      </c>
      <c r="C9207" s="7" t="n">
        <v>65534</v>
      </c>
      <c r="D9207" s="7" t="n">
        <v>2</v>
      </c>
      <c r="E9207" s="7" t="n">
        <v>-174.380004882813</v>
      </c>
      <c r="F9207" s="7" t="n">
        <v>109.01000213623</v>
      </c>
      <c r="G9207" s="7" t="n">
        <v>71.120002746582</v>
      </c>
    </row>
    <row r="9208" spans="1:19">
      <c r="A9208" t="s">
        <v>4</v>
      </c>
      <c r="B9208" s="4" t="s">
        <v>5</v>
      </c>
      <c r="C9208" s="4" t="s">
        <v>10</v>
      </c>
      <c r="D9208" s="4" t="s">
        <v>14</v>
      </c>
      <c r="E9208" s="4" t="s">
        <v>24</v>
      </c>
      <c r="F9208" s="4" t="s">
        <v>24</v>
      </c>
      <c r="G9208" s="4" t="s">
        <v>24</v>
      </c>
    </row>
    <row r="9209" spans="1:19">
      <c r="A9209" t="n">
        <v>74990</v>
      </c>
      <c r="B9209" s="69" t="n">
        <v>96</v>
      </c>
      <c r="C9209" s="7" t="n">
        <v>65534</v>
      </c>
      <c r="D9209" s="7" t="n">
        <v>2</v>
      </c>
      <c r="E9209" s="7" t="n">
        <v>-172.869995117188</v>
      </c>
      <c r="F9209" s="7" t="n">
        <v>108.980003356934</v>
      </c>
      <c r="G9209" s="7" t="n">
        <v>71.0999984741211</v>
      </c>
    </row>
    <row r="9210" spans="1:19">
      <c r="A9210" t="s">
        <v>4</v>
      </c>
      <c r="B9210" s="4" t="s">
        <v>5</v>
      </c>
      <c r="C9210" s="4" t="s">
        <v>10</v>
      </c>
      <c r="D9210" s="4" t="s">
        <v>14</v>
      </c>
      <c r="E9210" s="4" t="s">
        <v>24</v>
      </c>
      <c r="F9210" s="4" t="s">
        <v>24</v>
      </c>
      <c r="G9210" s="4" t="s">
        <v>24</v>
      </c>
    </row>
    <row r="9211" spans="1:19">
      <c r="A9211" t="n">
        <v>75006</v>
      </c>
      <c r="B9211" s="69" t="n">
        <v>96</v>
      </c>
      <c r="C9211" s="7" t="n">
        <v>65534</v>
      </c>
      <c r="D9211" s="7" t="n">
        <v>2</v>
      </c>
      <c r="E9211" s="7" t="n">
        <v>-148.789993286133</v>
      </c>
      <c r="F9211" s="7" t="n">
        <v>117.449996948242</v>
      </c>
      <c r="G9211" s="7" t="n">
        <v>70.7399978637695</v>
      </c>
    </row>
    <row r="9212" spans="1:19">
      <c r="A9212" t="s">
        <v>4</v>
      </c>
      <c r="B9212" s="4" t="s">
        <v>5</v>
      </c>
      <c r="C9212" s="4" t="s">
        <v>10</v>
      </c>
      <c r="D9212" s="4" t="s">
        <v>14</v>
      </c>
      <c r="E9212" s="4" t="s">
        <v>24</v>
      </c>
      <c r="F9212" s="4" t="s">
        <v>24</v>
      </c>
      <c r="G9212" s="4" t="s">
        <v>24</v>
      </c>
    </row>
    <row r="9213" spans="1:19">
      <c r="A9213" t="n">
        <v>75022</v>
      </c>
      <c r="B9213" s="69" t="n">
        <v>96</v>
      </c>
      <c r="C9213" s="7" t="n">
        <v>65534</v>
      </c>
      <c r="D9213" s="7" t="n">
        <v>2</v>
      </c>
      <c r="E9213" s="7" t="n">
        <v>-143.759994506836</v>
      </c>
      <c r="F9213" s="7" t="n">
        <v>117.449996948242</v>
      </c>
      <c r="G9213" s="7" t="n">
        <v>70.6600036621094</v>
      </c>
    </row>
    <row r="9214" spans="1:19">
      <c r="A9214" t="s">
        <v>4</v>
      </c>
      <c r="B9214" s="4" t="s">
        <v>5</v>
      </c>
      <c r="C9214" s="4" t="s">
        <v>10</v>
      </c>
      <c r="D9214" s="4" t="s">
        <v>14</v>
      </c>
      <c r="E9214" s="4" t="s">
        <v>24</v>
      </c>
      <c r="F9214" s="4" t="s">
        <v>24</v>
      </c>
      <c r="G9214" s="4" t="s">
        <v>24</v>
      </c>
    </row>
    <row r="9215" spans="1:19">
      <c r="A9215" t="n">
        <v>75038</v>
      </c>
      <c r="B9215" s="69" t="n">
        <v>96</v>
      </c>
      <c r="C9215" s="7" t="n">
        <v>65534</v>
      </c>
      <c r="D9215" s="7" t="n">
        <v>2</v>
      </c>
      <c r="E9215" s="7" t="n">
        <v>-138.820007324219</v>
      </c>
      <c r="F9215" s="7" t="n">
        <v>117.449996948242</v>
      </c>
      <c r="G9215" s="7" t="n">
        <v>69.2600021362305</v>
      </c>
    </row>
    <row r="9216" spans="1:19">
      <c r="A9216" t="s">
        <v>4</v>
      </c>
      <c r="B9216" s="4" t="s">
        <v>5</v>
      </c>
      <c r="C9216" s="4" t="s">
        <v>10</v>
      </c>
      <c r="D9216" s="4" t="s">
        <v>14</v>
      </c>
      <c r="E9216" s="4" t="s">
        <v>9</v>
      </c>
      <c r="F9216" s="4" t="s">
        <v>14</v>
      </c>
      <c r="G9216" s="4" t="s">
        <v>10</v>
      </c>
    </row>
    <row r="9217" spans="1:19">
      <c r="A9217" t="n">
        <v>75054</v>
      </c>
      <c r="B9217" s="69" t="n">
        <v>96</v>
      </c>
      <c r="C9217" s="7" t="n">
        <v>65534</v>
      </c>
      <c r="D9217" s="7" t="n">
        <v>0</v>
      </c>
      <c r="E9217" s="7" t="n">
        <v>1092354048</v>
      </c>
      <c r="F9217" s="7" t="n">
        <v>0</v>
      </c>
      <c r="G9217" s="7" t="n">
        <v>0</v>
      </c>
    </row>
    <row r="9218" spans="1:19">
      <c r="A9218" t="s">
        <v>4</v>
      </c>
      <c r="B9218" s="4" t="s">
        <v>5</v>
      </c>
      <c r="C9218" s="4" t="s">
        <v>10</v>
      </c>
      <c r="D9218" s="4" t="s">
        <v>14</v>
      </c>
    </row>
    <row r="9219" spans="1:19">
      <c r="A9219" t="n">
        <v>75065</v>
      </c>
      <c r="B9219" s="49" t="n">
        <v>56</v>
      </c>
      <c r="C9219" s="7" t="n">
        <v>65534</v>
      </c>
      <c r="D9219" s="7" t="n">
        <v>0</v>
      </c>
    </row>
    <row r="9220" spans="1:19">
      <c r="A9220" t="s">
        <v>4</v>
      </c>
      <c r="B9220" s="4" t="s">
        <v>5</v>
      </c>
      <c r="C9220" s="4" t="s">
        <v>14</v>
      </c>
      <c r="D9220" s="4" t="s">
        <v>10</v>
      </c>
      <c r="E9220" s="4" t="s">
        <v>14</v>
      </c>
    </row>
    <row r="9221" spans="1:19">
      <c r="A9221" t="n">
        <v>75069</v>
      </c>
      <c r="B9221" s="57" t="n">
        <v>39</v>
      </c>
      <c r="C9221" s="7" t="n">
        <v>14</v>
      </c>
      <c r="D9221" s="7" t="n">
        <v>65533</v>
      </c>
      <c r="E9221" s="7" t="n">
        <v>102</v>
      </c>
    </row>
    <row r="9222" spans="1:19">
      <c r="A9222" t="s">
        <v>4</v>
      </c>
      <c r="B9222" s="4" t="s">
        <v>5</v>
      </c>
      <c r="C9222" s="4" t="s">
        <v>14</v>
      </c>
      <c r="D9222" s="4" t="s">
        <v>10</v>
      </c>
      <c r="E9222" s="4" t="s">
        <v>14</v>
      </c>
    </row>
    <row r="9223" spans="1:19">
      <c r="A9223" t="n">
        <v>75074</v>
      </c>
      <c r="B9223" s="57" t="n">
        <v>39</v>
      </c>
      <c r="C9223" s="7" t="n">
        <v>14</v>
      </c>
      <c r="D9223" s="7" t="n">
        <v>65533</v>
      </c>
      <c r="E9223" s="7" t="n">
        <v>103</v>
      </c>
    </row>
    <row r="9224" spans="1:19">
      <c r="A9224" t="s">
        <v>4</v>
      </c>
      <c r="B9224" s="4" t="s">
        <v>5</v>
      </c>
      <c r="C9224" s="4" t="s">
        <v>14</v>
      </c>
      <c r="D9224" s="4" t="s">
        <v>10</v>
      </c>
      <c r="E9224" s="4" t="s">
        <v>24</v>
      </c>
      <c r="F9224" s="4" t="s">
        <v>10</v>
      </c>
      <c r="G9224" s="4" t="s">
        <v>9</v>
      </c>
      <c r="H9224" s="4" t="s">
        <v>9</v>
      </c>
      <c r="I9224" s="4" t="s">
        <v>10</v>
      </c>
      <c r="J9224" s="4" t="s">
        <v>10</v>
      </c>
      <c r="K9224" s="4" t="s">
        <v>9</v>
      </c>
      <c r="L9224" s="4" t="s">
        <v>9</v>
      </c>
      <c r="M9224" s="4" t="s">
        <v>9</v>
      </c>
      <c r="N9224" s="4" t="s">
        <v>9</v>
      </c>
      <c r="O9224" s="4" t="s">
        <v>6</v>
      </c>
    </row>
    <row r="9225" spans="1:19">
      <c r="A9225" t="n">
        <v>75079</v>
      </c>
      <c r="B9225" s="11" t="n">
        <v>50</v>
      </c>
      <c r="C9225" s="7" t="n">
        <v>0</v>
      </c>
      <c r="D9225" s="7" t="n">
        <v>2119</v>
      </c>
      <c r="E9225" s="7" t="n">
        <v>1</v>
      </c>
      <c r="F9225" s="7" t="n">
        <v>100</v>
      </c>
      <c r="G9225" s="7" t="n">
        <v>0</v>
      </c>
      <c r="H9225" s="7" t="n">
        <v>0</v>
      </c>
      <c r="I9225" s="7" t="n">
        <v>1</v>
      </c>
      <c r="J9225" s="7" t="n">
        <v>65534</v>
      </c>
      <c r="K9225" s="7" t="n">
        <v>0</v>
      </c>
      <c r="L9225" s="7" t="n">
        <v>0</v>
      </c>
      <c r="M9225" s="7" t="n">
        <v>0</v>
      </c>
      <c r="N9225" s="7" t="n">
        <v>1128792064</v>
      </c>
      <c r="O9225" s="7" t="s">
        <v>13</v>
      </c>
    </row>
    <row r="9226" spans="1:19">
      <c r="A9226" t="s">
        <v>4</v>
      </c>
      <c r="B9226" s="4" t="s">
        <v>5</v>
      </c>
      <c r="C9226" s="4" t="s">
        <v>10</v>
      </c>
      <c r="D9226" s="4" t="s">
        <v>24</v>
      </c>
      <c r="E9226" s="4" t="s">
        <v>24</v>
      </c>
      <c r="F9226" s="4" t="s">
        <v>14</v>
      </c>
    </row>
    <row r="9227" spans="1:19">
      <c r="A9227" t="n">
        <v>75118</v>
      </c>
      <c r="B9227" s="50" t="n">
        <v>52</v>
      </c>
      <c r="C9227" s="7" t="n">
        <v>65534</v>
      </c>
      <c r="D9227" s="7" t="n">
        <v>144.600006103516</v>
      </c>
      <c r="E9227" s="7" t="n">
        <v>5</v>
      </c>
      <c r="F9227" s="7" t="n">
        <v>0</v>
      </c>
    </row>
    <row r="9228" spans="1:19">
      <c r="A9228" t="s">
        <v>4</v>
      </c>
      <c r="B9228" s="4" t="s">
        <v>5</v>
      </c>
      <c r="C9228" s="4" t="s">
        <v>10</v>
      </c>
    </row>
    <row r="9229" spans="1:19">
      <c r="A9229" t="n">
        <v>75130</v>
      </c>
      <c r="B9229" s="51" t="n">
        <v>54</v>
      </c>
      <c r="C9229" s="7" t="n">
        <v>65534</v>
      </c>
    </row>
    <row r="9230" spans="1:19">
      <c r="A9230" t="s">
        <v>4</v>
      </c>
      <c r="B9230" s="4" t="s">
        <v>5</v>
      </c>
      <c r="C9230" s="4" t="s">
        <v>10</v>
      </c>
      <c r="D9230" s="4" t="s">
        <v>14</v>
      </c>
      <c r="E9230" s="4" t="s">
        <v>6</v>
      </c>
      <c r="F9230" s="4" t="s">
        <v>24</v>
      </c>
      <c r="G9230" s="4" t="s">
        <v>24</v>
      </c>
      <c r="H9230" s="4" t="s">
        <v>24</v>
      </c>
    </row>
    <row r="9231" spans="1:19">
      <c r="A9231" t="n">
        <v>75133</v>
      </c>
      <c r="B9231" s="44" t="n">
        <v>48</v>
      </c>
      <c r="C9231" s="7" t="n">
        <v>65534</v>
      </c>
      <c r="D9231" s="7" t="n">
        <v>0</v>
      </c>
      <c r="E9231" s="7" t="s">
        <v>132</v>
      </c>
      <c r="F9231" s="7" t="n">
        <v>-1</v>
      </c>
      <c r="G9231" s="7" t="n">
        <v>1</v>
      </c>
      <c r="H9231" s="7" t="n">
        <v>0</v>
      </c>
    </row>
    <row r="9232" spans="1:19">
      <c r="A9232" t="s">
        <v>4</v>
      </c>
      <c r="B9232" s="4" t="s">
        <v>5</v>
      </c>
      <c r="C9232" s="4" t="s">
        <v>10</v>
      </c>
      <c r="D9232" s="4" t="s">
        <v>10</v>
      </c>
      <c r="E9232" s="4" t="s">
        <v>10</v>
      </c>
    </row>
    <row r="9233" spans="1:15">
      <c r="A9233" t="n">
        <v>75157</v>
      </c>
      <c r="B9233" s="64" t="n">
        <v>61</v>
      </c>
      <c r="C9233" s="7" t="n">
        <v>65534</v>
      </c>
      <c r="D9233" s="7" t="n">
        <v>0</v>
      </c>
      <c r="E9233" s="7" t="n">
        <v>1000</v>
      </c>
    </row>
    <row r="9234" spans="1:15">
      <c r="A9234" t="s">
        <v>4</v>
      </c>
      <c r="B9234" s="4" t="s">
        <v>5</v>
      </c>
    </row>
    <row r="9235" spans="1:15">
      <c r="A9235" t="n">
        <v>75164</v>
      </c>
      <c r="B9235" s="5" t="n">
        <v>1</v>
      </c>
    </row>
    <row r="9236" spans="1:15" s="3" customFormat="1" customHeight="0">
      <c r="A9236" s="3" t="s">
        <v>2</v>
      </c>
      <c r="B9236" s="3" t="s">
        <v>651</v>
      </c>
    </row>
    <row r="9237" spans="1:15">
      <c r="A9237" t="s">
        <v>4</v>
      </c>
      <c r="B9237" s="4" t="s">
        <v>5</v>
      </c>
      <c r="C9237" s="4" t="s">
        <v>14</v>
      </c>
      <c r="D9237" s="4" t="s">
        <v>10</v>
      </c>
      <c r="E9237" s="4" t="s">
        <v>10</v>
      </c>
      <c r="F9237" s="4" t="s">
        <v>10</v>
      </c>
      <c r="G9237" s="4" t="s">
        <v>10</v>
      </c>
      <c r="H9237" s="4" t="s">
        <v>10</v>
      </c>
      <c r="I9237" s="4" t="s">
        <v>6</v>
      </c>
      <c r="J9237" s="4" t="s">
        <v>24</v>
      </c>
      <c r="K9237" s="4" t="s">
        <v>24</v>
      </c>
      <c r="L9237" s="4" t="s">
        <v>24</v>
      </c>
      <c r="M9237" s="4" t="s">
        <v>9</v>
      </c>
      <c r="N9237" s="4" t="s">
        <v>9</v>
      </c>
      <c r="O9237" s="4" t="s">
        <v>24</v>
      </c>
      <c r="P9237" s="4" t="s">
        <v>24</v>
      </c>
      <c r="Q9237" s="4" t="s">
        <v>24</v>
      </c>
      <c r="R9237" s="4" t="s">
        <v>24</v>
      </c>
      <c r="S9237" s="4" t="s">
        <v>14</v>
      </c>
    </row>
    <row r="9238" spans="1:15">
      <c r="A9238" t="n">
        <v>75168</v>
      </c>
      <c r="B9238" s="57" t="n">
        <v>39</v>
      </c>
      <c r="C9238" s="7" t="n">
        <v>12</v>
      </c>
      <c r="D9238" s="7" t="n">
        <v>65533</v>
      </c>
      <c r="E9238" s="7" t="n">
        <v>210</v>
      </c>
      <c r="F9238" s="7" t="n">
        <v>0</v>
      </c>
      <c r="G9238" s="7" t="n">
        <v>65534</v>
      </c>
      <c r="H9238" s="7" t="n">
        <v>259</v>
      </c>
      <c r="I9238" s="7" t="s">
        <v>648</v>
      </c>
      <c r="J9238" s="7" t="n">
        <v>0</v>
      </c>
      <c r="K9238" s="7" t="n">
        <v>0</v>
      </c>
      <c r="L9238" s="7" t="n">
        <v>0</v>
      </c>
      <c r="M9238" s="7" t="n">
        <v>0</v>
      </c>
      <c r="N9238" s="7" t="n">
        <v>0</v>
      </c>
      <c r="O9238" s="7" t="n">
        <v>0</v>
      </c>
      <c r="P9238" s="7" t="n">
        <v>1</v>
      </c>
      <c r="Q9238" s="7" t="n">
        <v>1</v>
      </c>
      <c r="R9238" s="7" t="n">
        <v>1</v>
      </c>
      <c r="S9238" s="7" t="n">
        <v>104</v>
      </c>
    </row>
    <row r="9239" spans="1:15">
      <c r="A9239" t="s">
        <v>4</v>
      </c>
      <c r="B9239" s="4" t="s">
        <v>5</v>
      </c>
      <c r="C9239" s="4" t="s">
        <v>14</v>
      </c>
      <c r="D9239" s="4" t="s">
        <v>10</v>
      </c>
      <c r="E9239" s="4" t="s">
        <v>10</v>
      </c>
      <c r="F9239" s="4" t="s">
        <v>10</v>
      </c>
      <c r="G9239" s="4" t="s">
        <v>10</v>
      </c>
      <c r="H9239" s="4" t="s">
        <v>10</v>
      </c>
      <c r="I9239" s="4" t="s">
        <v>6</v>
      </c>
      <c r="J9239" s="4" t="s">
        <v>24</v>
      </c>
      <c r="K9239" s="4" t="s">
        <v>24</v>
      </c>
      <c r="L9239" s="4" t="s">
        <v>24</v>
      </c>
      <c r="M9239" s="4" t="s">
        <v>9</v>
      </c>
      <c r="N9239" s="4" t="s">
        <v>9</v>
      </c>
      <c r="O9239" s="4" t="s">
        <v>24</v>
      </c>
      <c r="P9239" s="4" t="s">
        <v>24</v>
      </c>
      <c r="Q9239" s="4" t="s">
        <v>24</v>
      </c>
      <c r="R9239" s="4" t="s">
        <v>24</v>
      </c>
      <c r="S9239" s="4" t="s">
        <v>14</v>
      </c>
    </row>
    <row r="9240" spans="1:15">
      <c r="A9240" t="n">
        <v>75227</v>
      </c>
      <c r="B9240" s="57" t="n">
        <v>39</v>
      </c>
      <c r="C9240" s="7" t="n">
        <v>12</v>
      </c>
      <c r="D9240" s="7" t="n">
        <v>65533</v>
      </c>
      <c r="E9240" s="7" t="n">
        <v>210</v>
      </c>
      <c r="F9240" s="7" t="n">
        <v>0</v>
      </c>
      <c r="G9240" s="7" t="n">
        <v>65534</v>
      </c>
      <c r="H9240" s="7" t="n">
        <v>259</v>
      </c>
      <c r="I9240" s="7" t="s">
        <v>649</v>
      </c>
      <c r="J9240" s="7" t="n">
        <v>0</v>
      </c>
      <c r="K9240" s="7" t="n">
        <v>0</v>
      </c>
      <c r="L9240" s="7" t="n">
        <v>0</v>
      </c>
      <c r="M9240" s="7" t="n">
        <v>0</v>
      </c>
      <c r="N9240" s="7" t="n">
        <v>0</v>
      </c>
      <c r="O9240" s="7" t="n">
        <v>0</v>
      </c>
      <c r="P9240" s="7" t="n">
        <v>1</v>
      </c>
      <c r="Q9240" s="7" t="n">
        <v>1</v>
      </c>
      <c r="R9240" s="7" t="n">
        <v>1</v>
      </c>
      <c r="S9240" s="7" t="n">
        <v>105</v>
      </c>
    </row>
    <row r="9241" spans="1:15">
      <c r="A9241" t="s">
        <v>4</v>
      </c>
      <c r="B9241" s="4" t="s">
        <v>5</v>
      </c>
      <c r="C9241" s="4" t="s">
        <v>10</v>
      </c>
      <c r="D9241" s="4" t="s">
        <v>14</v>
      </c>
    </row>
    <row r="9242" spans="1:15">
      <c r="A9242" t="n">
        <v>75286</v>
      </c>
      <c r="B9242" s="69" t="n">
        <v>96</v>
      </c>
      <c r="C9242" s="7" t="n">
        <v>65534</v>
      </c>
      <c r="D9242" s="7" t="n">
        <v>1</v>
      </c>
    </row>
    <row r="9243" spans="1:15">
      <c r="A9243" t="s">
        <v>4</v>
      </c>
      <c r="B9243" s="4" t="s">
        <v>5</v>
      </c>
      <c r="C9243" s="4" t="s">
        <v>10</v>
      </c>
      <c r="D9243" s="4" t="s">
        <v>14</v>
      </c>
      <c r="E9243" s="4" t="s">
        <v>24</v>
      </c>
      <c r="F9243" s="4" t="s">
        <v>24</v>
      </c>
      <c r="G9243" s="4" t="s">
        <v>24</v>
      </c>
    </row>
    <row r="9244" spans="1:15">
      <c r="A9244" t="n">
        <v>75290</v>
      </c>
      <c r="B9244" s="69" t="n">
        <v>96</v>
      </c>
      <c r="C9244" s="7" t="n">
        <v>65534</v>
      </c>
      <c r="D9244" s="7" t="n">
        <v>2</v>
      </c>
      <c r="E9244" s="7" t="n">
        <v>-199.880004882813</v>
      </c>
      <c r="F9244" s="7" t="n">
        <v>107.730003356934</v>
      </c>
      <c r="G9244" s="7" t="n">
        <v>74.4100036621094</v>
      </c>
    </row>
    <row r="9245" spans="1:15">
      <c r="A9245" t="s">
        <v>4</v>
      </c>
      <c r="B9245" s="4" t="s">
        <v>5</v>
      </c>
      <c r="C9245" s="4" t="s">
        <v>10</v>
      </c>
      <c r="D9245" s="4" t="s">
        <v>14</v>
      </c>
      <c r="E9245" s="4" t="s">
        <v>24</v>
      </c>
      <c r="F9245" s="4" t="s">
        <v>24</v>
      </c>
      <c r="G9245" s="4" t="s">
        <v>24</v>
      </c>
    </row>
    <row r="9246" spans="1:15">
      <c r="A9246" t="n">
        <v>75306</v>
      </c>
      <c r="B9246" s="69" t="n">
        <v>96</v>
      </c>
      <c r="C9246" s="7" t="n">
        <v>65534</v>
      </c>
      <c r="D9246" s="7" t="n">
        <v>2</v>
      </c>
      <c r="E9246" s="7" t="n">
        <v>-185.970001220703</v>
      </c>
      <c r="F9246" s="7" t="n">
        <v>109.019996643066</v>
      </c>
      <c r="G9246" s="7" t="n">
        <v>71.2900009155273</v>
      </c>
    </row>
    <row r="9247" spans="1:15">
      <c r="A9247" t="s">
        <v>4</v>
      </c>
      <c r="B9247" s="4" t="s">
        <v>5</v>
      </c>
      <c r="C9247" s="4" t="s">
        <v>10</v>
      </c>
      <c r="D9247" s="4" t="s">
        <v>14</v>
      </c>
      <c r="E9247" s="4" t="s">
        <v>24</v>
      </c>
      <c r="F9247" s="4" t="s">
        <v>24</v>
      </c>
      <c r="G9247" s="4" t="s">
        <v>24</v>
      </c>
    </row>
    <row r="9248" spans="1:15">
      <c r="A9248" t="n">
        <v>75322</v>
      </c>
      <c r="B9248" s="69" t="n">
        <v>96</v>
      </c>
      <c r="C9248" s="7" t="n">
        <v>65534</v>
      </c>
      <c r="D9248" s="7" t="n">
        <v>2</v>
      </c>
      <c r="E9248" s="7" t="n">
        <v>-174.380004882813</v>
      </c>
      <c r="F9248" s="7" t="n">
        <v>109.01000213623</v>
      </c>
      <c r="G9248" s="7" t="n">
        <v>71.120002746582</v>
      </c>
    </row>
    <row r="9249" spans="1:19">
      <c r="A9249" t="s">
        <v>4</v>
      </c>
      <c r="B9249" s="4" t="s">
        <v>5</v>
      </c>
      <c r="C9249" s="4" t="s">
        <v>10</v>
      </c>
      <c r="D9249" s="4" t="s">
        <v>14</v>
      </c>
      <c r="E9249" s="4" t="s">
        <v>24</v>
      </c>
      <c r="F9249" s="4" t="s">
        <v>24</v>
      </c>
      <c r="G9249" s="4" t="s">
        <v>24</v>
      </c>
    </row>
    <row r="9250" spans="1:19">
      <c r="A9250" t="n">
        <v>75338</v>
      </c>
      <c r="B9250" s="69" t="n">
        <v>96</v>
      </c>
      <c r="C9250" s="7" t="n">
        <v>65534</v>
      </c>
      <c r="D9250" s="7" t="n">
        <v>2</v>
      </c>
      <c r="E9250" s="7" t="n">
        <v>-172.869995117188</v>
      </c>
      <c r="F9250" s="7" t="n">
        <v>108.980003356934</v>
      </c>
      <c r="G9250" s="7" t="n">
        <v>71.0999984741211</v>
      </c>
    </row>
    <row r="9251" spans="1:19">
      <c r="A9251" t="s">
        <v>4</v>
      </c>
      <c r="B9251" s="4" t="s">
        <v>5</v>
      </c>
      <c r="C9251" s="4" t="s">
        <v>10</v>
      </c>
      <c r="D9251" s="4" t="s">
        <v>14</v>
      </c>
      <c r="E9251" s="4" t="s">
        <v>24</v>
      </c>
      <c r="F9251" s="4" t="s">
        <v>24</v>
      </c>
      <c r="G9251" s="4" t="s">
        <v>24</v>
      </c>
    </row>
    <row r="9252" spans="1:19">
      <c r="A9252" t="n">
        <v>75354</v>
      </c>
      <c r="B9252" s="69" t="n">
        <v>96</v>
      </c>
      <c r="C9252" s="7" t="n">
        <v>65534</v>
      </c>
      <c r="D9252" s="7" t="n">
        <v>2</v>
      </c>
      <c r="E9252" s="7" t="n">
        <v>-148.789993286133</v>
      </c>
      <c r="F9252" s="7" t="n">
        <v>117.449996948242</v>
      </c>
      <c r="G9252" s="7" t="n">
        <v>70.7399978637695</v>
      </c>
    </row>
    <row r="9253" spans="1:19">
      <c r="A9253" t="s">
        <v>4</v>
      </c>
      <c r="B9253" s="4" t="s">
        <v>5</v>
      </c>
      <c r="C9253" s="4" t="s">
        <v>10</v>
      </c>
      <c r="D9253" s="4" t="s">
        <v>14</v>
      </c>
      <c r="E9253" s="4" t="s">
        <v>24</v>
      </c>
      <c r="F9253" s="4" t="s">
        <v>24</v>
      </c>
      <c r="G9253" s="4" t="s">
        <v>24</v>
      </c>
    </row>
    <row r="9254" spans="1:19">
      <c r="A9254" t="n">
        <v>75370</v>
      </c>
      <c r="B9254" s="69" t="n">
        <v>96</v>
      </c>
      <c r="C9254" s="7" t="n">
        <v>65534</v>
      </c>
      <c r="D9254" s="7" t="n">
        <v>2</v>
      </c>
      <c r="E9254" s="7" t="n">
        <v>-143.759994506836</v>
      </c>
      <c r="F9254" s="7" t="n">
        <v>117.449996948242</v>
      </c>
      <c r="G9254" s="7" t="n">
        <v>70.6600036621094</v>
      </c>
    </row>
    <row r="9255" spans="1:19">
      <c r="A9255" t="s">
        <v>4</v>
      </c>
      <c r="B9255" s="4" t="s">
        <v>5</v>
      </c>
      <c r="C9255" s="4" t="s">
        <v>10</v>
      </c>
      <c r="D9255" s="4" t="s">
        <v>14</v>
      </c>
      <c r="E9255" s="4" t="s">
        <v>24</v>
      </c>
      <c r="F9255" s="4" t="s">
        <v>24</v>
      </c>
      <c r="G9255" s="4" t="s">
        <v>24</v>
      </c>
    </row>
    <row r="9256" spans="1:19">
      <c r="A9256" t="n">
        <v>75386</v>
      </c>
      <c r="B9256" s="69" t="n">
        <v>96</v>
      </c>
      <c r="C9256" s="7" t="n">
        <v>65534</v>
      </c>
      <c r="D9256" s="7" t="n">
        <v>2</v>
      </c>
      <c r="E9256" s="7" t="n">
        <v>-138.600006103516</v>
      </c>
      <c r="F9256" s="7" t="n">
        <v>117.449996948242</v>
      </c>
      <c r="G9256" s="7" t="n">
        <v>75.6800003051758</v>
      </c>
    </row>
    <row r="9257" spans="1:19">
      <c r="A9257" t="s">
        <v>4</v>
      </c>
      <c r="B9257" s="4" t="s">
        <v>5</v>
      </c>
      <c r="C9257" s="4" t="s">
        <v>10</v>
      </c>
      <c r="D9257" s="4" t="s">
        <v>14</v>
      </c>
      <c r="E9257" s="4" t="s">
        <v>9</v>
      </c>
      <c r="F9257" s="4" t="s">
        <v>14</v>
      </c>
      <c r="G9257" s="4" t="s">
        <v>10</v>
      </c>
    </row>
    <row r="9258" spans="1:19">
      <c r="A9258" t="n">
        <v>75402</v>
      </c>
      <c r="B9258" s="69" t="n">
        <v>96</v>
      </c>
      <c r="C9258" s="7" t="n">
        <v>65534</v>
      </c>
      <c r="D9258" s="7" t="n">
        <v>0</v>
      </c>
      <c r="E9258" s="7" t="n">
        <v>1092354048</v>
      </c>
      <c r="F9258" s="7" t="n">
        <v>0</v>
      </c>
      <c r="G9258" s="7" t="n">
        <v>0</v>
      </c>
    </row>
    <row r="9259" spans="1:19">
      <c r="A9259" t="s">
        <v>4</v>
      </c>
      <c r="B9259" s="4" t="s">
        <v>5</v>
      </c>
      <c r="C9259" s="4" t="s">
        <v>10</v>
      </c>
      <c r="D9259" s="4" t="s">
        <v>14</v>
      </c>
    </row>
    <row r="9260" spans="1:19">
      <c r="A9260" t="n">
        <v>75413</v>
      </c>
      <c r="B9260" s="49" t="n">
        <v>56</v>
      </c>
      <c r="C9260" s="7" t="n">
        <v>65534</v>
      </c>
      <c r="D9260" s="7" t="n">
        <v>0</v>
      </c>
    </row>
    <row r="9261" spans="1:19">
      <c r="A9261" t="s">
        <v>4</v>
      </c>
      <c r="B9261" s="4" t="s">
        <v>5</v>
      </c>
      <c r="C9261" s="4" t="s">
        <v>14</v>
      </c>
      <c r="D9261" s="4" t="s">
        <v>10</v>
      </c>
      <c r="E9261" s="4" t="s">
        <v>14</v>
      </c>
    </row>
    <row r="9262" spans="1:19">
      <c r="A9262" t="n">
        <v>75417</v>
      </c>
      <c r="B9262" s="57" t="n">
        <v>39</v>
      </c>
      <c r="C9262" s="7" t="n">
        <v>14</v>
      </c>
      <c r="D9262" s="7" t="n">
        <v>65533</v>
      </c>
      <c r="E9262" s="7" t="n">
        <v>104</v>
      </c>
    </row>
    <row r="9263" spans="1:19">
      <c r="A9263" t="s">
        <v>4</v>
      </c>
      <c r="B9263" s="4" t="s">
        <v>5</v>
      </c>
      <c r="C9263" s="4" t="s">
        <v>14</v>
      </c>
      <c r="D9263" s="4" t="s">
        <v>10</v>
      </c>
      <c r="E9263" s="4" t="s">
        <v>14</v>
      </c>
    </row>
    <row r="9264" spans="1:19">
      <c r="A9264" t="n">
        <v>75422</v>
      </c>
      <c r="B9264" s="57" t="n">
        <v>39</v>
      </c>
      <c r="C9264" s="7" t="n">
        <v>14</v>
      </c>
      <c r="D9264" s="7" t="n">
        <v>65533</v>
      </c>
      <c r="E9264" s="7" t="n">
        <v>105</v>
      </c>
    </row>
    <row r="9265" spans="1:7">
      <c r="A9265" t="s">
        <v>4</v>
      </c>
      <c r="B9265" s="4" t="s">
        <v>5</v>
      </c>
      <c r="C9265" s="4" t="s">
        <v>14</v>
      </c>
      <c r="D9265" s="4" t="s">
        <v>10</v>
      </c>
      <c r="E9265" s="4" t="s">
        <v>24</v>
      </c>
      <c r="F9265" s="4" t="s">
        <v>10</v>
      </c>
      <c r="G9265" s="4" t="s">
        <v>9</v>
      </c>
      <c r="H9265" s="4" t="s">
        <v>9</v>
      </c>
      <c r="I9265" s="4" t="s">
        <v>10</v>
      </c>
      <c r="J9265" s="4" t="s">
        <v>10</v>
      </c>
      <c r="K9265" s="4" t="s">
        <v>9</v>
      </c>
      <c r="L9265" s="4" t="s">
        <v>9</v>
      </c>
      <c r="M9265" s="4" t="s">
        <v>9</v>
      </c>
      <c r="N9265" s="4" t="s">
        <v>9</v>
      </c>
      <c r="O9265" s="4" t="s">
        <v>6</v>
      </c>
    </row>
    <row r="9266" spans="1:7">
      <c r="A9266" t="n">
        <v>75427</v>
      </c>
      <c r="B9266" s="11" t="n">
        <v>50</v>
      </c>
      <c r="C9266" s="7" t="n">
        <v>0</v>
      </c>
      <c r="D9266" s="7" t="n">
        <v>2119</v>
      </c>
      <c r="E9266" s="7" t="n">
        <v>1</v>
      </c>
      <c r="F9266" s="7" t="n">
        <v>100</v>
      </c>
      <c r="G9266" s="7" t="n">
        <v>0</v>
      </c>
      <c r="H9266" s="7" t="n">
        <v>0</v>
      </c>
      <c r="I9266" s="7" t="n">
        <v>1</v>
      </c>
      <c r="J9266" s="7" t="n">
        <v>65534</v>
      </c>
      <c r="K9266" s="7" t="n">
        <v>0</v>
      </c>
      <c r="L9266" s="7" t="n">
        <v>0</v>
      </c>
      <c r="M9266" s="7" t="n">
        <v>0</v>
      </c>
      <c r="N9266" s="7" t="n">
        <v>1128792064</v>
      </c>
      <c r="O9266" s="7" t="s">
        <v>13</v>
      </c>
    </row>
    <row r="9267" spans="1:7">
      <c r="A9267" t="s">
        <v>4</v>
      </c>
      <c r="B9267" s="4" t="s">
        <v>5</v>
      </c>
      <c r="C9267" s="4" t="s">
        <v>14</v>
      </c>
      <c r="D9267" s="4" t="s">
        <v>10</v>
      </c>
      <c r="E9267" s="4" t="s">
        <v>10</v>
      </c>
    </row>
    <row r="9268" spans="1:7">
      <c r="A9268" t="n">
        <v>75466</v>
      </c>
      <c r="B9268" s="11" t="n">
        <v>50</v>
      </c>
      <c r="C9268" s="7" t="n">
        <v>1</v>
      </c>
      <c r="D9268" s="7" t="n">
        <v>15110</v>
      </c>
      <c r="E9268" s="7" t="n">
        <v>300</v>
      </c>
    </row>
    <row r="9269" spans="1:7">
      <c r="A9269" t="s">
        <v>4</v>
      </c>
      <c r="B9269" s="4" t="s">
        <v>5</v>
      </c>
      <c r="C9269" s="4" t="s">
        <v>10</v>
      </c>
      <c r="D9269" s="4" t="s">
        <v>24</v>
      </c>
      <c r="E9269" s="4" t="s">
        <v>24</v>
      </c>
      <c r="F9269" s="4" t="s">
        <v>14</v>
      </c>
    </row>
    <row r="9270" spans="1:7">
      <c r="A9270" t="n">
        <v>75472</v>
      </c>
      <c r="B9270" s="50" t="n">
        <v>52</v>
      </c>
      <c r="C9270" s="7" t="n">
        <v>65534</v>
      </c>
      <c r="D9270" s="7" t="n">
        <v>143</v>
      </c>
      <c r="E9270" s="7" t="n">
        <v>5</v>
      </c>
      <c r="F9270" s="7" t="n">
        <v>0</v>
      </c>
    </row>
    <row r="9271" spans="1:7">
      <c r="A9271" t="s">
        <v>4</v>
      </c>
      <c r="B9271" s="4" t="s">
        <v>5</v>
      </c>
      <c r="C9271" s="4" t="s">
        <v>10</v>
      </c>
    </row>
    <row r="9272" spans="1:7">
      <c r="A9272" t="n">
        <v>75484</v>
      </c>
      <c r="B9272" s="51" t="n">
        <v>54</v>
      </c>
      <c r="C9272" s="7" t="n">
        <v>65534</v>
      </c>
    </row>
    <row r="9273" spans="1:7">
      <c r="A9273" t="s">
        <v>4</v>
      </c>
      <c r="B9273" s="4" t="s">
        <v>5</v>
      </c>
      <c r="C9273" s="4" t="s">
        <v>10</v>
      </c>
      <c r="D9273" s="4" t="s">
        <v>14</v>
      </c>
      <c r="E9273" s="4" t="s">
        <v>6</v>
      </c>
      <c r="F9273" s="4" t="s">
        <v>24</v>
      </c>
      <c r="G9273" s="4" t="s">
        <v>24</v>
      </c>
      <c r="H9273" s="4" t="s">
        <v>24</v>
      </c>
    </row>
    <row r="9274" spans="1:7">
      <c r="A9274" t="n">
        <v>75487</v>
      </c>
      <c r="B9274" s="44" t="n">
        <v>48</v>
      </c>
      <c r="C9274" s="7" t="n">
        <v>65534</v>
      </c>
      <c r="D9274" s="7" t="n">
        <v>0</v>
      </c>
      <c r="E9274" s="7" t="s">
        <v>132</v>
      </c>
      <c r="F9274" s="7" t="n">
        <v>-1</v>
      </c>
      <c r="G9274" s="7" t="n">
        <v>1</v>
      </c>
      <c r="H9274" s="7" t="n">
        <v>0</v>
      </c>
    </row>
    <row r="9275" spans="1:7">
      <c r="A9275" t="s">
        <v>4</v>
      </c>
      <c r="B9275" s="4" t="s">
        <v>5</v>
      </c>
      <c r="C9275" s="4" t="s">
        <v>10</v>
      </c>
      <c r="D9275" s="4" t="s">
        <v>10</v>
      </c>
      <c r="E9275" s="4" t="s">
        <v>10</v>
      </c>
    </row>
    <row r="9276" spans="1:7">
      <c r="A9276" t="n">
        <v>75511</v>
      </c>
      <c r="B9276" s="64" t="n">
        <v>61</v>
      </c>
      <c r="C9276" s="7" t="n">
        <v>65534</v>
      </c>
      <c r="D9276" s="7" t="n">
        <v>0</v>
      </c>
      <c r="E9276" s="7" t="n">
        <v>1000</v>
      </c>
    </row>
    <row r="9277" spans="1:7">
      <c r="A9277" t="s">
        <v>4</v>
      </c>
      <c r="B9277" s="4" t="s">
        <v>5</v>
      </c>
    </row>
    <row r="9278" spans="1:7">
      <c r="A9278" t="n">
        <v>75518</v>
      </c>
      <c r="B9278" s="5" t="n">
        <v>1</v>
      </c>
    </row>
    <row r="9279" spans="1:7" s="3" customFormat="1" customHeight="0">
      <c r="A9279" s="3" t="s">
        <v>2</v>
      </c>
      <c r="B9279" s="3" t="s">
        <v>652</v>
      </c>
    </row>
    <row r="9280" spans="1:7">
      <c r="A9280" t="s">
        <v>4</v>
      </c>
      <c r="B9280" s="4" t="s">
        <v>5</v>
      </c>
      <c r="C9280" s="4" t="s">
        <v>14</v>
      </c>
      <c r="D9280" s="4" t="s">
        <v>14</v>
      </c>
      <c r="E9280" s="4" t="s">
        <v>14</v>
      </c>
      <c r="F9280" s="4" t="s">
        <v>14</v>
      </c>
    </row>
    <row r="9281" spans="1:15">
      <c r="A9281" t="n">
        <v>75520</v>
      </c>
      <c r="B9281" s="8" t="n">
        <v>14</v>
      </c>
      <c r="C9281" s="7" t="n">
        <v>2</v>
      </c>
      <c r="D9281" s="7" t="n">
        <v>0</v>
      </c>
      <c r="E9281" s="7" t="n">
        <v>0</v>
      </c>
      <c r="F9281" s="7" t="n">
        <v>0</v>
      </c>
    </row>
    <row r="9282" spans="1:15">
      <c r="A9282" t="s">
        <v>4</v>
      </c>
      <c r="B9282" s="4" t="s">
        <v>5</v>
      </c>
      <c r="C9282" s="4" t="s">
        <v>14</v>
      </c>
      <c r="D9282" s="53" t="s">
        <v>129</v>
      </c>
      <c r="E9282" s="4" t="s">
        <v>5</v>
      </c>
      <c r="F9282" s="4" t="s">
        <v>14</v>
      </c>
      <c r="G9282" s="4" t="s">
        <v>10</v>
      </c>
      <c r="H9282" s="53" t="s">
        <v>130</v>
      </c>
      <c r="I9282" s="4" t="s">
        <v>14</v>
      </c>
      <c r="J9282" s="4" t="s">
        <v>9</v>
      </c>
      <c r="K9282" s="4" t="s">
        <v>14</v>
      </c>
      <c r="L9282" s="4" t="s">
        <v>14</v>
      </c>
      <c r="M9282" s="53" t="s">
        <v>129</v>
      </c>
      <c r="N9282" s="4" t="s">
        <v>5</v>
      </c>
      <c r="O9282" s="4" t="s">
        <v>14</v>
      </c>
      <c r="P9282" s="4" t="s">
        <v>10</v>
      </c>
      <c r="Q9282" s="53" t="s">
        <v>130</v>
      </c>
      <c r="R9282" s="4" t="s">
        <v>14</v>
      </c>
      <c r="S9282" s="4" t="s">
        <v>9</v>
      </c>
      <c r="T9282" s="4" t="s">
        <v>14</v>
      </c>
      <c r="U9282" s="4" t="s">
        <v>14</v>
      </c>
      <c r="V9282" s="4" t="s">
        <v>14</v>
      </c>
      <c r="W9282" s="4" t="s">
        <v>26</v>
      </c>
    </row>
    <row r="9283" spans="1:15">
      <c r="A9283" t="n">
        <v>75525</v>
      </c>
      <c r="B9283" s="12" t="n">
        <v>5</v>
      </c>
      <c r="C9283" s="7" t="n">
        <v>28</v>
      </c>
      <c r="D9283" s="53" t="s">
        <v>3</v>
      </c>
      <c r="E9283" s="10" t="n">
        <v>162</v>
      </c>
      <c r="F9283" s="7" t="n">
        <v>3</v>
      </c>
      <c r="G9283" s="7" t="n">
        <v>4184</v>
      </c>
      <c r="H9283" s="53" t="s">
        <v>3</v>
      </c>
      <c r="I9283" s="7" t="n">
        <v>0</v>
      </c>
      <c r="J9283" s="7" t="n">
        <v>1</v>
      </c>
      <c r="K9283" s="7" t="n">
        <v>2</v>
      </c>
      <c r="L9283" s="7" t="n">
        <v>28</v>
      </c>
      <c r="M9283" s="53" t="s">
        <v>3</v>
      </c>
      <c r="N9283" s="10" t="n">
        <v>162</v>
      </c>
      <c r="O9283" s="7" t="n">
        <v>3</v>
      </c>
      <c r="P9283" s="7" t="n">
        <v>4184</v>
      </c>
      <c r="Q9283" s="53" t="s">
        <v>3</v>
      </c>
      <c r="R9283" s="7" t="n">
        <v>0</v>
      </c>
      <c r="S9283" s="7" t="n">
        <v>2</v>
      </c>
      <c r="T9283" s="7" t="n">
        <v>2</v>
      </c>
      <c r="U9283" s="7" t="n">
        <v>11</v>
      </c>
      <c r="V9283" s="7" t="n">
        <v>1</v>
      </c>
      <c r="W9283" s="13" t="n">
        <f t="normal" ca="1">A9287</f>
        <v>0</v>
      </c>
    </row>
    <row r="9284" spans="1:15">
      <c r="A9284" t="s">
        <v>4</v>
      </c>
      <c r="B9284" s="4" t="s">
        <v>5</v>
      </c>
      <c r="C9284" s="4" t="s">
        <v>14</v>
      </c>
      <c r="D9284" s="4" t="s">
        <v>10</v>
      </c>
      <c r="E9284" s="4" t="s">
        <v>24</v>
      </c>
    </row>
    <row r="9285" spans="1:15">
      <c r="A9285" t="n">
        <v>75554</v>
      </c>
      <c r="B9285" s="23" t="n">
        <v>58</v>
      </c>
      <c r="C9285" s="7" t="n">
        <v>0</v>
      </c>
      <c r="D9285" s="7" t="n">
        <v>0</v>
      </c>
      <c r="E9285" s="7" t="n">
        <v>1</v>
      </c>
    </row>
    <row r="9286" spans="1:15">
      <c r="A9286" t="s">
        <v>4</v>
      </c>
      <c r="B9286" s="4" t="s">
        <v>5</v>
      </c>
      <c r="C9286" s="4" t="s">
        <v>14</v>
      </c>
      <c r="D9286" s="53" t="s">
        <v>129</v>
      </c>
      <c r="E9286" s="4" t="s">
        <v>5</v>
      </c>
      <c r="F9286" s="4" t="s">
        <v>14</v>
      </c>
      <c r="G9286" s="4" t="s">
        <v>10</v>
      </c>
      <c r="H9286" s="53" t="s">
        <v>130</v>
      </c>
      <c r="I9286" s="4" t="s">
        <v>14</v>
      </c>
      <c r="J9286" s="4" t="s">
        <v>9</v>
      </c>
      <c r="K9286" s="4" t="s">
        <v>14</v>
      </c>
      <c r="L9286" s="4" t="s">
        <v>14</v>
      </c>
      <c r="M9286" s="53" t="s">
        <v>129</v>
      </c>
      <c r="N9286" s="4" t="s">
        <v>5</v>
      </c>
      <c r="O9286" s="4" t="s">
        <v>14</v>
      </c>
      <c r="P9286" s="4" t="s">
        <v>10</v>
      </c>
      <c r="Q9286" s="53" t="s">
        <v>130</v>
      </c>
      <c r="R9286" s="4" t="s">
        <v>14</v>
      </c>
      <c r="S9286" s="4" t="s">
        <v>9</v>
      </c>
      <c r="T9286" s="4" t="s">
        <v>14</v>
      </c>
      <c r="U9286" s="4" t="s">
        <v>14</v>
      </c>
      <c r="V9286" s="4" t="s">
        <v>14</v>
      </c>
      <c r="W9286" s="4" t="s">
        <v>26</v>
      </c>
    </row>
    <row r="9287" spans="1:15">
      <c r="A9287" t="n">
        <v>75562</v>
      </c>
      <c r="B9287" s="12" t="n">
        <v>5</v>
      </c>
      <c r="C9287" s="7" t="n">
        <v>28</v>
      </c>
      <c r="D9287" s="53" t="s">
        <v>3</v>
      </c>
      <c r="E9287" s="10" t="n">
        <v>162</v>
      </c>
      <c r="F9287" s="7" t="n">
        <v>3</v>
      </c>
      <c r="G9287" s="7" t="n">
        <v>4184</v>
      </c>
      <c r="H9287" s="53" t="s">
        <v>3</v>
      </c>
      <c r="I9287" s="7" t="n">
        <v>0</v>
      </c>
      <c r="J9287" s="7" t="n">
        <v>1</v>
      </c>
      <c r="K9287" s="7" t="n">
        <v>3</v>
      </c>
      <c r="L9287" s="7" t="n">
        <v>28</v>
      </c>
      <c r="M9287" s="53" t="s">
        <v>3</v>
      </c>
      <c r="N9287" s="10" t="n">
        <v>162</v>
      </c>
      <c r="O9287" s="7" t="n">
        <v>3</v>
      </c>
      <c r="P9287" s="7" t="n">
        <v>4184</v>
      </c>
      <c r="Q9287" s="53" t="s">
        <v>3</v>
      </c>
      <c r="R9287" s="7" t="n">
        <v>0</v>
      </c>
      <c r="S9287" s="7" t="n">
        <v>2</v>
      </c>
      <c r="T9287" s="7" t="n">
        <v>3</v>
      </c>
      <c r="U9287" s="7" t="n">
        <v>9</v>
      </c>
      <c r="V9287" s="7" t="n">
        <v>1</v>
      </c>
      <c r="W9287" s="13" t="n">
        <f t="normal" ca="1">A9297</f>
        <v>0</v>
      </c>
    </row>
    <row r="9288" spans="1:15">
      <c r="A9288" t="s">
        <v>4</v>
      </c>
      <c r="B9288" s="4" t="s">
        <v>5</v>
      </c>
      <c r="C9288" s="4" t="s">
        <v>14</v>
      </c>
      <c r="D9288" s="53" t="s">
        <v>129</v>
      </c>
      <c r="E9288" s="4" t="s">
        <v>5</v>
      </c>
      <c r="F9288" s="4" t="s">
        <v>10</v>
      </c>
      <c r="G9288" s="4" t="s">
        <v>14</v>
      </c>
      <c r="H9288" s="4" t="s">
        <v>14</v>
      </c>
      <c r="I9288" s="4" t="s">
        <v>6</v>
      </c>
      <c r="J9288" s="53" t="s">
        <v>130</v>
      </c>
      <c r="K9288" s="4" t="s">
        <v>14</v>
      </c>
      <c r="L9288" s="4" t="s">
        <v>14</v>
      </c>
      <c r="M9288" s="53" t="s">
        <v>129</v>
      </c>
      <c r="N9288" s="4" t="s">
        <v>5</v>
      </c>
      <c r="O9288" s="4" t="s">
        <v>14</v>
      </c>
      <c r="P9288" s="53" t="s">
        <v>130</v>
      </c>
      <c r="Q9288" s="4" t="s">
        <v>14</v>
      </c>
      <c r="R9288" s="4" t="s">
        <v>9</v>
      </c>
      <c r="S9288" s="4" t="s">
        <v>14</v>
      </c>
      <c r="T9288" s="4" t="s">
        <v>14</v>
      </c>
      <c r="U9288" s="4" t="s">
        <v>14</v>
      </c>
      <c r="V9288" s="53" t="s">
        <v>129</v>
      </c>
      <c r="W9288" s="4" t="s">
        <v>5</v>
      </c>
      <c r="X9288" s="4" t="s">
        <v>14</v>
      </c>
      <c r="Y9288" s="53" t="s">
        <v>130</v>
      </c>
      <c r="Z9288" s="4" t="s">
        <v>14</v>
      </c>
      <c r="AA9288" s="4" t="s">
        <v>9</v>
      </c>
      <c r="AB9288" s="4" t="s">
        <v>14</v>
      </c>
      <c r="AC9288" s="4" t="s">
        <v>14</v>
      </c>
      <c r="AD9288" s="4" t="s">
        <v>14</v>
      </c>
      <c r="AE9288" s="4" t="s">
        <v>26</v>
      </c>
    </row>
    <row r="9289" spans="1:15">
      <c r="A9289" t="n">
        <v>75591</v>
      </c>
      <c r="B9289" s="12" t="n">
        <v>5</v>
      </c>
      <c r="C9289" s="7" t="n">
        <v>28</v>
      </c>
      <c r="D9289" s="53" t="s">
        <v>3</v>
      </c>
      <c r="E9289" s="43" t="n">
        <v>47</v>
      </c>
      <c r="F9289" s="7" t="n">
        <v>61456</v>
      </c>
      <c r="G9289" s="7" t="n">
        <v>2</v>
      </c>
      <c r="H9289" s="7" t="n">
        <v>0</v>
      </c>
      <c r="I9289" s="7" t="s">
        <v>131</v>
      </c>
      <c r="J9289" s="53" t="s">
        <v>3</v>
      </c>
      <c r="K9289" s="7" t="n">
        <v>8</v>
      </c>
      <c r="L9289" s="7" t="n">
        <v>28</v>
      </c>
      <c r="M9289" s="53" t="s">
        <v>3</v>
      </c>
      <c r="N9289" s="47" t="n">
        <v>74</v>
      </c>
      <c r="O9289" s="7" t="n">
        <v>65</v>
      </c>
      <c r="P9289" s="53" t="s">
        <v>3</v>
      </c>
      <c r="Q9289" s="7" t="n">
        <v>0</v>
      </c>
      <c r="R9289" s="7" t="n">
        <v>1</v>
      </c>
      <c r="S9289" s="7" t="n">
        <v>3</v>
      </c>
      <c r="T9289" s="7" t="n">
        <v>9</v>
      </c>
      <c r="U9289" s="7" t="n">
        <v>28</v>
      </c>
      <c r="V9289" s="53" t="s">
        <v>3</v>
      </c>
      <c r="W9289" s="47" t="n">
        <v>74</v>
      </c>
      <c r="X9289" s="7" t="n">
        <v>65</v>
      </c>
      <c r="Y9289" s="53" t="s">
        <v>3</v>
      </c>
      <c r="Z9289" s="7" t="n">
        <v>0</v>
      </c>
      <c r="AA9289" s="7" t="n">
        <v>2</v>
      </c>
      <c r="AB9289" s="7" t="n">
        <v>3</v>
      </c>
      <c r="AC9289" s="7" t="n">
        <v>9</v>
      </c>
      <c r="AD9289" s="7" t="n">
        <v>1</v>
      </c>
      <c r="AE9289" s="13" t="n">
        <f t="normal" ca="1">A9293</f>
        <v>0</v>
      </c>
    </row>
    <row r="9290" spans="1:15">
      <c r="A9290" t="s">
        <v>4</v>
      </c>
      <c r="B9290" s="4" t="s">
        <v>5</v>
      </c>
      <c r="C9290" s="4" t="s">
        <v>10</v>
      </c>
      <c r="D9290" s="4" t="s">
        <v>14</v>
      </c>
      <c r="E9290" s="4" t="s">
        <v>14</v>
      </c>
      <c r="F9290" s="4" t="s">
        <v>6</v>
      </c>
    </row>
    <row r="9291" spans="1:15">
      <c r="A9291" t="n">
        <v>75639</v>
      </c>
      <c r="B9291" s="43" t="n">
        <v>47</v>
      </c>
      <c r="C9291" s="7" t="n">
        <v>61456</v>
      </c>
      <c r="D9291" s="7" t="n">
        <v>0</v>
      </c>
      <c r="E9291" s="7" t="n">
        <v>0</v>
      </c>
      <c r="F9291" s="7" t="s">
        <v>132</v>
      </c>
    </row>
    <row r="9292" spans="1:15">
      <c r="A9292" t="s">
        <v>4</v>
      </c>
      <c r="B9292" s="4" t="s">
        <v>5</v>
      </c>
      <c r="C9292" s="4" t="s">
        <v>14</v>
      </c>
      <c r="D9292" s="4" t="s">
        <v>10</v>
      </c>
      <c r="E9292" s="4" t="s">
        <v>24</v>
      </c>
    </row>
    <row r="9293" spans="1:15">
      <c r="A9293" t="n">
        <v>75652</v>
      </c>
      <c r="B9293" s="23" t="n">
        <v>58</v>
      </c>
      <c r="C9293" s="7" t="n">
        <v>0</v>
      </c>
      <c r="D9293" s="7" t="n">
        <v>300</v>
      </c>
      <c r="E9293" s="7" t="n">
        <v>1</v>
      </c>
    </row>
    <row r="9294" spans="1:15">
      <c r="A9294" t="s">
        <v>4</v>
      </c>
      <c r="B9294" s="4" t="s">
        <v>5</v>
      </c>
      <c r="C9294" s="4" t="s">
        <v>14</v>
      </c>
      <c r="D9294" s="4" t="s">
        <v>10</v>
      </c>
    </row>
    <row r="9295" spans="1:15">
      <c r="A9295" t="n">
        <v>75660</v>
      </c>
      <c r="B9295" s="23" t="n">
        <v>58</v>
      </c>
      <c r="C9295" s="7" t="n">
        <v>255</v>
      </c>
      <c r="D9295" s="7" t="n">
        <v>0</v>
      </c>
    </row>
    <row r="9296" spans="1:15">
      <c r="A9296" t="s">
        <v>4</v>
      </c>
      <c r="B9296" s="4" t="s">
        <v>5</v>
      </c>
      <c r="C9296" s="4" t="s">
        <v>14</v>
      </c>
      <c r="D9296" s="4" t="s">
        <v>14</v>
      </c>
      <c r="E9296" s="4" t="s">
        <v>14</v>
      </c>
      <c r="F9296" s="4" t="s">
        <v>14</v>
      </c>
    </row>
    <row r="9297" spans="1:31">
      <c r="A9297" t="n">
        <v>75664</v>
      </c>
      <c r="B9297" s="8" t="n">
        <v>14</v>
      </c>
      <c r="C9297" s="7" t="n">
        <v>0</v>
      </c>
      <c r="D9297" s="7" t="n">
        <v>0</v>
      </c>
      <c r="E9297" s="7" t="n">
        <v>0</v>
      </c>
      <c r="F9297" s="7" t="n">
        <v>64</v>
      </c>
    </row>
    <row r="9298" spans="1:31">
      <c r="A9298" t="s">
        <v>4</v>
      </c>
      <c r="B9298" s="4" t="s">
        <v>5</v>
      </c>
      <c r="C9298" s="4" t="s">
        <v>14</v>
      </c>
      <c r="D9298" s="4" t="s">
        <v>10</v>
      </c>
    </row>
    <row r="9299" spans="1:31">
      <c r="A9299" t="n">
        <v>75669</v>
      </c>
      <c r="B9299" s="22" t="n">
        <v>22</v>
      </c>
      <c r="C9299" s="7" t="n">
        <v>0</v>
      </c>
      <c r="D9299" s="7" t="n">
        <v>4184</v>
      </c>
    </row>
    <row r="9300" spans="1:31">
      <c r="A9300" t="s">
        <v>4</v>
      </c>
      <c r="B9300" s="4" t="s">
        <v>5</v>
      </c>
      <c r="C9300" s="4" t="s">
        <v>14</v>
      </c>
      <c r="D9300" s="4" t="s">
        <v>10</v>
      </c>
    </row>
    <row r="9301" spans="1:31">
      <c r="A9301" t="n">
        <v>75673</v>
      </c>
      <c r="B9301" s="23" t="n">
        <v>58</v>
      </c>
      <c r="C9301" s="7" t="n">
        <v>5</v>
      </c>
      <c r="D9301" s="7" t="n">
        <v>300</v>
      </c>
    </row>
    <row r="9302" spans="1:31">
      <c r="A9302" t="s">
        <v>4</v>
      </c>
      <c r="B9302" s="4" t="s">
        <v>5</v>
      </c>
      <c r="C9302" s="4" t="s">
        <v>24</v>
      </c>
      <c r="D9302" s="4" t="s">
        <v>10</v>
      </c>
    </row>
    <row r="9303" spans="1:31">
      <c r="A9303" t="n">
        <v>75677</v>
      </c>
      <c r="B9303" s="24" t="n">
        <v>103</v>
      </c>
      <c r="C9303" s="7" t="n">
        <v>0</v>
      </c>
      <c r="D9303" s="7" t="n">
        <v>300</v>
      </c>
    </row>
    <row r="9304" spans="1:31">
      <c r="A9304" t="s">
        <v>4</v>
      </c>
      <c r="B9304" s="4" t="s">
        <v>5</v>
      </c>
      <c r="C9304" s="4" t="s">
        <v>14</v>
      </c>
    </row>
    <row r="9305" spans="1:31">
      <c r="A9305" t="n">
        <v>75684</v>
      </c>
      <c r="B9305" s="54" t="n">
        <v>64</v>
      </c>
      <c r="C9305" s="7" t="n">
        <v>7</v>
      </c>
    </row>
    <row r="9306" spans="1:31">
      <c r="A9306" t="s">
        <v>4</v>
      </c>
      <c r="B9306" s="4" t="s">
        <v>5</v>
      </c>
      <c r="C9306" s="4" t="s">
        <v>14</v>
      </c>
      <c r="D9306" s="4" t="s">
        <v>10</v>
      </c>
    </row>
    <row r="9307" spans="1:31">
      <c r="A9307" t="n">
        <v>75686</v>
      </c>
      <c r="B9307" s="55" t="n">
        <v>72</v>
      </c>
      <c r="C9307" s="7" t="n">
        <v>5</v>
      </c>
      <c r="D9307" s="7" t="n">
        <v>0</v>
      </c>
    </row>
    <row r="9308" spans="1:31">
      <c r="A9308" t="s">
        <v>4</v>
      </c>
      <c r="B9308" s="4" t="s">
        <v>5</v>
      </c>
      <c r="C9308" s="4" t="s">
        <v>14</v>
      </c>
      <c r="D9308" s="53" t="s">
        <v>129</v>
      </c>
      <c r="E9308" s="4" t="s">
        <v>5</v>
      </c>
      <c r="F9308" s="4" t="s">
        <v>14</v>
      </c>
      <c r="G9308" s="4" t="s">
        <v>10</v>
      </c>
      <c r="H9308" s="53" t="s">
        <v>130</v>
      </c>
      <c r="I9308" s="4" t="s">
        <v>14</v>
      </c>
      <c r="J9308" s="4" t="s">
        <v>9</v>
      </c>
      <c r="K9308" s="4" t="s">
        <v>14</v>
      </c>
      <c r="L9308" s="4" t="s">
        <v>14</v>
      </c>
      <c r="M9308" s="4" t="s">
        <v>26</v>
      </c>
    </row>
    <row r="9309" spans="1:31">
      <c r="A9309" t="n">
        <v>75690</v>
      </c>
      <c r="B9309" s="12" t="n">
        <v>5</v>
      </c>
      <c r="C9309" s="7" t="n">
        <v>28</v>
      </c>
      <c r="D9309" s="53" t="s">
        <v>3</v>
      </c>
      <c r="E9309" s="10" t="n">
        <v>162</v>
      </c>
      <c r="F9309" s="7" t="n">
        <v>4</v>
      </c>
      <c r="G9309" s="7" t="n">
        <v>4184</v>
      </c>
      <c r="H9309" s="53" t="s">
        <v>3</v>
      </c>
      <c r="I9309" s="7" t="n">
        <v>0</v>
      </c>
      <c r="J9309" s="7" t="n">
        <v>1</v>
      </c>
      <c r="K9309" s="7" t="n">
        <v>2</v>
      </c>
      <c r="L9309" s="7" t="n">
        <v>1</v>
      </c>
      <c r="M9309" s="13" t="n">
        <f t="normal" ca="1">A9315</f>
        <v>0</v>
      </c>
    </row>
    <row r="9310" spans="1:31">
      <c r="A9310" t="s">
        <v>4</v>
      </c>
      <c r="B9310" s="4" t="s">
        <v>5</v>
      </c>
      <c r="C9310" s="4" t="s">
        <v>14</v>
      </c>
      <c r="D9310" s="4" t="s">
        <v>6</v>
      </c>
    </row>
    <row r="9311" spans="1:31">
      <c r="A9311" t="n">
        <v>75707</v>
      </c>
      <c r="B9311" s="9" t="n">
        <v>2</v>
      </c>
      <c r="C9311" s="7" t="n">
        <v>10</v>
      </c>
      <c r="D9311" s="7" t="s">
        <v>133</v>
      </c>
    </row>
    <row r="9312" spans="1:31">
      <c r="A9312" t="s">
        <v>4</v>
      </c>
      <c r="B9312" s="4" t="s">
        <v>5</v>
      </c>
      <c r="C9312" s="4" t="s">
        <v>10</v>
      </c>
    </row>
    <row r="9313" spans="1:13">
      <c r="A9313" t="n">
        <v>75724</v>
      </c>
      <c r="B9313" s="27" t="n">
        <v>16</v>
      </c>
      <c r="C9313" s="7" t="n">
        <v>0</v>
      </c>
    </row>
    <row r="9314" spans="1:13">
      <c r="A9314" t="s">
        <v>4</v>
      </c>
      <c r="B9314" s="4" t="s">
        <v>5</v>
      </c>
      <c r="C9314" s="4" t="s">
        <v>14</v>
      </c>
      <c r="D9314" s="4" t="s">
        <v>10</v>
      </c>
      <c r="E9314" s="4" t="s">
        <v>14</v>
      </c>
      <c r="F9314" s="4" t="s">
        <v>26</v>
      </c>
    </row>
    <row r="9315" spans="1:13">
      <c r="A9315" t="n">
        <v>75727</v>
      </c>
      <c r="B9315" s="12" t="n">
        <v>5</v>
      </c>
      <c r="C9315" s="7" t="n">
        <v>30</v>
      </c>
      <c r="D9315" s="7" t="n">
        <v>6471</v>
      </c>
      <c r="E9315" s="7" t="n">
        <v>1</v>
      </c>
      <c r="F9315" s="13" t="n">
        <f t="normal" ca="1">A9359</f>
        <v>0</v>
      </c>
    </row>
    <row r="9316" spans="1:13">
      <c r="A9316" t="s">
        <v>4</v>
      </c>
      <c r="B9316" s="4" t="s">
        <v>5</v>
      </c>
      <c r="C9316" s="4" t="s">
        <v>14</v>
      </c>
      <c r="D9316" s="4" t="s">
        <v>10</v>
      </c>
      <c r="E9316" s="4" t="s">
        <v>14</v>
      </c>
      <c r="F9316" s="4" t="s">
        <v>6</v>
      </c>
    </row>
    <row r="9317" spans="1:13">
      <c r="A9317" t="n">
        <v>75736</v>
      </c>
      <c r="B9317" s="57" t="n">
        <v>39</v>
      </c>
      <c r="C9317" s="7" t="n">
        <v>10</v>
      </c>
      <c r="D9317" s="7" t="n">
        <v>65533</v>
      </c>
      <c r="E9317" s="7" t="n">
        <v>200</v>
      </c>
      <c r="F9317" s="7" t="s">
        <v>135</v>
      </c>
    </row>
    <row r="9318" spans="1:13">
      <c r="A9318" t="s">
        <v>4</v>
      </c>
      <c r="B9318" s="4" t="s">
        <v>5</v>
      </c>
      <c r="C9318" s="4" t="s">
        <v>14</v>
      </c>
      <c r="D9318" s="4" t="s">
        <v>10</v>
      </c>
      <c r="E9318" s="4" t="s">
        <v>14</v>
      </c>
      <c r="F9318" s="4" t="s">
        <v>6</v>
      </c>
    </row>
    <row r="9319" spans="1:13">
      <c r="A9319" t="n">
        <v>75760</v>
      </c>
      <c r="B9319" s="57" t="n">
        <v>39</v>
      </c>
      <c r="C9319" s="7" t="n">
        <v>10</v>
      </c>
      <c r="D9319" s="7" t="n">
        <v>65533</v>
      </c>
      <c r="E9319" s="7" t="n">
        <v>211</v>
      </c>
      <c r="F9319" s="7" t="s">
        <v>405</v>
      </c>
    </row>
    <row r="9320" spans="1:13">
      <c r="A9320" t="s">
        <v>4</v>
      </c>
      <c r="B9320" s="4" t="s">
        <v>5</v>
      </c>
      <c r="C9320" s="4" t="s">
        <v>14</v>
      </c>
      <c r="D9320" s="4" t="s">
        <v>10</v>
      </c>
      <c r="E9320" s="4" t="s">
        <v>14</v>
      </c>
      <c r="F9320" s="4" t="s">
        <v>6</v>
      </c>
    </row>
    <row r="9321" spans="1:13">
      <c r="A9321" t="n">
        <v>75784</v>
      </c>
      <c r="B9321" s="57" t="n">
        <v>39</v>
      </c>
      <c r="C9321" s="7" t="n">
        <v>10</v>
      </c>
      <c r="D9321" s="7" t="n">
        <v>65533</v>
      </c>
      <c r="E9321" s="7" t="n">
        <v>212</v>
      </c>
      <c r="F9321" s="7" t="s">
        <v>406</v>
      </c>
    </row>
    <row r="9322" spans="1:13">
      <c r="A9322" t="s">
        <v>4</v>
      </c>
      <c r="B9322" s="4" t="s">
        <v>5</v>
      </c>
      <c r="C9322" s="4" t="s">
        <v>14</v>
      </c>
      <c r="D9322" s="4" t="s">
        <v>10</v>
      </c>
      <c r="E9322" s="4" t="s">
        <v>14</v>
      </c>
      <c r="F9322" s="4" t="s">
        <v>6</v>
      </c>
    </row>
    <row r="9323" spans="1:13">
      <c r="A9323" t="n">
        <v>75808</v>
      </c>
      <c r="B9323" s="57" t="n">
        <v>39</v>
      </c>
      <c r="C9323" s="7" t="n">
        <v>10</v>
      </c>
      <c r="D9323" s="7" t="n">
        <v>65533</v>
      </c>
      <c r="E9323" s="7" t="n">
        <v>213</v>
      </c>
      <c r="F9323" s="7" t="s">
        <v>407</v>
      </c>
    </row>
    <row r="9324" spans="1:13">
      <c r="A9324" t="s">
        <v>4</v>
      </c>
      <c r="B9324" s="4" t="s">
        <v>5</v>
      </c>
      <c r="C9324" s="4" t="s">
        <v>14</v>
      </c>
      <c r="D9324" s="4" t="s">
        <v>10</v>
      </c>
      <c r="E9324" s="4" t="s">
        <v>14</v>
      </c>
      <c r="F9324" s="4" t="s">
        <v>6</v>
      </c>
    </row>
    <row r="9325" spans="1:13">
      <c r="A9325" t="n">
        <v>75832</v>
      </c>
      <c r="B9325" s="57" t="n">
        <v>39</v>
      </c>
      <c r="C9325" s="7" t="n">
        <v>10</v>
      </c>
      <c r="D9325" s="7" t="n">
        <v>65533</v>
      </c>
      <c r="E9325" s="7" t="n">
        <v>214</v>
      </c>
      <c r="F9325" s="7" t="s">
        <v>408</v>
      </c>
    </row>
    <row r="9326" spans="1:13">
      <c r="A9326" t="s">
        <v>4</v>
      </c>
      <c r="B9326" s="4" t="s">
        <v>5</v>
      </c>
      <c r="C9326" s="4" t="s">
        <v>14</v>
      </c>
      <c r="D9326" s="4" t="s">
        <v>10</v>
      </c>
      <c r="E9326" s="4" t="s">
        <v>14</v>
      </c>
      <c r="F9326" s="4" t="s">
        <v>6</v>
      </c>
    </row>
    <row r="9327" spans="1:13">
      <c r="A9327" t="n">
        <v>75856</v>
      </c>
      <c r="B9327" s="57" t="n">
        <v>39</v>
      </c>
      <c r="C9327" s="7" t="n">
        <v>10</v>
      </c>
      <c r="D9327" s="7" t="n">
        <v>65533</v>
      </c>
      <c r="E9327" s="7" t="n">
        <v>215</v>
      </c>
      <c r="F9327" s="7" t="s">
        <v>408</v>
      </c>
    </row>
    <row r="9328" spans="1:13">
      <c r="A9328" t="s">
        <v>4</v>
      </c>
      <c r="B9328" s="4" t="s">
        <v>5</v>
      </c>
      <c r="C9328" s="4" t="s">
        <v>14</v>
      </c>
      <c r="D9328" s="4" t="s">
        <v>10</v>
      </c>
      <c r="E9328" s="4" t="s">
        <v>14</v>
      </c>
      <c r="F9328" s="4" t="s">
        <v>6</v>
      </c>
    </row>
    <row r="9329" spans="1:6">
      <c r="A9329" t="n">
        <v>75880</v>
      </c>
      <c r="B9329" s="57" t="n">
        <v>39</v>
      </c>
      <c r="C9329" s="7" t="n">
        <v>10</v>
      </c>
      <c r="D9329" s="7" t="n">
        <v>65533</v>
      </c>
      <c r="E9329" s="7" t="n">
        <v>216</v>
      </c>
      <c r="F9329" s="7" t="s">
        <v>409</v>
      </c>
    </row>
    <row r="9330" spans="1:6">
      <c r="A9330" t="s">
        <v>4</v>
      </c>
      <c r="B9330" s="4" t="s">
        <v>5</v>
      </c>
      <c r="C9330" s="4" t="s">
        <v>10</v>
      </c>
      <c r="D9330" s="4" t="s">
        <v>6</v>
      </c>
      <c r="E9330" s="4" t="s">
        <v>6</v>
      </c>
      <c r="F9330" s="4" t="s">
        <v>6</v>
      </c>
      <c r="G9330" s="4" t="s">
        <v>14</v>
      </c>
      <c r="H9330" s="4" t="s">
        <v>9</v>
      </c>
      <c r="I9330" s="4" t="s">
        <v>24</v>
      </c>
      <c r="J9330" s="4" t="s">
        <v>24</v>
      </c>
      <c r="K9330" s="4" t="s">
        <v>24</v>
      </c>
      <c r="L9330" s="4" t="s">
        <v>24</v>
      </c>
      <c r="M9330" s="4" t="s">
        <v>24</v>
      </c>
      <c r="N9330" s="4" t="s">
        <v>24</v>
      </c>
      <c r="O9330" s="4" t="s">
        <v>24</v>
      </c>
      <c r="P9330" s="4" t="s">
        <v>6</v>
      </c>
      <c r="Q9330" s="4" t="s">
        <v>6</v>
      </c>
      <c r="R9330" s="4" t="s">
        <v>9</v>
      </c>
      <c r="S9330" s="4" t="s">
        <v>14</v>
      </c>
      <c r="T9330" s="4" t="s">
        <v>9</v>
      </c>
      <c r="U9330" s="4" t="s">
        <v>9</v>
      </c>
      <c r="V9330" s="4" t="s">
        <v>10</v>
      </c>
    </row>
    <row r="9331" spans="1:6">
      <c r="A9331" t="n">
        <v>75904</v>
      </c>
      <c r="B9331" s="58" t="n">
        <v>19</v>
      </c>
      <c r="C9331" s="7" t="n">
        <v>7032</v>
      </c>
      <c r="D9331" s="7" t="s">
        <v>137</v>
      </c>
      <c r="E9331" s="7" t="s">
        <v>138</v>
      </c>
      <c r="F9331" s="7" t="s">
        <v>13</v>
      </c>
      <c r="G9331" s="7" t="n">
        <v>0</v>
      </c>
      <c r="H9331" s="7" t="n">
        <v>1</v>
      </c>
      <c r="I9331" s="7" t="n">
        <v>0</v>
      </c>
      <c r="J9331" s="7" t="n">
        <v>0</v>
      </c>
      <c r="K9331" s="7" t="n">
        <v>0</v>
      </c>
      <c r="L9331" s="7" t="n">
        <v>0</v>
      </c>
      <c r="M9331" s="7" t="n">
        <v>1</v>
      </c>
      <c r="N9331" s="7" t="n">
        <v>1.60000002384186</v>
      </c>
      <c r="O9331" s="7" t="n">
        <v>0.0900000035762787</v>
      </c>
      <c r="P9331" s="7" t="s">
        <v>13</v>
      </c>
      <c r="Q9331" s="7" t="s">
        <v>13</v>
      </c>
      <c r="R9331" s="7" t="n">
        <v>-1</v>
      </c>
      <c r="S9331" s="7" t="n">
        <v>0</v>
      </c>
      <c r="T9331" s="7" t="n">
        <v>0</v>
      </c>
      <c r="U9331" s="7" t="n">
        <v>0</v>
      </c>
      <c r="V9331" s="7" t="n">
        <v>0</v>
      </c>
    </row>
    <row r="9332" spans="1:6">
      <c r="A9332" t="s">
        <v>4</v>
      </c>
      <c r="B9332" s="4" t="s">
        <v>5</v>
      </c>
      <c r="C9332" s="4" t="s">
        <v>10</v>
      </c>
      <c r="D9332" s="4" t="s">
        <v>6</v>
      </c>
      <c r="E9332" s="4" t="s">
        <v>6</v>
      </c>
      <c r="F9332" s="4" t="s">
        <v>6</v>
      </c>
      <c r="G9332" s="4" t="s">
        <v>14</v>
      </c>
      <c r="H9332" s="4" t="s">
        <v>9</v>
      </c>
      <c r="I9332" s="4" t="s">
        <v>24</v>
      </c>
      <c r="J9332" s="4" t="s">
        <v>24</v>
      </c>
      <c r="K9332" s="4" t="s">
        <v>24</v>
      </c>
      <c r="L9332" s="4" t="s">
        <v>24</v>
      </c>
      <c r="M9332" s="4" t="s">
        <v>24</v>
      </c>
      <c r="N9332" s="4" t="s">
        <v>24</v>
      </c>
      <c r="O9332" s="4" t="s">
        <v>24</v>
      </c>
      <c r="P9332" s="4" t="s">
        <v>6</v>
      </c>
      <c r="Q9332" s="4" t="s">
        <v>6</v>
      </c>
      <c r="R9332" s="4" t="s">
        <v>9</v>
      </c>
      <c r="S9332" s="4" t="s">
        <v>14</v>
      </c>
      <c r="T9332" s="4" t="s">
        <v>9</v>
      </c>
      <c r="U9332" s="4" t="s">
        <v>9</v>
      </c>
      <c r="V9332" s="4" t="s">
        <v>10</v>
      </c>
    </row>
    <row r="9333" spans="1:6">
      <c r="A9333" t="n">
        <v>75974</v>
      </c>
      <c r="B9333" s="58" t="n">
        <v>19</v>
      </c>
      <c r="C9333" s="7" t="n">
        <v>7030</v>
      </c>
      <c r="D9333" s="7" t="s">
        <v>228</v>
      </c>
      <c r="E9333" s="7" t="s">
        <v>229</v>
      </c>
      <c r="F9333" s="7" t="s">
        <v>13</v>
      </c>
      <c r="G9333" s="7" t="n">
        <v>0</v>
      </c>
      <c r="H9333" s="7" t="n">
        <v>1</v>
      </c>
      <c r="I9333" s="7" t="n">
        <v>0</v>
      </c>
      <c r="J9333" s="7" t="n">
        <v>0</v>
      </c>
      <c r="K9333" s="7" t="n">
        <v>0</v>
      </c>
      <c r="L9333" s="7" t="n">
        <v>0</v>
      </c>
      <c r="M9333" s="7" t="n">
        <v>1</v>
      </c>
      <c r="N9333" s="7" t="n">
        <v>1.60000002384186</v>
      </c>
      <c r="O9333" s="7" t="n">
        <v>0.0900000035762787</v>
      </c>
      <c r="P9333" s="7" t="s">
        <v>13</v>
      </c>
      <c r="Q9333" s="7" t="s">
        <v>13</v>
      </c>
      <c r="R9333" s="7" t="n">
        <v>-1</v>
      </c>
      <c r="S9333" s="7" t="n">
        <v>0</v>
      </c>
      <c r="T9333" s="7" t="n">
        <v>0</v>
      </c>
      <c r="U9333" s="7" t="n">
        <v>0</v>
      </c>
      <c r="V9333" s="7" t="n">
        <v>0</v>
      </c>
    </row>
    <row r="9334" spans="1:6">
      <c r="A9334" t="s">
        <v>4</v>
      </c>
      <c r="B9334" s="4" t="s">
        <v>5</v>
      </c>
      <c r="C9334" s="4" t="s">
        <v>10</v>
      </c>
      <c r="D9334" s="4" t="s">
        <v>6</v>
      </c>
      <c r="E9334" s="4" t="s">
        <v>6</v>
      </c>
      <c r="F9334" s="4" t="s">
        <v>6</v>
      </c>
      <c r="G9334" s="4" t="s">
        <v>14</v>
      </c>
      <c r="H9334" s="4" t="s">
        <v>9</v>
      </c>
      <c r="I9334" s="4" t="s">
        <v>24</v>
      </c>
      <c r="J9334" s="4" t="s">
        <v>24</v>
      </c>
      <c r="K9334" s="4" t="s">
        <v>24</v>
      </c>
      <c r="L9334" s="4" t="s">
        <v>24</v>
      </c>
      <c r="M9334" s="4" t="s">
        <v>24</v>
      </c>
      <c r="N9334" s="4" t="s">
        <v>24</v>
      </c>
      <c r="O9334" s="4" t="s">
        <v>24</v>
      </c>
      <c r="P9334" s="4" t="s">
        <v>6</v>
      </c>
      <c r="Q9334" s="4" t="s">
        <v>6</v>
      </c>
      <c r="R9334" s="4" t="s">
        <v>9</v>
      </c>
      <c r="S9334" s="4" t="s">
        <v>14</v>
      </c>
      <c r="T9334" s="4" t="s">
        <v>9</v>
      </c>
      <c r="U9334" s="4" t="s">
        <v>9</v>
      </c>
      <c r="V9334" s="4" t="s">
        <v>10</v>
      </c>
    </row>
    <row r="9335" spans="1:6">
      <c r="A9335" t="n">
        <v>76047</v>
      </c>
      <c r="B9335" s="58" t="n">
        <v>19</v>
      </c>
      <c r="C9335" s="7" t="n">
        <v>28</v>
      </c>
      <c r="D9335" s="7" t="s">
        <v>230</v>
      </c>
      <c r="E9335" s="7" t="s">
        <v>231</v>
      </c>
      <c r="F9335" s="7" t="s">
        <v>13</v>
      </c>
      <c r="G9335" s="7" t="n">
        <v>0</v>
      </c>
      <c r="H9335" s="7" t="n">
        <v>1</v>
      </c>
      <c r="I9335" s="7" t="n">
        <v>0</v>
      </c>
      <c r="J9335" s="7" t="n">
        <v>0</v>
      </c>
      <c r="K9335" s="7" t="n">
        <v>0</v>
      </c>
      <c r="L9335" s="7" t="n">
        <v>0</v>
      </c>
      <c r="M9335" s="7" t="n">
        <v>1</v>
      </c>
      <c r="N9335" s="7" t="n">
        <v>1.60000002384186</v>
      </c>
      <c r="O9335" s="7" t="n">
        <v>0.0900000035762787</v>
      </c>
      <c r="P9335" s="7" t="s">
        <v>13</v>
      </c>
      <c r="Q9335" s="7" t="s">
        <v>13</v>
      </c>
      <c r="R9335" s="7" t="n">
        <v>-1</v>
      </c>
      <c r="S9335" s="7" t="n">
        <v>0</v>
      </c>
      <c r="T9335" s="7" t="n">
        <v>0</v>
      </c>
      <c r="U9335" s="7" t="n">
        <v>0</v>
      </c>
      <c r="V9335" s="7" t="n">
        <v>0</v>
      </c>
    </row>
    <row r="9336" spans="1:6">
      <c r="A9336" t="s">
        <v>4</v>
      </c>
      <c r="B9336" s="4" t="s">
        <v>5</v>
      </c>
      <c r="C9336" s="4" t="s">
        <v>10</v>
      </c>
      <c r="D9336" s="4" t="s">
        <v>6</v>
      </c>
      <c r="E9336" s="4" t="s">
        <v>6</v>
      </c>
      <c r="F9336" s="4" t="s">
        <v>6</v>
      </c>
      <c r="G9336" s="4" t="s">
        <v>14</v>
      </c>
      <c r="H9336" s="4" t="s">
        <v>9</v>
      </c>
      <c r="I9336" s="4" t="s">
        <v>24</v>
      </c>
      <c r="J9336" s="4" t="s">
        <v>24</v>
      </c>
      <c r="K9336" s="4" t="s">
        <v>24</v>
      </c>
      <c r="L9336" s="4" t="s">
        <v>24</v>
      </c>
      <c r="M9336" s="4" t="s">
        <v>24</v>
      </c>
      <c r="N9336" s="4" t="s">
        <v>24</v>
      </c>
      <c r="O9336" s="4" t="s">
        <v>24</v>
      </c>
      <c r="P9336" s="4" t="s">
        <v>6</v>
      </c>
      <c r="Q9336" s="4" t="s">
        <v>6</v>
      </c>
      <c r="R9336" s="4" t="s">
        <v>9</v>
      </c>
      <c r="S9336" s="4" t="s">
        <v>14</v>
      </c>
      <c r="T9336" s="4" t="s">
        <v>9</v>
      </c>
      <c r="U9336" s="4" t="s">
        <v>9</v>
      </c>
      <c r="V9336" s="4" t="s">
        <v>10</v>
      </c>
    </row>
    <row r="9337" spans="1:6">
      <c r="A9337" t="n">
        <v>76120</v>
      </c>
      <c r="B9337" s="58" t="n">
        <v>19</v>
      </c>
      <c r="C9337" s="7" t="n">
        <v>22</v>
      </c>
      <c r="D9337" s="7" t="s">
        <v>232</v>
      </c>
      <c r="E9337" s="7" t="s">
        <v>233</v>
      </c>
      <c r="F9337" s="7" t="s">
        <v>13</v>
      </c>
      <c r="G9337" s="7" t="n">
        <v>0</v>
      </c>
      <c r="H9337" s="7" t="n">
        <v>1</v>
      </c>
      <c r="I9337" s="7" t="n">
        <v>0</v>
      </c>
      <c r="J9337" s="7" t="n">
        <v>0</v>
      </c>
      <c r="K9337" s="7" t="n">
        <v>0</v>
      </c>
      <c r="L9337" s="7" t="n">
        <v>0</v>
      </c>
      <c r="M9337" s="7" t="n">
        <v>1</v>
      </c>
      <c r="N9337" s="7" t="n">
        <v>1.60000002384186</v>
      </c>
      <c r="O9337" s="7" t="n">
        <v>0.0900000035762787</v>
      </c>
      <c r="P9337" s="7" t="s">
        <v>13</v>
      </c>
      <c r="Q9337" s="7" t="s">
        <v>13</v>
      </c>
      <c r="R9337" s="7" t="n">
        <v>-1</v>
      </c>
      <c r="S9337" s="7" t="n">
        <v>0</v>
      </c>
      <c r="T9337" s="7" t="n">
        <v>0</v>
      </c>
      <c r="U9337" s="7" t="n">
        <v>0</v>
      </c>
      <c r="V9337" s="7" t="n">
        <v>0</v>
      </c>
    </row>
    <row r="9338" spans="1:6">
      <c r="A9338" t="s">
        <v>4</v>
      </c>
      <c r="B9338" s="4" t="s">
        <v>5</v>
      </c>
      <c r="C9338" s="4" t="s">
        <v>10</v>
      </c>
      <c r="D9338" s="4" t="s">
        <v>6</v>
      </c>
      <c r="E9338" s="4" t="s">
        <v>6</v>
      </c>
      <c r="F9338" s="4" t="s">
        <v>6</v>
      </c>
      <c r="G9338" s="4" t="s">
        <v>14</v>
      </c>
      <c r="H9338" s="4" t="s">
        <v>9</v>
      </c>
      <c r="I9338" s="4" t="s">
        <v>24</v>
      </c>
      <c r="J9338" s="4" t="s">
        <v>24</v>
      </c>
      <c r="K9338" s="4" t="s">
        <v>24</v>
      </c>
      <c r="L9338" s="4" t="s">
        <v>24</v>
      </c>
      <c r="M9338" s="4" t="s">
        <v>24</v>
      </c>
      <c r="N9338" s="4" t="s">
        <v>24</v>
      </c>
      <c r="O9338" s="4" t="s">
        <v>24</v>
      </c>
      <c r="P9338" s="4" t="s">
        <v>6</v>
      </c>
      <c r="Q9338" s="4" t="s">
        <v>6</v>
      </c>
      <c r="R9338" s="4" t="s">
        <v>9</v>
      </c>
      <c r="S9338" s="4" t="s">
        <v>14</v>
      </c>
      <c r="T9338" s="4" t="s">
        <v>9</v>
      </c>
      <c r="U9338" s="4" t="s">
        <v>9</v>
      </c>
      <c r="V9338" s="4" t="s">
        <v>10</v>
      </c>
    </row>
    <row r="9339" spans="1:6">
      <c r="A9339" t="n">
        <v>76190</v>
      </c>
      <c r="B9339" s="58" t="n">
        <v>19</v>
      </c>
      <c r="C9339" s="7" t="n">
        <v>7031</v>
      </c>
      <c r="D9339" s="7" t="s">
        <v>234</v>
      </c>
      <c r="E9339" s="7" t="s">
        <v>235</v>
      </c>
      <c r="F9339" s="7" t="s">
        <v>13</v>
      </c>
      <c r="G9339" s="7" t="n">
        <v>0</v>
      </c>
      <c r="H9339" s="7" t="n">
        <v>1</v>
      </c>
      <c r="I9339" s="7" t="n">
        <v>0</v>
      </c>
      <c r="J9339" s="7" t="n">
        <v>0</v>
      </c>
      <c r="K9339" s="7" t="n">
        <v>0</v>
      </c>
      <c r="L9339" s="7" t="n">
        <v>0</v>
      </c>
      <c r="M9339" s="7" t="n">
        <v>1</v>
      </c>
      <c r="N9339" s="7" t="n">
        <v>1.60000002384186</v>
      </c>
      <c r="O9339" s="7" t="n">
        <v>0.0900000035762787</v>
      </c>
      <c r="P9339" s="7" t="s">
        <v>13</v>
      </c>
      <c r="Q9339" s="7" t="s">
        <v>13</v>
      </c>
      <c r="R9339" s="7" t="n">
        <v>-1</v>
      </c>
      <c r="S9339" s="7" t="n">
        <v>0</v>
      </c>
      <c r="T9339" s="7" t="n">
        <v>0</v>
      </c>
      <c r="U9339" s="7" t="n">
        <v>0</v>
      </c>
      <c r="V9339" s="7" t="n">
        <v>0</v>
      </c>
    </row>
    <row r="9340" spans="1:6">
      <c r="A9340" t="s">
        <v>4</v>
      </c>
      <c r="B9340" s="4" t="s">
        <v>5</v>
      </c>
      <c r="C9340" s="4" t="s">
        <v>10</v>
      </c>
      <c r="D9340" s="4" t="s">
        <v>6</v>
      </c>
      <c r="E9340" s="4" t="s">
        <v>6</v>
      </c>
      <c r="F9340" s="4" t="s">
        <v>6</v>
      </c>
      <c r="G9340" s="4" t="s">
        <v>14</v>
      </c>
      <c r="H9340" s="4" t="s">
        <v>9</v>
      </c>
      <c r="I9340" s="4" t="s">
        <v>24</v>
      </c>
      <c r="J9340" s="4" t="s">
        <v>24</v>
      </c>
      <c r="K9340" s="4" t="s">
        <v>24</v>
      </c>
      <c r="L9340" s="4" t="s">
        <v>24</v>
      </c>
      <c r="M9340" s="4" t="s">
        <v>24</v>
      </c>
      <c r="N9340" s="4" t="s">
        <v>24</v>
      </c>
      <c r="O9340" s="4" t="s">
        <v>24</v>
      </c>
      <c r="P9340" s="4" t="s">
        <v>6</v>
      </c>
      <c r="Q9340" s="4" t="s">
        <v>6</v>
      </c>
      <c r="R9340" s="4" t="s">
        <v>9</v>
      </c>
      <c r="S9340" s="4" t="s">
        <v>14</v>
      </c>
      <c r="T9340" s="4" t="s">
        <v>9</v>
      </c>
      <c r="U9340" s="4" t="s">
        <v>9</v>
      </c>
      <c r="V9340" s="4" t="s">
        <v>10</v>
      </c>
    </row>
    <row r="9341" spans="1:6">
      <c r="A9341" t="n">
        <v>76268</v>
      </c>
      <c r="B9341" s="58" t="n">
        <v>19</v>
      </c>
      <c r="C9341" s="7" t="n">
        <v>14</v>
      </c>
      <c r="D9341" s="7" t="s">
        <v>410</v>
      </c>
      <c r="E9341" s="7" t="s">
        <v>411</v>
      </c>
      <c r="F9341" s="7" t="s">
        <v>13</v>
      </c>
      <c r="G9341" s="7" t="n">
        <v>0</v>
      </c>
      <c r="H9341" s="7" t="n">
        <v>1</v>
      </c>
      <c r="I9341" s="7" t="n">
        <v>0</v>
      </c>
      <c r="J9341" s="7" t="n">
        <v>0</v>
      </c>
      <c r="K9341" s="7" t="n">
        <v>0</v>
      </c>
      <c r="L9341" s="7" t="n">
        <v>0</v>
      </c>
      <c r="M9341" s="7" t="n">
        <v>1</v>
      </c>
      <c r="N9341" s="7" t="n">
        <v>1.60000002384186</v>
      </c>
      <c r="O9341" s="7" t="n">
        <v>0.0900000035762787</v>
      </c>
      <c r="P9341" s="7" t="s">
        <v>13</v>
      </c>
      <c r="Q9341" s="7" t="s">
        <v>13</v>
      </c>
      <c r="R9341" s="7" t="n">
        <v>-1</v>
      </c>
      <c r="S9341" s="7" t="n">
        <v>0</v>
      </c>
      <c r="T9341" s="7" t="n">
        <v>0</v>
      </c>
      <c r="U9341" s="7" t="n">
        <v>0</v>
      </c>
      <c r="V9341" s="7" t="n">
        <v>0</v>
      </c>
    </row>
    <row r="9342" spans="1:6">
      <c r="A9342" t="s">
        <v>4</v>
      </c>
      <c r="B9342" s="4" t="s">
        <v>5</v>
      </c>
      <c r="C9342" s="4" t="s">
        <v>10</v>
      </c>
      <c r="D9342" s="4" t="s">
        <v>6</v>
      </c>
      <c r="E9342" s="4" t="s">
        <v>6</v>
      </c>
      <c r="F9342" s="4" t="s">
        <v>6</v>
      </c>
      <c r="G9342" s="4" t="s">
        <v>14</v>
      </c>
      <c r="H9342" s="4" t="s">
        <v>9</v>
      </c>
      <c r="I9342" s="4" t="s">
        <v>24</v>
      </c>
      <c r="J9342" s="4" t="s">
        <v>24</v>
      </c>
      <c r="K9342" s="4" t="s">
        <v>24</v>
      </c>
      <c r="L9342" s="4" t="s">
        <v>24</v>
      </c>
      <c r="M9342" s="4" t="s">
        <v>24</v>
      </c>
      <c r="N9342" s="4" t="s">
        <v>24</v>
      </c>
      <c r="O9342" s="4" t="s">
        <v>24</v>
      </c>
      <c r="P9342" s="4" t="s">
        <v>6</v>
      </c>
      <c r="Q9342" s="4" t="s">
        <v>6</v>
      </c>
      <c r="R9342" s="4" t="s">
        <v>9</v>
      </c>
      <c r="S9342" s="4" t="s">
        <v>14</v>
      </c>
      <c r="T9342" s="4" t="s">
        <v>9</v>
      </c>
      <c r="U9342" s="4" t="s">
        <v>9</v>
      </c>
      <c r="V9342" s="4" t="s">
        <v>10</v>
      </c>
    </row>
    <row r="9343" spans="1:6">
      <c r="A9343" t="n">
        <v>76338</v>
      </c>
      <c r="B9343" s="58" t="n">
        <v>19</v>
      </c>
      <c r="C9343" s="7" t="n">
        <v>1560</v>
      </c>
      <c r="D9343" s="7" t="s">
        <v>412</v>
      </c>
      <c r="E9343" s="7" t="s">
        <v>413</v>
      </c>
      <c r="F9343" s="7" t="s">
        <v>13</v>
      </c>
      <c r="G9343" s="7" t="n">
        <v>0</v>
      </c>
      <c r="H9343" s="7" t="n">
        <v>1</v>
      </c>
      <c r="I9343" s="7" t="n">
        <v>0</v>
      </c>
      <c r="J9343" s="7" t="n">
        <v>0</v>
      </c>
      <c r="K9343" s="7" t="n">
        <v>0</v>
      </c>
      <c r="L9343" s="7" t="n">
        <v>0</v>
      </c>
      <c r="M9343" s="7" t="n">
        <v>1</v>
      </c>
      <c r="N9343" s="7" t="n">
        <v>1.60000002384186</v>
      </c>
      <c r="O9343" s="7" t="n">
        <v>0.0900000035762787</v>
      </c>
      <c r="P9343" s="7" t="s">
        <v>17</v>
      </c>
      <c r="Q9343" s="7" t="s">
        <v>13</v>
      </c>
      <c r="R9343" s="7" t="n">
        <v>-1</v>
      </c>
      <c r="S9343" s="7" t="n">
        <v>0</v>
      </c>
      <c r="T9343" s="7" t="n">
        <v>0</v>
      </c>
      <c r="U9343" s="7" t="n">
        <v>0</v>
      </c>
      <c r="V9343" s="7" t="n">
        <v>0</v>
      </c>
    </row>
    <row r="9344" spans="1:6">
      <c r="A9344" t="s">
        <v>4</v>
      </c>
      <c r="B9344" s="4" t="s">
        <v>5</v>
      </c>
      <c r="C9344" s="4" t="s">
        <v>10</v>
      </c>
      <c r="D9344" s="4" t="s">
        <v>6</v>
      </c>
      <c r="E9344" s="4" t="s">
        <v>6</v>
      </c>
      <c r="F9344" s="4" t="s">
        <v>6</v>
      </c>
      <c r="G9344" s="4" t="s">
        <v>14</v>
      </c>
      <c r="H9344" s="4" t="s">
        <v>9</v>
      </c>
      <c r="I9344" s="4" t="s">
        <v>24</v>
      </c>
      <c r="J9344" s="4" t="s">
        <v>24</v>
      </c>
      <c r="K9344" s="4" t="s">
        <v>24</v>
      </c>
      <c r="L9344" s="4" t="s">
        <v>24</v>
      </c>
      <c r="M9344" s="4" t="s">
        <v>24</v>
      </c>
      <c r="N9344" s="4" t="s">
        <v>24</v>
      </c>
      <c r="O9344" s="4" t="s">
        <v>24</v>
      </c>
      <c r="P9344" s="4" t="s">
        <v>6</v>
      </c>
      <c r="Q9344" s="4" t="s">
        <v>6</v>
      </c>
      <c r="R9344" s="4" t="s">
        <v>9</v>
      </c>
      <c r="S9344" s="4" t="s">
        <v>14</v>
      </c>
      <c r="T9344" s="4" t="s">
        <v>9</v>
      </c>
      <c r="U9344" s="4" t="s">
        <v>9</v>
      </c>
      <c r="V9344" s="4" t="s">
        <v>10</v>
      </c>
    </row>
    <row r="9345" spans="1:22">
      <c r="A9345" t="n">
        <v>76422</v>
      </c>
      <c r="B9345" s="58" t="n">
        <v>19</v>
      </c>
      <c r="C9345" s="7" t="n">
        <v>1561</v>
      </c>
      <c r="D9345" s="7" t="s">
        <v>414</v>
      </c>
      <c r="E9345" s="7" t="s">
        <v>415</v>
      </c>
      <c r="F9345" s="7" t="s">
        <v>13</v>
      </c>
      <c r="G9345" s="7" t="n">
        <v>0</v>
      </c>
      <c r="H9345" s="7" t="n">
        <v>1</v>
      </c>
      <c r="I9345" s="7" t="n">
        <v>0</v>
      </c>
      <c r="J9345" s="7" t="n">
        <v>0</v>
      </c>
      <c r="K9345" s="7" t="n">
        <v>0</v>
      </c>
      <c r="L9345" s="7" t="n">
        <v>0</v>
      </c>
      <c r="M9345" s="7" t="n">
        <v>1</v>
      </c>
      <c r="N9345" s="7" t="n">
        <v>1.60000002384186</v>
      </c>
      <c r="O9345" s="7" t="n">
        <v>0.0900000035762787</v>
      </c>
      <c r="P9345" s="7" t="s">
        <v>416</v>
      </c>
      <c r="Q9345" s="7" t="s">
        <v>13</v>
      </c>
      <c r="R9345" s="7" t="n">
        <v>-1</v>
      </c>
      <c r="S9345" s="7" t="n">
        <v>0</v>
      </c>
      <c r="T9345" s="7" t="n">
        <v>0</v>
      </c>
      <c r="U9345" s="7" t="n">
        <v>0</v>
      </c>
      <c r="V9345" s="7" t="n">
        <v>0</v>
      </c>
    </row>
    <row r="9346" spans="1:22">
      <c r="A9346" t="s">
        <v>4</v>
      </c>
      <c r="B9346" s="4" t="s">
        <v>5</v>
      </c>
      <c r="C9346" s="4" t="s">
        <v>10</v>
      </c>
      <c r="D9346" s="4" t="s">
        <v>6</v>
      </c>
      <c r="E9346" s="4" t="s">
        <v>6</v>
      </c>
      <c r="F9346" s="4" t="s">
        <v>6</v>
      </c>
      <c r="G9346" s="4" t="s">
        <v>14</v>
      </c>
      <c r="H9346" s="4" t="s">
        <v>9</v>
      </c>
      <c r="I9346" s="4" t="s">
        <v>24</v>
      </c>
      <c r="J9346" s="4" t="s">
        <v>24</v>
      </c>
      <c r="K9346" s="4" t="s">
        <v>24</v>
      </c>
      <c r="L9346" s="4" t="s">
        <v>24</v>
      </c>
      <c r="M9346" s="4" t="s">
        <v>24</v>
      </c>
      <c r="N9346" s="4" t="s">
        <v>24</v>
      </c>
      <c r="O9346" s="4" t="s">
        <v>24</v>
      </c>
      <c r="P9346" s="4" t="s">
        <v>6</v>
      </c>
      <c r="Q9346" s="4" t="s">
        <v>6</v>
      </c>
      <c r="R9346" s="4" t="s">
        <v>9</v>
      </c>
      <c r="S9346" s="4" t="s">
        <v>14</v>
      </c>
      <c r="T9346" s="4" t="s">
        <v>9</v>
      </c>
      <c r="U9346" s="4" t="s">
        <v>9</v>
      </c>
      <c r="V9346" s="4" t="s">
        <v>10</v>
      </c>
    </row>
    <row r="9347" spans="1:22">
      <c r="A9347" t="n">
        <v>76506</v>
      </c>
      <c r="B9347" s="58" t="n">
        <v>19</v>
      </c>
      <c r="C9347" s="7" t="n">
        <v>1562</v>
      </c>
      <c r="D9347" s="7" t="s">
        <v>417</v>
      </c>
      <c r="E9347" s="7" t="s">
        <v>415</v>
      </c>
      <c r="F9347" s="7" t="s">
        <v>13</v>
      </c>
      <c r="G9347" s="7" t="n">
        <v>0</v>
      </c>
      <c r="H9347" s="7" t="n">
        <v>1</v>
      </c>
      <c r="I9347" s="7" t="n">
        <v>0</v>
      </c>
      <c r="J9347" s="7" t="n">
        <v>0</v>
      </c>
      <c r="K9347" s="7" t="n">
        <v>0</v>
      </c>
      <c r="L9347" s="7" t="n">
        <v>0</v>
      </c>
      <c r="M9347" s="7" t="n">
        <v>1</v>
      </c>
      <c r="N9347" s="7" t="n">
        <v>1.60000002384186</v>
      </c>
      <c r="O9347" s="7" t="n">
        <v>0.0900000035762787</v>
      </c>
      <c r="P9347" s="7" t="s">
        <v>418</v>
      </c>
      <c r="Q9347" s="7" t="s">
        <v>13</v>
      </c>
      <c r="R9347" s="7" t="n">
        <v>-1</v>
      </c>
      <c r="S9347" s="7" t="n">
        <v>0</v>
      </c>
      <c r="T9347" s="7" t="n">
        <v>0</v>
      </c>
      <c r="U9347" s="7" t="n">
        <v>0</v>
      </c>
      <c r="V9347" s="7" t="n">
        <v>0</v>
      </c>
    </row>
    <row r="9348" spans="1:22">
      <c r="A9348" t="s">
        <v>4</v>
      </c>
      <c r="B9348" s="4" t="s">
        <v>5</v>
      </c>
      <c r="C9348" s="4" t="s">
        <v>10</v>
      </c>
      <c r="D9348" s="4" t="s">
        <v>6</v>
      </c>
      <c r="E9348" s="4" t="s">
        <v>6</v>
      </c>
      <c r="F9348" s="4" t="s">
        <v>6</v>
      </c>
      <c r="G9348" s="4" t="s">
        <v>14</v>
      </c>
      <c r="H9348" s="4" t="s">
        <v>9</v>
      </c>
      <c r="I9348" s="4" t="s">
        <v>24</v>
      </c>
      <c r="J9348" s="4" t="s">
        <v>24</v>
      </c>
      <c r="K9348" s="4" t="s">
        <v>24</v>
      </c>
      <c r="L9348" s="4" t="s">
        <v>24</v>
      </c>
      <c r="M9348" s="4" t="s">
        <v>24</v>
      </c>
      <c r="N9348" s="4" t="s">
        <v>24</v>
      </c>
      <c r="O9348" s="4" t="s">
        <v>24</v>
      </c>
      <c r="P9348" s="4" t="s">
        <v>6</v>
      </c>
      <c r="Q9348" s="4" t="s">
        <v>6</v>
      </c>
      <c r="R9348" s="4" t="s">
        <v>9</v>
      </c>
      <c r="S9348" s="4" t="s">
        <v>14</v>
      </c>
      <c r="T9348" s="4" t="s">
        <v>9</v>
      </c>
      <c r="U9348" s="4" t="s">
        <v>9</v>
      </c>
      <c r="V9348" s="4" t="s">
        <v>10</v>
      </c>
    </row>
    <row r="9349" spans="1:22">
      <c r="A9349" t="n">
        <v>76582</v>
      </c>
      <c r="B9349" s="58" t="n">
        <v>19</v>
      </c>
      <c r="C9349" s="7" t="n">
        <v>1640</v>
      </c>
      <c r="D9349" s="7" t="s">
        <v>142</v>
      </c>
      <c r="E9349" s="7" t="s">
        <v>143</v>
      </c>
      <c r="F9349" s="7" t="s">
        <v>13</v>
      </c>
      <c r="G9349" s="7" t="n">
        <v>0</v>
      </c>
      <c r="H9349" s="7" t="n">
        <v>1</v>
      </c>
      <c r="I9349" s="7" t="n">
        <v>0</v>
      </c>
      <c r="J9349" s="7" t="n">
        <v>0</v>
      </c>
      <c r="K9349" s="7" t="n">
        <v>0</v>
      </c>
      <c r="L9349" s="7" t="n">
        <v>0</v>
      </c>
      <c r="M9349" s="7" t="n">
        <v>1</v>
      </c>
      <c r="N9349" s="7" t="n">
        <v>1.60000002384186</v>
      </c>
      <c r="O9349" s="7" t="n">
        <v>0.0900000035762787</v>
      </c>
      <c r="P9349" s="7" t="s">
        <v>13</v>
      </c>
      <c r="Q9349" s="7" t="s">
        <v>13</v>
      </c>
      <c r="R9349" s="7" t="n">
        <v>-1</v>
      </c>
      <c r="S9349" s="7" t="n">
        <v>0</v>
      </c>
      <c r="T9349" s="7" t="n">
        <v>0</v>
      </c>
      <c r="U9349" s="7" t="n">
        <v>0</v>
      </c>
      <c r="V9349" s="7" t="n">
        <v>0</v>
      </c>
    </row>
    <row r="9350" spans="1:22">
      <c r="A9350" t="s">
        <v>4</v>
      </c>
      <c r="B9350" s="4" t="s">
        <v>5</v>
      </c>
      <c r="C9350" s="4" t="s">
        <v>10</v>
      </c>
      <c r="D9350" s="4" t="s">
        <v>6</v>
      </c>
      <c r="E9350" s="4" t="s">
        <v>6</v>
      </c>
      <c r="F9350" s="4" t="s">
        <v>6</v>
      </c>
      <c r="G9350" s="4" t="s">
        <v>14</v>
      </c>
      <c r="H9350" s="4" t="s">
        <v>9</v>
      </c>
      <c r="I9350" s="4" t="s">
        <v>24</v>
      </c>
      <c r="J9350" s="4" t="s">
        <v>24</v>
      </c>
      <c r="K9350" s="4" t="s">
        <v>24</v>
      </c>
      <c r="L9350" s="4" t="s">
        <v>24</v>
      </c>
      <c r="M9350" s="4" t="s">
        <v>24</v>
      </c>
      <c r="N9350" s="4" t="s">
        <v>24</v>
      </c>
      <c r="O9350" s="4" t="s">
        <v>24</v>
      </c>
      <c r="P9350" s="4" t="s">
        <v>6</v>
      </c>
      <c r="Q9350" s="4" t="s">
        <v>6</v>
      </c>
      <c r="R9350" s="4" t="s">
        <v>9</v>
      </c>
      <c r="S9350" s="4" t="s">
        <v>14</v>
      </c>
      <c r="T9350" s="4" t="s">
        <v>9</v>
      </c>
      <c r="U9350" s="4" t="s">
        <v>9</v>
      </c>
      <c r="V9350" s="4" t="s">
        <v>10</v>
      </c>
    </row>
    <row r="9351" spans="1:22">
      <c r="A9351" t="n">
        <v>76667</v>
      </c>
      <c r="B9351" s="58" t="n">
        <v>19</v>
      </c>
      <c r="C9351" s="7" t="n">
        <v>7033</v>
      </c>
      <c r="D9351" s="7" t="s">
        <v>419</v>
      </c>
      <c r="E9351" s="7" t="s">
        <v>420</v>
      </c>
      <c r="F9351" s="7" t="s">
        <v>13</v>
      </c>
      <c r="G9351" s="7" t="n">
        <v>0</v>
      </c>
      <c r="H9351" s="7" t="n">
        <v>1</v>
      </c>
      <c r="I9351" s="7" t="n">
        <v>0</v>
      </c>
      <c r="J9351" s="7" t="n">
        <v>0</v>
      </c>
      <c r="K9351" s="7" t="n">
        <v>0</v>
      </c>
      <c r="L9351" s="7" t="n">
        <v>0</v>
      </c>
      <c r="M9351" s="7" t="n">
        <v>1</v>
      </c>
      <c r="N9351" s="7" t="n">
        <v>1.60000002384186</v>
      </c>
      <c r="O9351" s="7" t="n">
        <v>0.0900000035762787</v>
      </c>
      <c r="P9351" s="7" t="s">
        <v>13</v>
      </c>
      <c r="Q9351" s="7" t="s">
        <v>13</v>
      </c>
      <c r="R9351" s="7" t="n">
        <v>-1</v>
      </c>
      <c r="S9351" s="7" t="n">
        <v>0</v>
      </c>
      <c r="T9351" s="7" t="n">
        <v>0</v>
      </c>
      <c r="U9351" s="7" t="n">
        <v>0</v>
      </c>
      <c r="V9351" s="7" t="n">
        <v>0</v>
      </c>
    </row>
    <row r="9352" spans="1:22">
      <c r="A9352" t="s">
        <v>4</v>
      </c>
      <c r="B9352" s="4" t="s">
        <v>5</v>
      </c>
      <c r="C9352" s="4" t="s">
        <v>14</v>
      </c>
      <c r="D9352" s="4" t="s">
        <v>6</v>
      </c>
    </row>
    <row r="9353" spans="1:22">
      <c r="A9353" t="n">
        <v>76738</v>
      </c>
      <c r="B9353" s="77" t="n">
        <v>38</v>
      </c>
      <c r="C9353" s="7" t="n">
        <v>0</v>
      </c>
      <c r="D9353" s="7" t="s">
        <v>421</v>
      </c>
    </row>
    <row r="9354" spans="1:22">
      <c r="A9354" t="s">
        <v>4</v>
      </c>
      <c r="B9354" s="4" t="s">
        <v>5</v>
      </c>
      <c r="C9354" s="4" t="s">
        <v>14</v>
      </c>
      <c r="D9354" s="4" t="s">
        <v>6</v>
      </c>
    </row>
    <row r="9355" spans="1:22">
      <c r="A9355" t="n">
        <v>76748</v>
      </c>
      <c r="B9355" s="77" t="n">
        <v>38</v>
      </c>
      <c r="C9355" s="7" t="n">
        <v>0</v>
      </c>
      <c r="D9355" s="7" t="s">
        <v>422</v>
      </c>
    </row>
    <row r="9356" spans="1:22">
      <c r="A9356" t="s">
        <v>4</v>
      </c>
      <c r="B9356" s="4" t="s">
        <v>5</v>
      </c>
      <c r="C9356" s="4" t="s">
        <v>14</v>
      </c>
      <c r="D9356" s="4" t="s">
        <v>10</v>
      </c>
      <c r="E9356" s="4" t="s">
        <v>9</v>
      </c>
      <c r="F9356" s="4" t="s">
        <v>10</v>
      </c>
      <c r="G9356" s="4" t="s">
        <v>9</v>
      </c>
      <c r="H9356" s="4" t="s">
        <v>14</v>
      </c>
    </row>
    <row r="9357" spans="1:22">
      <c r="A9357" t="n">
        <v>76759</v>
      </c>
      <c r="B9357" s="15" t="n">
        <v>49</v>
      </c>
      <c r="C9357" s="7" t="n">
        <v>0</v>
      </c>
      <c r="D9357" s="7" t="n">
        <v>426</v>
      </c>
      <c r="E9357" s="7" t="n">
        <v>1065353216</v>
      </c>
      <c r="F9357" s="7" t="n">
        <v>0</v>
      </c>
      <c r="G9357" s="7" t="n">
        <v>0</v>
      </c>
      <c r="H9357" s="7" t="n">
        <v>0</v>
      </c>
    </row>
    <row r="9358" spans="1:22">
      <c r="A9358" t="s">
        <v>4</v>
      </c>
      <c r="B9358" s="4" t="s">
        <v>5</v>
      </c>
      <c r="C9358" s="4" t="s">
        <v>10</v>
      </c>
      <c r="D9358" s="4" t="s">
        <v>14</v>
      </c>
      <c r="E9358" s="4" t="s">
        <v>14</v>
      </c>
      <c r="F9358" s="4" t="s">
        <v>6</v>
      </c>
    </row>
    <row r="9359" spans="1:22">
      <c r="A9359" t="n">
        <v>76774</v>
      </c>
      <c r="B9359" s="45" t="n">
        <v>20</v>
      </c>
      <c r="C9359" s="7" t="n">
        <v>0</v>
      </c>
      <c r="D9359" s="7" t="n">
        <v>3</v>
      </c>
      <c r="E9359" s="7" t="n">
        <v>10</v>
      </c>
      <c r="F9359" s="7" t="s">
        <v>144</v>
      </c>
    </row>
    <row r="9360" spans="1:22">
      <c r="A9360" t="s">
        <v>4</v>
      </c>
      <c r="B9360" s="4" t="s">
        <v>5</v>
      </c>
      <c r="C9360" s="4" t="s">
        <v>10</v>
      </c>
    </row>
    <row r="9361" spans="1:22">
      <c r="A9361" t="n">
        <v>76792</v>
      </c>
      <c r="B9361" s="27" t="n">
        <v>16</v>
      </c>
      <c r="C9361" s="7" t="n">
        <v>0</v>
      </c>
    </row>
    <row r="9362" spans="1:22">
      <c r="A9362" t="s">
        <v>4</v>
      </c>
      <c r="B9362" s="4" t="s">
        <v>5</v>
      </c>
      <c r="C9362" s="4" t="s">
        <v>10</v>
      </c>
      <c r="D9362" s="4" t="s">
        <v>14</v>
      </c>
      <c r="E9362" s="4" t="s">
        <v>14</v>
      </c>
      <c r="F9362" s="4" t="s">
        <v>6</v>
      </c>
    </row>
    <row r="9363" spans="1:22">
      <c r="A9363" t="n">
        <v>76795</v>
      </c>
      <c r="B9363" s="45" t="n">
        <v>20</v>
      </c>
      <c r="C9363" s="7" t="n">
        <v>61489</v>
      </c>
      <c r="D9363" s="7" t="n">
        <v>3</v>
      </c>
      <c r="E9363" s="7" t="n">
        <v>10</v>
      </c>
      <c r="F9363" s="7" t="s">
        <v>144</v>
      </c>
    </row>
    <row r="9364" spans="1:22">
      <c r="A9364" t="s">
        <v>4</v>
      </c>
      <c r="B9364" s="4" t="s">
        <v>5</v>
      </c>
      <c r="C9364" s="4" t="s">
        <v>10</v>
      </c>
    </row>
    <row r="9365" spans="1:22">
      <c r="A9365" t="n">
        <v>76813</v>
      </c>
      <c r="B9365" s="27" t="n">
        <v>16</v>
      </c>
      <c r="C9365" s="7" t="n">
        <v>0</v>
      </c>
    </row>
    <row r="9366" spans="1:22">
      <c r="A9366" t="s">
        <v>4</v>
      </c>
      <c r="B9366" s="4" t="s">
        <v>5</v>
      </c>
      <c r="C9366" s="4" t="s">
        <v>10</v>
      </c>
      <c r="D9366" s="4" t="s">
        <v>14</v>
      </c>
      <c r="E9366" s="4" t="s">
        <v>14</v>
      </c>
      <c r="F9366" s="4" t="s">
        <v>6</v>
      </c>
    </row>
    <row r="9367" spans="1:22">
      <c r="A9367" t="n">
        <v>76816</v>
      </c>
      <c r="B9367" s="45" t="n">
        <v>20</v>
      </c>
      <c r="C9367" s="7" t="n">
        <v>61490</v>
      </c>
      <c r="D9367" s="7" t="n">
        <v>3</v>
      </c>
      <c r="E9367" s="7" t="n">
        <v>10</v>
      </c>
      <c r="F9367" s="7" t="s">
        <v>144</v>
      </c>
    </row>
    <row r="9368" spans="1:22">
      <c r="A9368" t="s">
        <v>4</v>
      </c>
      <c r="B9368" s="4" t="s">
        <v>5</v>
      </c>
      <c r="C9368" s="4" t="s">
        <v>10</v>
      </c>
    </row>
    <row r="9369" spans="1:22">
      <c r="A9369" t="n">
        <v>76834</v>
      </c>
      <c r="B9369" s="27" t="n">
        <v>16</v>
      </c>
      <c r="C9369" s="7" t="n">
        <v>0</v>
      </c>
    </row>
    <row r="9370" spans="1:22">
      <c r="A9370" t="s">
        <v>4</v>
      </c>
      <c r="B9370" s="4" t="s">
        <v>5</v>
      </c>
      <c r="C9370" s="4" t="s">
        <v>10</v>
      </c>
      <c r="D9370" s="4" t="s">
        <v>14</v>
      </c>
      <c r="E9370" s="4" t="s">
        <v>14</v>
      </c>
      <c r="F9370" s="4" t="s">
        <v>6</v>
      </c>
    </row>
    <row r="9371" spans="1:22">
      <c r="A9371" t="n">
        <v>76837</v>
      </c>
      <c r="B9371" s="45" t="n">
        <v>20</v>
      </c>
      <c r="C9371" s="7" t="n">
        <v>61488</v>
      </c>
      <c r="D9371" s="7" t="n">
        <v>3</v>
      </c>
      <c r="E9371" s="7" t="n">
        <v>10</v>
      </c>
      <c r="F9371" s="7" t="s">
        <v>144</v>
      </c>
    </row>
    <row r="9372" spans="1:22">
      <c r="A9372" t="s">
        <v>4</v>
      </c>
      <c r="B9372" s="4" t="s">
        <v>5</v>
      </c>
      <c r="C9372" s="4" t="s">
        <v>10</v>
      </c>
    </row>
    <row r="9373" spans="1:22">
      <c r="A9373" t="n">
        <v>76855</v>
      </c>
      <c r="B9373" s="27" t="n">
        <v>16</v>
      </c>
      <c r="C9373" s="7" t="n">
        <v>0</v>
      </c>
    </row>
    <row r="9374" spans="1:22">
      <c r="A9374" t="s">
        <v>4</v>
      </c>
      <c r="B9374" s="4" t="s">
        <v>5</v>
      </c>
      <c r="C9374" s="4" t="s">
        <v>10</v>
      </c>
      <c r="D9374" s="4" t="s">
        <v>14</v>
      </c>
      <c r="E9374" s="4" t="s">
        <v>14</v>
      </c>
      <c r="F9374" s="4" t="s">
        <v>6</v>
      </c>
    </row>
    <row r="9375" spans="1:22">
      <c r="A9375" t="n">
        <v>76858</v>
      </c>
      <c r="B9375" s="45" t="n">
        <v>20</v>
      </c>
      <c r="C9375" s="7" t="n">
        <v>7032</v>
      </c>
      <c r="D9375" s="7" t="n">
        <v>3</v>
      </c>
      <c r="E9375" s="7" t="n">
        <v>10</v>
      </c>
      <c r="F9375" s="7" t="s">
        <v>144</v>
      </c>
    </row>
    <row r="9376" spans="1:22">
      <c r="A9376" t="s">
        <v>4</v>
      </c>
      <c r="B9376" s="4" t="s">
        <v>5</v>
      </c>
      <c r="C9376" s="4" t="s">
        <v>10</v>
      </c>
    </row>
    <row r="9377" spans="1:6">
      <c r="A9377" t="n">
        <v>76876</v>
      </c>
      <c r="B9377" s="27" t="n">
        <v>16</v>
      </c>
      <c r="C9377" s="7" t="n">
        <v>0</v>
      </c>
    </row>
    <row r="9378" spans="1:6">
      <c r="A9378" t="s">
        <v>4</v>
      </c>
      <c r="B9378" s="4" t="s">
        <v>5</v>
      </c>
      <c r="C9378" s="4" t="s">
        <v>10</v>
      </c>
      <c r="D9378" s="4" t="s">
        <v>14</v>
      </c>
      <c r="E9378" s="4" t="s">
        <v>14</v>
      </c>
      <c r="F9378" s="4" t="s">
        <v>6</v>
      </c>
    </row>
    <row r="9379" spans="1:6">
      <c r="A9379" t="n">
        <v>76879</v>
      </c>
      <c r="B9379" s="45" t="n">
        <v>20</v>
      </c>
      <c r="C9379" s="7" t="n">
        <v>8</v>
      </c>
      <c r="D9379" s="7" t="n">
        <v>3</v>
      </c>
      <c r="E9379" s="7" t="n">
        <v>10</v>
      </c>
      <c r="F9379" s="7" t="s">
        <v>144</v>
      </c>
    </row>
    <row r="9380" spans="1:6">
      <c r="A9380" t="s">
        <v>4</v>
      </c>
      <c r="B9380" s="4" t="s">
        <v>5</v>
      </c>
      <c r="C9380" s="4" t="s">
        <v>10</v>
      </c>
    </row>
    <row r="9381" spans="1:6">
      <c r="A9381" t="n">
        <v>76897</v>
      </c>
      <c r="B9381" s="27" t="n">
        <v>16</v>
      </c>
      <c r="C9381" s="7" t="n">
        <v>0</v>
      </c>
    </row>
    <row r="9382" spans="1:6">
      <c r="A9382" t="s">
        <v>4</v>
      </c>
      <c r="B9382" s="4" t="s">
        <v>5</v>
      </c>
      <c r="C9382" s="4" t="s">
        <v>10</v>
      </c>
      <c r="D9382" s="4" t="s">
        <v>14</v>
      </c>
      <c r="E9382" s="4" t="s">
        <v>14</v>
      </c>
      <c r="F9382" s="4" t="s">
        <v>6</v>
      </c>
    </row>
    <row r="9383" spans="1:6">
      <c r="A9383" t="n">
        <v>76900</v>
      </c>
      <c r="B9383" s="45" t="n">
        <v>20</v>
      </c>
      <c r="C9383" s="7" t="n">
        <v>1</v>
      </c>
      <c r="D9383" s="7" t="n">
        <v>3</v>
      </c>
      <c r="E9383" s="7" t="n">
        <v>10</v>
      </c>
      <c r="F9383" s="7" t="s">
        <v>144</v>
      </c>
    </row>
    <row r="9384" spans="1:6">
      <c r="A9384" t="s">
        <v>4</v>
      </c>
      <c r="B9384" s="4" t="s">
        <v>5</v>
      </c>
      <c r="C9384" s="4" t="s">
        <v>10</v>
      </c>
    </row>
    <row r="9385" spans="1:6">
      <c r="A9385" t="n">
        <v>76918</v>
      </c>
      <c r="B9385" s="27" t="n">
        <v>16</v>
      </c>
      <c r="C9385" s="7" t="n">
        <v>0</v>
      </c>
    </row>
    <row r="9386" spans="1:6">
      <c r="A9386" t="s">
        <v>4</v>
      </c>
      <c r="B9386" s="4" t="s">
        <v>5</v>
      </c>
      <c r="C9386" s="4" t="s">
        <v>10</v>
      </c>
      <c r="D9386" s="4" t="s">
        <v>14</v>
      </c>
      <c r="E9386" s="4" t="s">
        <v>14</v>
      </c>
      <c r="F9386" s="4" t="s">
        <v>6</v>
      </c>
    </row>
    <row r="9387" spans="1:6">
      <c r="A9387" t="n">
        <v>76921</v>
      </c>
      <c r="B9387" s="45" t="n">
        <v>20</v>
      </c>
      <c r="C9387" s="7" t="n">
        <v>9</v>
      </c>
      <c r="D9387" s="7" t="n">
        <v>3</v>
      </c>
      <c r="E9387" s="7" t="n">
        <v>10</v>
      </c>
      <c r="F9387" s="7" t="s">
        <v>144</v>
      </c>
    </row>
    <row r="9388" spans="1:6">
      <c r="A9388" t="s">
        <v>4</v>
      </c>
      <c r="B9388" s="4" t="s">
        <v>5</v>
      </c>
      <c r="C9388" s="4" t="s">
        <v>10</v>
      </c>
    </row>
    <row r="9389" spans="1:6">
      <c r="A9389" t="n">
        <v>76939</v>
      </c>
      <c r="B9389" s="27" t="n">
        <v>16</v>
      </c>
      <c r="C9389" s="7" t="n">
        <v>0</v>
      </c>
    </row>
    <row r="9390" spans="1:6">
      <c r="A9390" t="s">
        <v>4</v>
      </c>
      <c r="B9390" s="4" t="s">
        <v>5</v>
      </c>
      <c r="C9390" s="4" t="s">
        <v>10</v>
      </c>
      <c r="D9390" s="4" t="s">
        <v>14</v>
      </c>
      <c r="E9390" s="4" t="s">
        <v>14</v>
      </c>
      <c r="F9390" s="4" t="s">
        <v>6</v>
      </c>
    </row>
    <row r="9391" spans="1:6">
      <c r="A9391" t="n">
        <v>76942</v>
      </c>
      <c r="B9391" s="45" t="n">
        <v>20</v>
      </c>
      <c r="C9391" s="7" t="n">
        <v>7030</v>
      </c>
      <c r="D9391" s="7" t="n">
        <v>3</v>
      </c>
      <c r="E9391" s="7" t="n">
        <v>10</v>
      </c>
      <c r="F9391" s="7" t="s">
        <v>144</v>
      </c>
    </row>
    <row r="9392" spans="1:6">
      <c r="A9392" t="s">
        <v>4</v>
      </c>
      <c r="B9392" s="4" t="s">
        <v>5</v>
      </c>
      <c r="C9392" s="4" t="s">
        <v>10</v>
      </c>
    </row>
    <row r="9393" spans="1:6">
      <c r="A9393" t="n">
        <v>76960</v>
      </c>
      <c r="B9393" s="27" t="n">
        <v>16</v>
      </c>
      <c r="C9393" s="7" t="n">
        <v>0</v>
      </c>
    </row>
    <row r="9394" spans="1:6">
      <c r="A9394" t="s">
        <v>4</v>
      </c>
      <c r="B9394" s="4" t="s">
        <v>5</v>
      </c>
      <c r="C9394" s="4" t="s">
        <v>10</v>
      </c>
      <c r="D9394" s="4" t="s">
        <v>14</v>
      </c>
      <c r="E9394" s="4" t="s">
        <v>14</v>
      </c>
      <c r="F9394" s="4" t="s">
        <v>6</v>
      </c>
    </row>
    <row r="9395" spans="1:6">
      <c r="A9395" t="n">
        <v>76963</v>
      </c>
      <c r="B9395" s="45" t="n">
        <v>20</v>
      </c>
      <c r="C9395" s="7" t="n">
        <v>28</v>
      </c>
      <c r="D9395" s="7" t="n">
        <v>3</v>
      </c>
      <c r="E9395" s="7" t="n">
        <v>10</v>
      </c>
      <c r="F9395" s="7" t="s">
        <v>144</v>
      </c>
    </row>
    <row r="9396" spans="1:6">
      <c r="A9396" t="s">
        <v>4</v>
      </c>
      <c r="B9396" s="4" t="s">
        <v>5</v>
      </c>
      <c r="C9396" s="4" t="s">
        <v>10</v>
      </c>
    </row>
    <row r="9397" spans="1:6">
      <c r="A9397" t="n">
        <v>76981</v>
      </c>
      <c r="B9397" s="27" t="n">
        <v>16</v>
      </c>
      <c r="C9397" s="7" t="n">
        <v>0</v>
      </c>
    </row>
    <row r="9398" spans="1:6">
      <c r="A9398" t="s">
        <v>4</v>
      </c>
      <c r="B9398" s="4" t="s">
        <v>5</v>
      </c>
      <c r="C9398" s="4" t="s">
        <v>10</v>
      </c>
      <c r="D9398" s="4" t="s">
        <v>14</v>
      </c>
      <c r="E9398" s="4" t="s">
        <v>14</v>
      </c>
      <c r="F9398" s="4" t="s">
        <v>6</v>
      </c>
    </row>
    <row r="9399" spans="1:6">
      <c r="A9399" t="n">
        <v>76984</v>
      </c>
      <c r="B9399" s="45" t="n">
        <v>20</v>
      </c>
      <c r="C9399" s="7" t="n">
        <v>22</v>
      </c>
      <c r="D9399" s="7" t="n">
        <v>3</v>
      </c>
      <c r="E9399" s="7" t="n">
        <v>10</v>
      </c>
      <c r="F9399" s="7" t="s">
        <v>144</v>
      </c>
    </row>
    <row r="9400" spans="1:6">
      <c r="A9400" t="s">
        <v>4</v>
      </c>
      <c r="B9400" s="4" t="s">
        <v>5</v>
      </c>
      <c r="C9400" s="4" t="s">
        <v>10</v>
      </c>
    </row>
    <row r="9401" spans="1:6">
      <c r="A9401" t="n">
        <v>77002</v>
      </c>
      <c r="B9401" s="27" t="n">
        <v>16</v>
      </c>
      <c r="C9401" s="7" t="n">
        <v>0</v>
      </c>
    </row>
    <row r="9402" spans="1:6">
      <c r="A9402" t="s">
        <v>4</v>
      </c>
      <c r="B9402" s="4" t="s">
        <v>5</v>
      </c>
      <c r="C9402" s="4" t="s">
        <v>10</v>
      </c>
      <c r="D9402" s="4" t="s">
        <v>14</v>
      </c>
      <c r="E9402" s="4" t="s">
        <v>14</v>
      </c>
      <c r="F9402" s="4" t="s">
        <v>6</v>
      </c>
    </row>
    <row r="9403" spans="1:6">
      <c r="A9403" t="n">
        <v>77005</v>
      </c>
      <c r="B9403" s="45" t="n">
        <v>20</v>
      </c>
      <c r="C9403" s="7" t="n">
        <v>7031</v>
      </c>
      <c r="D9403" s="7" t="n">
        <v>3</v>
      </c>
      <c r="E9403" s="7" t="n">
        <v>10</v>
      </c>
      <c r="F9403" s="7" t="s">
        <v>144</v>
      </c>
    </row>
    <row r="9404" spans="1:6">
      <c r="A9404" t="s">
        <v>4</v>
      </c>
      <c r="B9404" s="4" t="s">
        <v>5</v>
      </c>
      <c r="C9404" s="4" t="s">
        <v>10</v>
      </c>
    </row>
    <row r="9405" spans="1:6">
      <c r="A9405" t="n">
        <v>77023</v>
      </c>
      <c r="B9405" s="27" t="n">
        <v>16</v>
      </c>
      <c r="C9405" s="7" t="n">
        <v>0</v>
      </c>
    </row>
    <row r="9406" spans="1:6">
      <c r="A9406" t="s">
        <v>4</v>
      </c>
      <c r="B9406" s="4" t="s">
        <v>5</v>
      </c>
      <c r="C9406" s="4" t="s">
        <v>10</v>
      </c>
      <c r="D9406" s="4" t="s">
        <v>14</v>
      </c>
      <c r="E9406" s="4" t="s">
        <v>14</v>
      </c>
      <c r="F9406" s="4" t="s">
        <v>6</v>
      </c>
    </row>
    <row r="9407" spans="1:6">
      <c r="A9407" t="n">
        <v>77026</v>
      </c>
      <c r="B9407" s="45" t="n">
        <v>20</v>
      </c>
      <c r="C9407" s="7" t="n">
        <v>14</v>
      </c>
      <c r="D9407" s="7" t="n">
        <v>3</v>
      </c>
      <c r="E9407" s="7" t="n">
        <v>10</v>
      </c>
      <c r="F9407" s="7" t="s">
        <v>144</v>
      </c>
    </row>
    <row r="9408" spans="1:6">
      <c r="A9408" t="s">
        <v>4</v>
      </c>
      <c r="B9408" s="4" t="s">
        <v>5</v>
      </c>
      <c r="C9408" s="4" t="s">
        <v>10</v>
      </c>
    </row>
    <row r="9409" spans="1:6">
      <c r="A9409" t="n">
        <v>77044</v>
      </c>
      <c r="B9409" s="27" t="n">
        <v>16</v>
      </c>
      <c r="C9409" s="7" t="n">
        <v>0</v>
      </c>
    </row>
    <row r="9410" spans="1:6">
      <c r="A9410" t="s">
        <v>4</v>
      </c>
      <c r="B9410" s="4" t="s">
        <v>5</v>
      </c>
      <c r="C9410" s="4" t="s">
        <v>10</v>
      </c>
      <c r="D9410" s="4" t="s">
        <v>14</v>
      </c>
      <c r="E9410" s="4" t="s">
        <v>14</v>
      </c>
      <c r="F9410" s="4" t="s">
        <v>6</v>
      </c>
    </row>
    <row r="9411" spans="1:6">
      <c r="A9411" t="n">
        <v>77047</v>
      </c>
      <c r="B9411" s="45" t="n">
        <v>20</v>
      </c>
      <c r="C9411" s="7" t="n">
        <v>1560</v>
      </c>
      <c r="D9411" s="7" t="n">
        <v>3</v>
      </c>
      <c r="E9411" s="7" t="n">
        <v>10</v>
      </c>
      <c r="F9411" s="7" t="s">
        <v>144</v>
      </c>
    </row>
    <row r="9412" spans="1:6">
      <c r="A9412" t="s">
        <v>4</v>
      </c>
      <c r="B9412" s="4" t="s">
        <v>5</v>
      </c>
      <c r="C9412" s="4" t="s">
        <v>10</v>
      </c>
    </row>
    <row r="9413" spans="1:6">
      <c r="A9413" t="n">
        <v>77065</v>
      </c>
      <c r="B9413" s="27" t="n">
        <v>16</v>
      </c>
      <c r="C9413" s="7" t="n">
        <v>0</v>
      </c>
    </row>
    <row r="9414" spans="1:6">
      <c r="A9414" t="s">
        <v>4</v>
      </c>
      <c r="B9414" s="4" t="s">
        <v>5</v>
      </c>
      <c r="C9414" s="4" t="s">
        <v>10</v>
      </c>
      <c r="D9414" s="4" t="s">
        <v>14</v>
      </c>
      <c r="E9414" s="4" t="s">
        <v>14</v>
      </c>
      <c r="F9414" s="4" t="s">
        <v>6</v>
      </c>
    </row>
    <row r="9415" spans="1:6">
      <c r="A9415" t="n">
        <v>77068</v>
      </c>
      <c r="B9415" s="45" t="n">
        <v>20</v>
      </c>
      <c r="C9415" s="7" t="n">
        <v>1561</v>
      </c>
      <c r="D9415" s="7" t="n">
        <v>3</v>
      </c>
      <c r="E9415" s="7" t="n">
        <v>10</v>
      </c>
      <c r="F9415" s="7" t="s">
        <v>144</v>
      </c>
    </row>
    <row r="9416" spans="1:6">
      <c r="A9416" t="s">
        <v>4</v>
      </c>
      <c r="B9416" s="4" t="s">
        <v>5</v>
      </c>
      <c r="C9416" s="4" t="s">
        <v>10</v>
      </c>
    </row>
    <row r="9417" spans="1:6">
      <c r="A9417" t="n">
        <v>77086</v>
      </c>
      <c r="B9417" s="27" t="n">
        <v>16</v>
      </c>
      <c r="C9417" s="7" t="n">
        <v>0</v>
      </c>
    </row>
    <row r="9418" spans="1:6">
      <c r="A9418" t="s">
        <v>4</v>
      </c>
      <c r="B9418" s="4" t="s">
        <v>5</v>
      </c>
      <c r="C9418" s="4" t="s">
        <v>10</v>
      </c>
      <c r="D9418" s="4" t="s">
        <v>14</v>
      </c>
      <c r="E9418" s="4" t="s">
        <v>14</v>
      </c>
      <c r="F9418" s="4" t="s">
        <v>6</v>
      </c>
    </row>
    <row r="9419" spans="1:6">
      <c r="A9419" t="n">
        <v>77089</v>
      </c>
      <c r="B9419" s="45" t="n">
        <v>20</v>
      </c>
      <c r="C9419" s="7" t="n">
        <v>1562</v>
      </c>
      <c r="D9419" s="7" t="n">
        <v>3</v>
      </c>
      <c r="E9419" s="7" t="n">
        <v>10</v>
      </c>
      <c r="F9419" s="7" t="s">
        <v>144</v>
      </c>
    </row>
    <row r="9420" spans="1:6">
      <c r="A9420" t="s">
        <v>4</v>
      </c>
      <c r="B9420" s="4" t="s">
        <v>5</v>
      </c>
      <c r="C9420" s="4" t="s">
        <v>10</v>
      </c>
    </row>
    <row r="9421" spans="1:6">
      <c r="A9421" t="n">
        <v>77107</v>
      </c>
      <c r="B9421" s="27" t="n">
        <v>16</v>
      </c>
      <c r="C9421" s="7" t="n">
        <v>0</v>
      </c>
    </row>
    <row r="9422" spans="1:6">
      <c r="A9422" t="s">
        <v>4</v>
      </c>
      <c r="B9422" s="4" t="s">
        <v>5</v>
      </c>
      <c r="C9422" s="4" t="s">
        <v>10</v>
      </c>
      <c r="D9422" s="4" t="s">
        <v>14</v>
      </c>
      <c r="E9422" s="4" t="s">
        <v>14</v>
      </c>
      <c r="F9422" s="4" t="s">
        <v>6</v>
      </c>
    </row>
    <row r="9423" spans="1:6">
      <c r="A9423" t="n">
        <v>77110</v>
      </c>
      <c r="B9423" s="45" t="n">
        <v>20</v>
      </c>
      <c r="C9423" s="7" t="n">
        <v>1640</v>
      </c>
      <c r="D9423" s="7" t="n">
        <v>3</v>
      </c>
      <c r="E9423" s="7" t="n">
        <v>10</v>
      </c>
      <c r="F9423" s="7" t="s">
        <v>144</v>
      </c>
    </row>
    <row r="9424" spans="1:6">
      <c r="A9424" t="s">
        <v>4</v>
      </c>
      <c r="B9424" s="4" t="s">
        <v>5</v>
      </c>
      <c r="C9424" s="4" t="s">
        <v>10</v>
      </c>
    </row>
    <row r="9425" spans="1:6">
      <c r="A9425" t="n">
        <v>77128</v>
      </c>
      <c r="B9425" s="27" t="n">
        <v>16</v>
      </c>
      <c r="C9425" s="7" t="n">
        <v>0</v>
      </c>
    </row>
    <row r="9426" spans="1:6">
      <c r="A9426" t="s">
        <v>4</v>
      </c>
      <c r="B9426" s="4" t="s">
        <v>5</v>
      </c>
      <c r="C9426" s="4" t="s">
        <v>10</v>
      </c>
      <c r="D9426" s="4" t="s">
        <v>14</v>
      </c>
      <c r="E9426" s="4" t="s">
        <v>14</v>
      </c>
      <c r="F9426" s="4" t="s">
        <v>6</v>
      </c>
    </row>
    <row r="9427" spans="1:6">
      <c r="A9427" t="n">
        <v>77131</v>
      </c>
      <c r="B9427" s="45" t="n">
        <v>20</v>
      </c>
      <c r="C9427" s="7" t="n">
        <v>7033</v>
      </c>
      <c r="D9427" s="7" t="n">
        <v>3</v>
      </c>
      <c r="E9427" s="7" t="n">
        <v>10</v>
      </c>
      <c r="F9427" s="7" t="s">
        <v>144</v>
      </c>
    </row>
    <row r="9428" spans="1:6">
      <c r="A9428" t="s">
        <v>4</v>
      </c>
      <c r="B9428" s="4" t="s">
        <v>5</v>
      </c>
      <c r="C9428" s="4" t="s">
        <v>10</v>
      </c>
    </row>
    <row r="9429" spans="1:6">
      <c r="A9429" t="n">
        <v>77149</v>
      </c>
      <c r="B9429" s="27" t="n">
        <v>16</v>
      </c>
      <c r="C9429" s="7" t="n">
        <v>0</v>
      </c>
    </row>
    <row r="9430" spans="1:6">
      <c r="A9430" t="s">
        <v>4</v>
      </c>
      <c r="B9430" s="4" t="s">
        <v>5</v>
      </c>
      <c r="C9430" s="4" t="s">
        <v>6</v>
      </c>
      <c r="D9430" s="4" t="s">
        <v>10</v>
      </c>
    </row>
    <row r="9431" spans="1:6">
      <c r="A9431" t="n">
        <v>77152</v>
      </c>
      <c r="B9431" s="65" t="n">
        <v>29</v>
      </c>
      <c r="C9431" s="7" t="s">
        <v>653</v>
      </c>
      <c r="D9431" s="7" t="n">
        <v>1560</v>
      </c>
    </row>
    <row r="9432" spans="1:6">
      <c r="A9432" t="s">
        <v>4</v>
      </c>
      <c r="B9432" s="4" t="s">
        <v>5</v>
      </c>
      <c r="C9432" s="4" t="s">
        <v>6</v>
      </c>
      <c r="D9432" s="4" t="s">
        <v>10</v>
      </c>
    </row>
    <row r="9433" spans="1:6">
      <c r="A9433" t="n">
        <v>77171</v>
      </c>
      <c r="B9433" s="65" t="n">
        <v>29</v>
      </c>
      <c r="C9433" s="7" t="s">
        <v>654</v>
      </c>
      <c r="D9433" s="7" t="n">
        <v>1561</v>
      </c>
    </row>
    <row r="9434" spans="1:6">
      <c r="A9434" t="s">
        <v>4</v>
      </c>
      <c r="B9434" s="4" t="s">
        <v>5</v>
      </c>
      <c r="C9434" s="4" t="s">
        <v>6</v>
      </c>
      <c r="D9434" s="4" t="s">
        <v>10</v>
      </c>
    </row>
    <row r="9435" spans="1:6">
      <c r="A9435" t="n">
        <v>77188</v>
      </c>
      <c r="B9435" s="65" t="n">
        <v>29</v>
      </c>
      <c r="C9435" s="7" t="s">
        <v>654</v>
      </c>
      <c r="D9435" s="7" t="n">
        <v>1562</v>
      </c>
    </row>
    <row r="9436" spans="1:6">
      <c r="A9436" t="s">
        <v>4</v>
      </c>
      <c r="B9436" s="4" t="s">
        <v>5</v>
      </c>
      <c r="C9436" s="4" t="s">
        <v>6</v>
      </c>
      <c r="D9436" s="4" t="s">
        <v>10</v>
      </c>
    </row>
    <row r="9437" spans="1:6">
      <c r="A9437" t="n">
        <v>77205</v>
      </c>
      <c r="B9437" s="65" t="n">
        <v>29</v>
      </c>
      <c r="C9437" s="7" t="s">
        <v>655</v>
      </c>
      <c r="D9437" s="7" t="n">
        <v>7033</v>
      </c>
    </row>
    <row r="9438" spans="1:6">
      <c r="A9438" t="s">
        <v>4</v>
      </c>
      <c r="B9438" s="4" t="s">
        <v>5</v>
      </c>
      <c r="C9438" s="4" t="s">
        <v>14</v>
      </c>
      <c r="D9438" s="4" t="s">
        <v>14</v>
      </c>
      <c r="E9438" s="4" t="s">
        <v>14</v>
      </c>
      <c r="F9438" s="4" t="s">
        <v>14</v>
      </c>
    </row>
    <row r="9439" spans="1:6">
      <c r="A9439" t="n">
        <v>77221</v>
      </c>
      <c r="B9439" s="8" t="n">
        <v>14</v>
      </c>
      <c r="C9439" s="7" t="n">
        <v>0</v>
      </c>
      <c r="D9439" s="7" t="n">
        <v>0</v>
      </c>
      <c r="E9439" s="7" t="n">
        <v>32</v>
      </c>
      <c r="F9439" s="7" t="n">
        <v>0</v>
      </c>
    </row>
    <row r="9440" spans="1:6">
      <c r="A9440" t="s">
        <v>4</v>
      </c>
      <c r="B9440" s="4" t="s">
        <v>5</v>
      </c>
      <c r="C9440" s="4" t="s">
        <v>14</v>
      </c>
      <c r="D9440" s="4" t="s">
        <v>10</v>
      </c>
      <c r="E9440" s="4" t="s">
        <v>24</v>
      </c>
      <c r="F9440" s="4" t="s">
        <v>10</v>
      </c>
      <c r="G9440" s="4" t="s">
        <v>9</v>
      </c>
      <c r="H9440" s="4" t="s">
        <v>9</v>
      </c>
      <c r="I9440" s="4" t="s">
        <v>10</v>
      </c>
      <c r="J9440" s="4" t="s">
        <v>10</v>
      </c>
      <c r="K9440" s="4" t="s">
        <v>9</v>
      </c>
      <c r="L9440" s="4" t="s">
        <v>9</v>
      </c>
      <c r="M9440" s="4" t="s">
        <v>9</v>
      </c>
      <c r="N9440" s="4" t="s">
        <v>9</v>
      </c>
      <c r="O9440" s="4" t="s">
        <v>6</v>
      </c>
    </row>
    <row r="9441" spans="1:15">
      <c r="A9441" t="n">
        <v>77226</v>
      </c>
      <c r="B9441" s="11" t="n">
        <v>50</v>
      </c>
      <c r="C9441" s="7" t="n">
        <v>0</v>
      </c>
      <c r="D9441" s="7" t="n">
        <v>4549</v>
      </c>
      <c r="E9441" s="7" t="n">
        <v>0.800000011920929</v>
      </c>
      <c r="F9441" s="7" t="n">
        <v>3000</v>
      </c>
      <c r="G9441" s="7" t="n">
        <v>0</v>
      </c>
      <c r="H9441" s="7" t="n">
        <v>0</v>
      </c>
      <c r="I9441" s="7" t="n">
        <v>1</v>
      </c>
      <c r="J9441" s="7" t="n">
        <v>1640</v>
      </c>
      <c r="K9441" s="7" t="n">
        <v>0</v>
      </c>
      <c r="L9441" s="7" t="n">
        <v>0</v>
      </c>
      <c r="M9441" s="7" t="n">
        <v>0</v>
      </c>
      <c r="N9441" s="7" t="n">
        <v>1132068864</v>
      </c>
      <c r="O9441" s="7" t="s">
        <v>13</v>
      </c>
    </row>
    <row r="9442" spans="1:15">
      <c r="A9442" t="s">
        <v>4</v>
      </c>
      <c r="B9442" s="4" t="s">
        <v>5</v>
      </c>
      <c r="C9442" s="4" t="s">
        <v>14</v>
      </c>
      <c r="D9442" s="4" t="s">
        <v>10</v>
      </c>
      <c r="E9442" s="4" t="s">
        <v>24</v>
      </c>
      <c r="F9442" s="4" t="s">
        <v>10</v>
      </c>
      <c r="G9442" s="4" t="s">
        <v>9</v>
      </c>
      <c r="H9442" s="4" t="s">
        <v>9</v>
      </c>
      <c r="I9442" s="4" t="s">
        <v>10</v>
      </c>
      <c r="J9442" s="4" t="s">
        <v>10</v>
      </c>
      <c r="K9442" s="4" t="s">
        <v>9</v>
      </c>
      <c r="L9442" s="4" t="s">
        <v>9</v>
      </c>
      <c r="M9442" s="4" t="s">
        <v>9</v>
      </c>
      <c r="N9442" s="4" t="s">
        <v>9</v>
      </c>
      <c r="O9442" s="4" t="s">
        <v>6</v>
      </c>
    </row>
    <row r="9443" spans="1:15">
      <c r="A9443" t="n">
        <v>77265</v>
      </c>
      <c r="B9443" s="11" t="n">
        <v>50</v>
      </c>
      <c r="C9443" s="7" t="n">
        <v>0</v>
      </c>
      <c r="D9443" s="7" t="n">
        <v>8061</v>
      </c>
      <c r="E9443" s="7" t="n">
        <v>0.699999988079071</v>
      </c>
      <c r="F9443" s="7" t="n">
        <v>1000</v>
      </c>
      <c r="G9443" s="7" t="n">
        <v>0</v>
      </c>
      <c r="H9443" s="7" t="n">
        <v>0</v>
      </c>
      <c r="I9443" s="7" t="n">
        <v>0</v>
      </c>
      <c r="J9443" s="7" t="n">
        <v>65533</v>
      </c>
      <c r="K9443" s="7" t="n">
        <v>0</v>
      </c>
      <c r="L9443" s="7" t="n">
        <v>0</v>
      </c>
      <c r="M9443" s="7" t="n">
        <v>0</v>
      </c>
      <c r="N9443" s="7" t="n">
        <v>0</v>
      </c>
      <c r="O9443" s="7" t="s">
        <v>13</v>
      </c>
    </row>
    <row r="9444" spans="1:15">
      <c r="A9444" t="s">
        <v>4</v>
      </c>
      <c r="B9444" s="4" t="s">
        <v>5</v>
      </c>
      <c r="C9444" s="4" t="s">
        <v>14</v>
      </c>
      <c r="D9444" s="4" t="s">
        <v>10</v>
      </c>
      <c r="E9444" s="4" t="s">
        <v>24</v>
      </c>
      <c r="F9444" s="4" t="s">
        <v>10</v>
      </c>
      <c r="G9444" s="4" t="s">
        <v>9</v>
      </c>
      <c r="H9444" s="4" t="s">
        <v>9</v>
      </c>
      <c r="I9444" s="4" t="s">
        <v>10</v>
      </c>
      <c r="J9444" s="4" t="s">
        <v>10</v>
      </c>
      <c r="K9444" s="4" t="s">
        <v>9</v>
      </c>
      <c r="L9444" s="4" t="s">
        <v>9</v>
      </c>
      <c r="M9444" s="4" t="s">
        <v>9</v>
      </c>
      <c r="N9444" s="4" t="s">
        <v>9</v>
      </c>
      <c r="O9444" s="4" t="s">
        <v>6</v>
      </c>
    </row>
    <row r="9445" spans="1:15">
      <c r="A9445" t="n">
        <v>77304</v>
      </c>
      <c r="B9445" s="11" t="n">
        <v>50</v>
      </c>
      <c r="C9445" s="7" t="n">
        <v>0</v>
      </c>
      <c r="D9445" s="7" t="n">
        <v>8060</v>
      </c>
      <c r="E9445" s="7" t="n">
        <v>0.400000005960464</v>
      </c>
      <c r="F9445" s="7" t="n">
        <v>1000</v>
      </c>
      <c r="G9445" s="7" t="n">
        <v>0</v>
      </c>
      <c r="H9445" s="7" t="n">
        <v>0</v>
      </c>
      <c r="I9445" s="7" t="n">
        <v>1</v>
      </c>
      <c r="J9445" s="7" t="n">
        <v>65533</v>
      </c>
      <c r="K9445" s="7" t="n">
        <v>0</v>
      </c>
      <c r="L9445" s="7" t="n">
        <v>0</v>
      </c>
      <c r="M9445" s="7" t="n">
        <v>0</v>
      </c>
      <c r="N9445" s="7" t="n">
        <v>0</v>
      </c>
      <c r="O9445" s="7" t="s">
        <v>25</v>
      </c>
    </row>
    <row r="9446" spans="1:15">
      <c r="A9446" t="s">
        <v>4</v>
      </c>
      <c r="B9446" s="4" t="s">
        <v>5</v>
      </c>
      <c r="C9446" s="4" t="s">
        <v>10</v>
      </c>
      <c r="D9446" s="4" t="s">
        <v>24</v>
      </c>
      <c r="E9446" s="4" t="s">
        <v>24</v>
      </c>
      <c r="F9446" s="4" t="s">
        <v>24</v>
      </c>
      <c r="G9446" s="4" t="s">
        <v>24</v>
      </c>
    </row>
    <row r="9447" spans="1:15">
      <c r="A9447" t="n">
        <v>77347</v>
      </c>
      <c r="B9447" s="40" t="n">
        <v>46</v>
      </c>
      <c r="C9447" s="7" t="n">
        <v>0</v>
      </c>
      <c r="D9447" s="7" t="n">
        <v>-95.6699981689453</v>
      </c>
      <c r="E9447" s="7" t="n">
        <v>173.550003051758</v>
      </c>
      <c r="F9447" s="7" t="n">
        <v>31.75</v>
      </c>
      <c r="G9447" s="7" t="n">
        <v>270</v>
      </c>
    </row>
    <row r="9448" spans="1:15">
      <c r="A9448" t="s">
        <v>4</v>
      </c>
      <c r="B9448" s="4" t="s">
        <v>5</v>
      </c>
      <c r="C9448" s="4" t="s">
        <v>10</v>
      </c>
      <c r="D9448" s="4" t="s">
        <v>24</v>
      </c>
      <c r="E9448" s="4" t="s">
        <v>24</v>
      </c>
      <c r="F9448" s="4" t="s">
        <v>24</v>
      </c>
      <c r="G9448" s="4" t="s">
        <v>24</v>
      </c>
    </row>
    <row r="9449" spans="1:15">
      <c r="A9449" t="n">
        <v>77366</v>
      </c>
      <c r="B9449" s="40" t="n">
        <v>46</v>
      </c>
      <c r="C9449" s="7" t="n">
        <v>61489</v>
      </c>
      <c r="D9449" s="7" t="n">
        <v>-104.199996948242</v>
      </c>
      <c r="E9449" s="7" t="n">
        <v>173.550003051758</v>
      </c>
      <c r="F9449" s="7" t="n">
        <v>33.310001373291</v>
      </c>
      <c r="G9449" s="7" t="n">
        <v>261.399993896484</v>
      </c>
    </row>
    <row r="9450" spans="1:15">
      <c r="A9450" t="s">
        <v>4</v>
      </c>
      <c r="B9450" s="4" t="s">
        <v>5</v>
      </c>
      <c r="C9450" s="4" t="s">
        <v>10</v>
      </c>
      <c r="D9450" s="4" t="s">
        <v>24</v>
      </c>
      <c r="E9450" s="4" t="s">
        <v>24</v>
      </c>
      <c r="F9450" s="4" t="s">
        <v>24</v>
      </c>
      <c r="G9450" s="4" t="s">
        <v>24</v>
      </c>
    </row>
    <row r="9451" spans="1:15">
      <c r="A9451" t="n">
        <v>77385</v>
      </c>
      <c r="B9451" s="40" t="n">
        <v>46</v>
      </c>
      <c r="C9451" s="7" t="n">
        <v>61490</v>
      </c>
      <c r="D9451" s="7" t="n">
        <v>-104.099998474121</v>
      </c>
      <c r="E9451" s="7" t="n">
        <v>173.550003051758</v>
      </c>
      <c r="F9451" s="7" t="n">
        <v>30.0900001525879</v>
      </c>
      <c r="G9451" s="7" t="n">
        <v>281.5</v>
      </c>
    </row>
    <row r="9452" spans="1:15">
      <c r="A9452" t="s">
        <v>4</v>
      </c>
      <c r="B9452" s="4" t="s">
        <v>5</v>
      </c>
      <c r="C9452" s="4" t="s">
        <v>10</v>
      </c>
      <c r="D9452" s="4" t="s">
        <v>24</v>
      </c>
      <c r="E9452" s="4" t="s">
        <v>24</v>
      </c>
      <c r="F9452" s="4" t="s">
        <v>24</v>
      </c>
      <c r="G9452" s="4" t="s">
        <v>24</v>
      </c>
    </row>
    <row r="9453" spans="1:15">
      <c r="A9453" t="n">
        <v>77404</v>
      </c>
      <c r="B9453" s="40" t="n">
        <v>46</v>
      </c>
      <c r="C9453" s="7" t="n">
        <v>61488</v>
      </c>
      <c r="D9453" s="7" t="n">
        <v>-99.8600006103516</v>
      </c>
      <c r="E9453" s="7" t="n">
        <v>173.550003051758</v>
      </c>
      <c r="F9453" s="7" t="n">
        <v>33.0499992370605</v>
      </c>
      <c r="G9453" s="7" t="n">
        <v>217</v>
      </c>
    </row>
    <row r="9454" spans="1:15">
      <c r="A9454" t="s">
        <v>4</v>
      </c>
      <c r="B9454" s="4" t="s">
        <v>5</v>
      </c>
      <c r="C9454" s="4" t="s">
        <v>10</v>
      </c>
      <c r="D9454" s="4" t="s">
        <v>24</v>
      </c>
      <c r="E9454" s="4" t="s">
        <v>24</v>
      </c>
      <c r="F9454" s="4" t="s">
        <v>24</v>
      </c>
      <c r="G9454" s="4" t="s">
        <v>24</v>
      </c>
    </row>
    <row r="9455" spans="1:15">
      <c r="A9455" t="n">
        <v>77423</v>
      </c>
      <c r="B9455" s="40" t="n">
        <v>46</v>
      </c>
      <c r="C9455" s="7" t="n">
        <v>8</v>
      </c>
      <c r="D9455" s="7" t="n">
        <v>-97.5999984741211</v>
      </c>
      <c r="E9455" s="7" t="n">
        <v>173.550003051758</v>
      </c>
      <c r="F9455" s="7" t="n">
        <v>28.9899997711182</v>
      </c>
      <c r="G9455" s="7" t="n">
        <v>353.600006103516</v>
      </c>
    </row>
    <row r="9456" spans="1:15">
      <c r="A9456" t="s">
        <v>4</v>
      </c>
      <c r="B9456" s="4" t="s">
        <v>5</v>
      </c>
      <c r="C9456" s="4" t="s">
        <v>10</v>
      </c>
      <c r="D9456" s="4" t="s">
        <v>24</v>
      </c>
      <c r="E9456" s="4" t="s">
        <v>24</v>
      </c>
      <c r="F9456" s="4" t="s">
        <v>24</v>
      </c>
      <c r="G9456" s="4" t="s">
        <v>24</v>
      </c>
    </row>
    <row r="9457" spans="1:15">
      <c r="A9457" t="n">
        <v>77442</v>
      </c>
      <c r="B9457" s="40" t="n">
        <v>46</v>
      </c>
      <c r="C9457" s="7" t="n">
        <v>1</v>
      </c>
      <c r="D9457" s="7" t="n">
        <v>-96.2200012207031</v>
      </c>
      <c r="E9457" s="7" t="n">
        <v>173.550003051758</v>
      </c>
      <c r="F9457" s="7" t="n">
        <v>30.1800003051758</v>
      </c>
      <c r="G9457" s="7" t="n">
        <v>330.700012207031</v>
      </c>
    </row>
    <row r="9458" spans="1:15">
      <c r="A9458" t="s">
        <v>4</v>
      </c>
      <c r="B9458" s="4" t="s">
        <v>5</v>
      </c>
      <c r="C9458" s="4" t="s">
        <v>10</v>
      </c>
      <c r="D9458" s="4" t="s">
        <v>24</v>
      </c>
      <c r="E9458" s="4" t="s">
        <v>24</v>
      </c>
      <c r="F9458" s="4" t="s">
        <v>24</v>
      </c>
      <c r="G9458" s="4" t="s">
        <v>24</v>
      </c>
    </row>
    <row r="9459" spans="1:15">
      <c r="A9459" t="n">
        <v>77461</v>
      </c>
      <c r="B9459" s="40" t="n">
        <v>46</v>
      </c>
      <c r="C9459" s="7" t="n">
        <v>9</v>
      </c>
      <c r="D9459" s="7" t="n">
        <v>-97.0800018310547</v>
      </c>
      <c r="E9459" s="7" t="n">
        <v>173.550003051758</v>
      </c>
      <c r="F9459" s="7" t="n">
        <v>33.2999992370605</v>
      </c>
      <c r="G9459" s="7" t="n">
        <v>205.199996948242</v>
      </c>
    </row>
    <row r="9460" spans="1:15">
      <c r="A9460" t="s">
        <v>4</v>
      </c>
      <c r="B9460" s="4" t="s">
        <v>5</v>
      </c>
      <c r="C9460" s="4" t="s">
        <v>10</v>
      </c>
      <c r="D9460" s="4" t="s">
        <v>24</v>
      </c>
      <c r="E9460" s="4" t="s">
        <v>24</v>
      </c>
      <c r="F9460" s="4" t="s">
        <v>24</v>
      </c>
      <c r="G9460" s="4" t="s">
        <v>24</v>
      </c>
    </row>
    <row r="9461" spans="1:15">
      <c r="A9461" t="n">
        <v>77480</v>
      </c>
      <c r="B9461" s="40" t="n">
        <v>46</v>
      </c>
      <c r="C9461" s="7" t="n">
        <v>7032</v>
      </c>
      <c r="D9461" s="7" t="n">
        <v>-95.7300033569336</v>
      </c>
      <c r="E9461" s="7" t="n">
        <v>173.550003051758</v>
      </c>
      <c r="F9461" s="7" t="n">
        <v>30.75</v>
      </c>
      <c r="G9461" s="7" t="n">
        <v>343.399993896484</v>
      </c>
    </row>
    <row r="9462" spans="1:15">
      <c r="A9462" t="s">
        <v>4</v>
      </c>
      <c r="B9462" s="4" t="s">
        <v>5</v>
      </c>
      <c r="C9462" s="4" t="s">
        <v>10</v>
      </c>
      <c r="D9462" s="4" t="s">
        <v>24</v>
      </c>
      <c r="E9462" s="4" t="s">
        <v>24</v>
      </c>
      <c r="F9462" s="4" t="s">
        <v>24</v>
      </c>
      <c r="G9462" s="4" t="s">
        <v>24</v>
      </c>
    </row>
    <row r="9463" spans="1:15">
      <c r="A9463" t="n">
        <v>77499</v>
      </c>
      <c r="B9463" s="40" t="n">
        <v>46</v>
      </c>
      <c r="C9463" s="7" t="n">
        <v>28</v>
      </c>
      <c r="D9463" s="7" t="n">
        <v>-90.6500015258789</v>
      </c>
      <c r="E9463" s="7" t="n">
        <v>173.550003051758</v>
      </c>
      <c r="F9463" s="7" t="n">
        <v>30.7000007629395</v>
      </c>
      <c r="G9463" s="7" t="n">
        <v>277.5</v>
      </c>
    </row>
    <row r="9464" spans="1:15">
      <c r="A9464" t="s">
        <v>4</v>
      </c>
      <c r="B9464" s="4" t="s">
        <v>5</v>
      </c>
      <c r="C9464" s="4" t="s">
        <v>10</v>
      </c>
      <c r="D9464" s="4" t="s">
        <v>24</v>
      </c>
      <c r="E9464" s="4" t="s">
        <v>24</v>
      </c>
      <c r="F9464" s="4" t="s">
        <v>24</v>
      </c>
      <c r="G9464" s="4" t="s">
        <v>24</v>
      </c>
    </row>
    <row r="9465" spans="1:15">
      <c r="A9465" t="n">
        <v>77518</v>
      </c>
      <c r="B9465" s="40" t="n">
        <v>46</v>
      </c>
      <c r="C9465" s="7" t="n">
        <v>22</v>
      </c>
      <c r="D9465" s="7" t="n">
        <v>-90.6600036621094</v>
      </c>
      <c r="E9465" s="7" t="n">
        <v>173.550003051758</v>
      </c>
      <c r="F9465" s="7" t="n">
        <v>32.2099990844727</v>
      </c>
      <c r="G9465" s="7" t="n">
        <v>270</v>
      </c>
    </row>
    <row r="9466" spans="1:15">
      <c r="A9466" t="s">
        <v>4</v>
      </c>
      <c r="B9466" s="4" t="s">
        <v>5</v>
      </c>
      <c r="C9466" s="4" t="s">
        <v>10</v>
      </c>
      <c r="D9466" s="4" t="s">
        <v>24</v>
      </c>
      <c r="E9466" s="4" t="s">
        <v>24</v>
      </c>
      <c r="F9466" s="4" t="s">
        <v>24</v>
      </c>
      <c r="G9466" s="4" t="s">
        <v>24</v>
      </c>
    </row>
    <row r="9467" spans="1:15">
      <c r="A9467" t="n">
        <v>77537</v>
      </c>
      <c r="B9467" s="40" t="n">
        <v>46</v>
      </c>
      <c r="C9467" s="7" t="n">
        <v>14</v>
      </c>
      <c r="D9467" s="7" t="n">
        <v>-96.4300003051758</v>
      </c>
      <c r="E9467" s="7" t="n">
        <v>173.550003051758</v>
      </c>
      <c r="F9467" s="7" t="n">
        <v>29.25</v>
      </c>
      <c r="G9467" s="7" t="n">
        <v>317.100006103516</v>
      </c>
    </row>
    <row r="9468" spans="1:15">
      <c r="A9468" t="s">
        <v>4</v>
      </c>
      <c r="B9468" s="4" t="s">
        <v>5</v>
      </c>
      <c r="C9468" s="4" t="s">
        <v>10</v>
      </c>
      <c r="D9468" s="4" t="s">
        <v>24</v>
      </c>
      <c r="E9468" s="4" t="s">
        <v>24</v>
      </c>
      <c r="F9468" s="4" t="s">
        <v>24</v>
      </c>
      <c r="G9468" s="4" t="s">
        <v>24</v>
      </c>
    </row>
    <row r="9469" spans="1:15">
      <c r="A9469" t="n">
        <v>77556</v>
      </c>
      <c r="B9469" s="40" t="n">
        <v>46</v>
      </c>
      <c r="C9469" s="7" t="n">
        <v>1560</v>
      </c>
      <c r="D9469" s="7" t="n">
        <v>-132.880004882813</v>
      </c>
      <c r="E9469" s="7" t="n">
        <v>117.449996948242</v>
      </c>
      <c r="F9469" s="7" t="n">
        <v>76.0699996948242</v>
      </c>
      <c r="G9469" s="7" t="n">
        <v>189.100006103516</v>
      </c>
    </row>
    <row r="9470" spans="1:15">
      <c r="A9470" t="s">
        <v>4</v>
      </c>
      <c r="B9470" s="4" t="s">
        <v>5</v>
      </c>
      <c r="C9470" s="4" t="s">
        <v>10</v>
      </c>
      <c r="D9470" s="4" t="s">
        <v>24</v>
      </c>
      <c r="E9470" s="4" t="s">
        <v>24</v>
      </c>
      <c r="F9470" s="4" t="s">
        <v>24</v>
      </c>
      <c r="G9470" s="4" t="s">
        <v>24</v>
      </c>
    </row>
    <row r="9471" spans="1:15">
      <c r="A9471" t="n">
        <v>77575</v>
      </c>
      <c r="B9471" s="40" t="n">
        <v>46</v>
      </c>
      <c r="C9471" s="7" t="n">
        <v>1561</v>
      </c>
      <c r="D9471" s="7" t="n">
        <v>-138</v>
      </c>
      <c r="E9471" s="7" t="n">
        <v>117.449996948242</v>
      </c>
      <c r="F9471" s="7" t="n">
        <v>70.1800003051758</v>
      </c>
      <c r="G9471" s="7" t="n">
        <v>184.699996948242</v>
      </c>
    </row>
    <row r="9472" spans="1:15">
      <c r="A9472" t="s">
        <v>4</v>
      </c>
      <c r="B9472" s="4" t="s">
        <v>5</v>
      </c>
      <c r="C9472" s="4" t="s">
        <v>10</v>
      </c>
      <c r="D9472" s="4" t="s">
        <v>24</v>
      </c>
      <c r="E9472" s="4" t="s">
        <v>24</v>
      </c>
      <c r="F9472" s="4" t="s">
        <v>24</v>
      </c>
      <c r="G9472" s="4" t="s">
        <v>24</v>
      </c>
    </row>
    <row r="9473" spans="1:7">
      <c r="A9473" t="n">
        <v>77594</v>
      </c>
      <c r="B9473" s="40" t="n">
        <v>46</v>
      </c>
      <c r="C9473" s="7" t="n">
        <v>1562</v>
      </c>
      <c r="D9473" s="7" t="n">
        <v>-144.429992675781</v>
      </c>
      <c r="E9473" s="7" t="n">
        <v>117.449996948242</v>
      </c>
      <c r="F9473" s="7" t="n">
        <v>73.4800033569336</v>
      </c>
      <c r="G9473" s="7" t="n">
        <v>160.199996948242</v>
      </c>
    </row>
    <row r="9474" spans="1:7">
      <c r="A9474" t="s">
        <v>4</v>
      </c>
      <c r="B9474" s="4" t="s">
        <v>5</v>
      </c>
      <c r="C9474" s="4" t="s">
        <v>10</v>
      </c>
      <c r="D9474" s="4" t="s">
        <v>24</v>
      </c>
      <c r="E9474" s="4" t="s">
        <v>24</v>
      </c>
      <c r="F9474" s="4" t="s">
        <v>24</v>
      </c>
      <c r="G9474" s="4" t="s">
        <v>24</v>
      </c>
    </row>
    <row r="9475" spans="1:7">
      <c r="A9475" t="n">
        <v>77613</v>
      </c>
      <c r="B9475" s="40" t="n">
        <v>46</v>
      </c>
      <c r="C9475" s="7" t="n">
        <v>1640</v>
      </c>
      <c r="D9475" s="7" t="n">
        <v>-101.73999786377</v>
      </c>
      <c r="E9475" s="7" t="n">
        <v>178.350006103516</v>
      </c>
      <c r="F9475" s="7" t="n">
        <v>-14.75</v>
      </c>
      <c r="G9475" s="7" t="n">
        <v>9.39999961853027</v>
      </c>
    </row>
    <row r="9476" spans="1:7">
      <c r="A9476" t="s">
        <v>4</v>
      </c>
      <c r="B9476" s="4" t="s">
        <v>5</v>
      </c>
      <c r="C9476" s="4" t="s">
        <v>14</v>
      </c>
      <c r="D9476" s="4" t="s">
        <v>10</v>
      </c>
      <c r="E9476" s="4" t="s">
        <v>6</v>
      </c>
      <c r="F9476" s="4" t="s">
        <v>6</v>
      </c>
      <c r="G9476" s="4" t="s">
        <v>6</v>
      </c>
      <c r="H9476" s="4" t="s">
        <v>6</v>
      </c>
    </row>
    <row r="9477" spans="1:7">
      <c r="A9477" t="n">
        <v>77632</v>
      </c>
      <c r="B9477" s="26" t="n">
        <v>51</v>
      </c>
      <c r="C9477" s="7" t="n">
        <v>3</v>
      </c>
      <c r="D9477" s="7" t="n">
        <v>0</v>
      </c>
      <c r="E9477" s="7" t="s">
        <v>156</v>
      </c>
      <c r="F9477" s="7" t="s">
        <v>157</v>
      </c>
      <c r="G9477" s="7" t="s">
        <v>158</v>
      </c>
      <c r="H9477" s="7" t="s">
        <v>159</v>
      </c>
    </row>
    <row r="9478" spans="1:7">
      <c r="A9478" t="s">
        <v>4</v>
      </c>
      <c r="B9478" s="4" t="s">
        <v>5</v>
      </c>
      <c r="C9478" s="4" t="s">
        <v>14</v>
      </c>
      <c r="D9478" s="4" t="s">
        <v>10</v>
      </c>
      <c r="E9478" s="4" t="s">
        <v>6</v>
      </c>
      <c r="F9478" s="4" t="s">
        <v>6</v>
      </c>
      <c r="G9478" s="4" t="s">
        <v>6</v>
      </c>
      <c r="H9478" s="4" t="s">
        <v>6</v>
      </c>
    </row>
    <row r="9479" spans="1:7">
      <c r="A9479" t="n">
        <v>77661</v>
      </c>
      <c r="B9479" s="26" t="n">
        <v>51</v>
      </c>
      <c r="C9479" s="7" t="n">
        <v>3</v>
      </c>
      <c r="D9479" s="7" t="n">
        <v>61489</v>
      </c>
      <c r="E9479" s="7" t="s">
        <v>156</v>
      </c>
      <c r="F9479" s="7" t="s">
        <v>157</v>
      </c>
      <c r="G9479" s="7" t="s">
        <v>158</v>
      </c>
      <c r="H9479" s="7" t="s">
        <v>159</v>
      </c>
    </row>
    <row r="9480" spans="1:7">
      <c r="A9480" t="s">
        <v>4</v>
      </c>
      <c r="B9480" s="4" t="s">
        <v>5</v>
      </c>
      <c r="C9480" s="4" t="s">
        <v>14</v>
      </c>
      <c r="D9480" s="4" t="s">
        <v>10</v>
      </c>
      <c r="E9480" s="4" t="s">
        <v>6</v>
      </c>
      <c r="F9480" s="4" t="s">
        <v>6</v>
      </c>
      <c r="G9480" s="4" t="s">
        <v>6</v>
      </c>
      <c r="H9480" s="4" t="s">
        <v>6</v>
      </c>
    </row>
    <row r="9481" spans="1:7">
      <c r="A9481" t="n">
        <v>77690</v>
      </c>
      <c r="B9481" s="26" t="n">
        <v>51</v>
      </c>
      <c r="C9481" s="7" t="n">
        <v>3</v>
      </c>
      <c r="D9481" s="7" t="n">
        <v>61490</v>
      </c>
      <c r="E9481" s="7" t="s">
        <v>156</v>
      </c>
      <c r="F9481" s="7" t="s">
        <v>157</v>
      </c>
      <c r="G9481" s="7" t="s">
        <v>158</v>
      </c>
      <c r="H9481" s="7" t="s">
        <v>159</v>
      </c>
    </row>
    <row r="9482" spans="1:7">
      <c r="A9482" t="s">
        <v>4</v>
      </c>
      <c r="B9482" s="4" t="s">
        <v>5</v>
      </c>
      <c r="C9482" s="4" t="s">
        <v>14</v>
      </c>
      <c r="D9482" s="4" t="s">
        <v>10</v>
      </c>
      <c r="E9482" s="4" t="s">
        <v>6</v>
      </c>
      <c r="F9482" s="4" t="s">
        <v>6</v>
      </c>
      <c r="G9482" s="4" t="s">
        <v>6</v>
      </c>
      <c r="H9482" s="4" t="s">
        <v>6</v>
      </c>
    </row>
    <row r="9483" spans="1:7">
      <c r="A9483" t="n">
        <v>77719</v>
      </c>
      <c r="B9483" s="26" t="n">
        <v>51</v>
      </c>
      <c r="C9483" s="7" t="n">
        <v>3</v>
      </c>
      <c r="D9483" s="7" t="n">
        <v>61488</v>
      </c>
      <c r="E9483" s="7" t="s">
        <v>156</v>
      </c>
      <c r="F9483" s="7" t="s">
        <v>157</v>
      </c>
      <c r="G9483" s="7" t="s">
        <v>158</v>
      </c>
      <c r="H9483" s="7" t="s">
        <v>159</v>
      </c>
    </row>
    <row r="9484" spans="1:7">
      <c r="A9484" t="s">
        <v>4</v>
      </c>
      <c r="B9484" s="4" t="s">
        <v>5</v>
      </c>
      <c r="C9484" s="4" t="s">
        <v>14</v>
      </c>
      <c r="D9484" s="4" t="s">
        <v>10</v>
      </c>
      <c r="E9484" s="4" t="s">
        <v>6</v>
      </c>
      <c r="F9484" s="4" t="s">
        <v>6</v>
      </c>
      <c r="G9484" s="4" t="s">
        <v>6</v>
      </c>
      <c r="H9484" s="4" t="s">
        <v>6</v>
      </c>
    </row>
    <row r="9485" spans="1:7">
      <c r="A9485" t="n">
        <v>77748</v>
      </c>
      <c r="B9485" s="26" t="n">
        <v>51</v>
      </c>
      <c r="C9485" s="7" t="n">
        <v>3</v>
      </c>
      <c r="D9485" s="7" t="n">
        <v>1</v>
      </c>
      <c r="E9485" s="7" t="s">
        <v>156</v>
      </c>
      <c r="F9485" s="7" t="s">
        <v>157</v>
      </c>
      <c r="G9485" s="7" t="s">
        <v>158</v>
      </c>
      <c r="H9485" s="7" t="s">
        <v>159</v>
      </c>
    </row>
    <row r="9486" spans="1:7">
      <c r="A9486" t="s">
        <v>4</v>
      </c>
      <c r="B9486" s="4" t="s">
        <v>5</v>
      </c>
      <c r="C9486" s="4" t="s">
        <v>14</v>
      </c>
      <c r="D9486" s="4" t="s">
        <v>10</v>
      </c>
      <c r="E9486" s="4" t="s">
        <v>6</v>
      </c>
      <c r="F9486" s="4" t="s">
        <v>6</v>
      </c>
      <c r="G9486" s="4" t="s">
        <v>6</v>
      </c>
      <c r="H9486" s="4" t="s">
        <v>6</v>
      </c>
    </row>
    <row r="9487" spans="1:7">
      <c r="A9487" t="n">
        <v>77777</v>
      </c>
      <c r="B9487" s="26" t="n">
        <v>51</v>
      </c>
      <c r="C9487" s="7" t="n">
        <v>3</v>
      </c>
      <c r="D9487" s="7" t="n">
        <v>9</v>
      </c>
      <c r="E9487" s="7" t="s">
        <v>156</v>
      </c>
      <c r="F9487" s="7" t="s">
        <v>157</v>
      </c>
      <c r="G9487" s="7" t="s">
        <v>158</v>
      </c>
      <c r="H9487" s="7" t="s">
        <v>159</v>
      </c>
    </row>
    <row r="9488" spans="1:7">
      <c r="A9488" t="s">
        <v>4</v>
      </c>
      <c r="B9488" s="4" t="s">
        <v>5</v>
      </c>
      <c r="C9488" s="4" t="s">
        <v>14</v>
      </c>
      <c r="D9488" s="4" t="s">
        <v>10</v>
      </c>
      <c r="E9488" s="4" t="s">
        <v>6</v>
      </c>
      <c r="F9488" s="4" t="s">
        <v>6</v>
      </c>
      <c r="G9488" s="4" t="s">
        <v>6</v>
      </c>
      <c r="H9488" s="4" t="s">
        <v>6</v>
      </c>
    </row>
    <row r="9489" spans="1:8">
      <c r="A9489" t="n">
        <v>77806</v>
      </c>
      <c r="B9489" s="26" t="n">
        <v>51</v>
      </c>
      <c r="C9489" s="7" t="n">
        <v>3</v>
      </c>
      <c r="D9489" s="7" t="n">
        <v>8</v>
      </c>
      <c r="E9489" s="7" t="s">
        <v>156</v>
      </c>
      <c r="F9489" s="7" t="s">
        <v>157</v>
      </c>
      <c r="G9489" s="7" t="s">
        <v>158</v>
      </c>
      <c r="H9489" s="7" t="s">
        <v>159</v>
      </c>
    </row>
    <row r="9490" spans="1:8">
      <c r="A9490" t="s">
        <v>4</v>
      </c>
      <c r="B9490" s="4" t="s">
        <v>5</v>
      </c>
      <c r="C9490" s="4" t="s">
        <v>14</v>
      </c>
      <c r="D9490" s="4" t="s">
        <v>10</v>
      </c>
      <c r="E9490" s="4" t="s">
        <v>6</v>
      </c>
      <c r="F9490" s="4" t="s">
        <v>6</v>
      </c>
      <c r="G9490" s="4" t="s">
        <v>6</v>
      </c>
      <c r="H9490" s="4" t="s">
        <v>6</v>
      </c>
    </row>
    <row r="9491" spans="1:8">
      <c r="A9491" t="n">
        <v>77835</v>
      </c>
      <c r="B9491" s="26" t="n">
        <v>51</v>
      </c>
      <c r="C9491" s="7" t="n">
        <v>3</v>
      </c>
      <c r="D9491" s="7" t="n">
        <v>7032</v>
      </c>
      <c r="E9491" s="7" t="s">
        <v>156</v>
      </c>
      <c r="F9491" s="7" t="s">
        <v>157</v>
      </c>
      <c r="G9491" s="7" t="s">
        <v>158</v>
      </c>
      <c r="H9491" s="7" t="s">
        <v>159</v>
      </c>
    </row>
    <row r="9492" spans="1:8">
      <c r="A9492" t="s">
        <v>4</v>
      </c>
      <c r="B9492" s="4" t="s">
        <v>5</v>
      </c>
      <c r="C9492" s="4" t="s">
        <v>14</v>
      </c>
      <c r="D9492" s="4" t="s">
        <v>10</v>
      </c>
      <c r="E9492" s="4" t="s">
        <v>6</v>
      </c>
      <c r="F9492" s="4" t="s">
        <v>6</v>
      </c>
      <c r="G9492" s="4" t="s">
        <v>6</v>
      </c>
      <c r="H9492" s="4" t="s">
        <v>6</v>
      </c>
    </row>
    <row r="9493" spans="1:8">
      <c r="A9493" t="n">
        <v>77864</v>
      </c>
      <c r="B9493" s="26" t="n">
        <v>51</v>
      </c>
      <c r="C9493" s="7" t="n">
        <v>3</v>
      </c>
      <c r="D9493" s="7" t="n">
        <v>22</v>
      </c>
      <c r="E9493" s="7" t="s">
        <v>156</v>
      </c>
      <c r="F9493" s="7" t="s">
        <v>157</v>
      </c>
      <c r="G9493" s="7" t="s">
        <v>158</v>
      </c>
      <c r="H9493" s="7" t="s">
        <v>159</v>
      </c>
    </row>
    <row r="9494" spans="1:8">
      <c r="A9494" t="s">
        <v>4</v>
      </c>
      <c r="B9494" s="4" t="s">
        <v>5</v>
      </c>
      <c r="C9494" s="4" t="s">
        <v>14</v>
      </c>
      <c r="D9494" s="4" t="s">
        <v>10</v>
      </c>
      <c r="E9494" s="4" t="s">
        <v>6</v>
      </c>
      <c r="F9494" s="4" t="s">
        <v>6</v>
      </c>
      <c r="G9494" s="4" t="s">
        <v>6</v>
      </c>
      <c r="H9494" s="4" t="s">
        <v>6</v>
      </c>
    </row>
    <row r="9495" spans="1:8">
      <c r="A9495" t="n">
        <v>77893</v>
      </c>
      <c r="B9495" s="26" t="n">
        <v>51</v>
      </c>
      <c r="C9495" s="7" t="n">
        <v>3</v>
      </c>
      <c r="D9495" s="7" t="n">
        <v>28</v>
      </c>
      <c r="E9495" s="7" t="s">
        <v>13</v>
      </c>
      <c r="F9495" s="7" t="s">
        <v>157</v>
      </c>
      <c r="G9495" s="7" t="s">
        <v>158</v>
      </c>
      <c r="H9495" s="7" t="s">
        <v>159</v>
      </c>
    </row>
    <row r="9496" spans="1:8">
      <c r="A9496" t="s">
        <v>4</v>
      </c>
      <c r="B9496" s="4" t="s">
        <v>5</v>
      </c>
      <c r="C9496" s="4" t="s">
        <v>10</v>
      </c>
      <c r="D9496" s="4" t="s">
        <v>9</v>
      </c>
    </row>
    <row r="9497" spans="1:8">
      <c r="A9497" t="n">
        <v>77913</v>
      </c>
      <c r="B9497" s="41" t="n">
        <v>43</v>
      </c>
      <c r="C9497" s="7" t="n">
        <v>7030</v>
      </c>
      <c r="D9497" s="7" t="n">
        <v>128</v>
      </c>
    </row>
    <row r="9498" spans="1:8">
      <c r="A9498" t="s">
        <v>4</v>
      </c>
      <c r="B9498" s="4" t="s">
        <v>5</v>
      </c>
      <c r="C9498" s="4" t="s">
        <v>10</v>
      </c>
      <c r="D9498" s="4" t="s">
        <v>9</v>
      </c>
    </row>
    <row r="9499" spans="1:8">
      <c r="A9499" t="n">
        <v>77920</v>
      </c>
      <c r="B9499" s="41" t="n">
        <v>43</v>
      </c>
      <c r="C9499" s="7" t="n">
        <v>7031</v>
      </c>
      <c r="D9499" s="7" t="n">
        <v>128</v>
      </c>
    </row>
    <row r="9500" spans="1:8">
      <c r="A9500" t="s">
        <v>4</v>
      </c>
      <c r="B9500" s="4" t="s">
        <v>5</v>
      </c>
      <c r="C9500" s="4" t="s">
        <v>10</v>
      </c>
      <c r="D9500" s="4" t="s">
        <v>9</v>
      </c>
    </row>
    <row r="9501" spans="1:8">
      <c r="A9501" t="n">
        <v>77927</v>
      </c>
      <c r="B9501" s="41" t="n">
        <v>43</v>
      </c>
      <c r="C9501" s="7" t="n">
        <v>1560</v>
      </c>
      <c r="D9501" s="7" t="n">
        <v>256</v>
      </c>
    </row>
    <row r="9502" spans="1:8">
      <c r="A9502" t="s">
        <v>4</v>
      </c>
      <c r="B9502" s="4" t="s">
        <v>5</v>
      </c>
      <c r="C9502" s="4" t="s">
        <v>10</v>
      </c>
      <c r="D9502" s="4" t="s">
        <v>9</v>
      </c>
    </row>
    <row r="9503" spans="1:8">
      <c r="A9503" t="n">
        <v>77934</v>
      </c>
      <c r="B9503" s="41" t="n">
        <v>43</v>
      </c>
      <c r="C9503" s="7" t="n">
        <v>1561</v>
      </c>
      <c r="D9503" s="7" t="n">
        <v>256</v>
      </c>
    </row>
    <row r="9504" spans="1:8">
      <c r="A9504" t="s">
        <v>4</v>
      </c>
      <c r="B9504" s="4" t="s">
        <v>5</v>
      </c>
      <c r="C9504" s="4" t="s">
        <v>10</v>
      </c>
      <c r="D9504" s="4" t="s">
        <v>9</v>
      </c>
    </row>
    <row r="9505" spans="1:8">
      <c r="A9505" t="n">
        <v>77941</v>
      </c>
      <c r="B9505" s="41" t="n">
        <v>43</v>
      </c>
      <c r="C9505" s="7" t="n">
        <v>1562</v>
      </c>
      <c r="D9505" s="7" t="n">
        <v>256</v>
      </c>
    </row>
    <row r="9506" spans="1:8">
      <c r="A9506" t="s">
        <v>4</v>
      </c>
      <c r="B9506" s="4" t="s">
        <v>5</v>
      </c>
      <c r="C9506" s="4" t="s">
        <v>10</v>
      </c>
      <c r="D9506" s="4" t="s">
        <v>9</v>
      </c>
    </row>
    <row r="9507" spans="1:8">
      <c r="A9507" t="n">
        <v>77948</v>
      </c>
      <c r="B9507" s="41" t="n">
        <v>43</v>
      </c>
      <c r="C9507" s="7" t="n">
        <v>1640</v>
      </c>
      <c r="D9507" s="7" t="n">
        <v>256</v>
      </c>
    </row>
    <row r="9508" spans="1:8">
      <c r="A9508" t="s">
        <v>4</v>
      </c>
      <c r="B9508" s="4" t="s">
        <v>5</v>
      </c>
      <c r="C9508" s="4" t="s">
        <v>10</v>
      </c>
      <c r="D9508" s="4" t="s">
        <v>9</v>
      </c>
    </row>
    <row r="9509" spans="1:8">
      <c r="A9509" t="n">
        <v>77955</v>
      </c>
      <c r="B9509" s="41" t="n">
        <v>43</v>
      </c>
      <c r="C9509" s="7" t="n">
        <v>1640</v>
      </c>
      <c r="D9509" s="7" t="n">
        <v>512</v>
      </c>
    </row>
    <row r="9510" spans="1:8">
      <c r="A9510" t="s">
        <v>4</v>
      </c>
      <c r="B9510" s="4" t="s">
        <v>5</v>
      </c>
      <c r="C9510" s="4" t="s">
        <v>10</v>
      </c>
      <c r="D9510" s="4" t="s">
        <v>9</v>
      </c>
    </row>
    <row r="9511" spans="1:8">
      <c r="A9511" t="n">
        <v>77962</v>
      </c>
      <c r="B9511" s="41" t="n">
        <v>43</v>
      </c>
      <c r="C9511" s="7" t="n">
        <v>7030</v>
      </c>
      <c r="D9511" s="7" t="n">
        <v>512</v>
      </c>
    </row>
    <row r="9512" spans="1:8">
      <c r="A9512" t="s">
        <v>4</v>
      </c>
      <c r="B9512" s="4" t="s">
        <v>5</v>
      </c>
      <c r="C9512" s="4" t="s">
        <v>10</v>
      </c>
      <c r="D9512" s="4" t="s">
        <v>9</v>
      </c>
    </row>
    <row r="9513" spans="1:8">
      <c r="A9513" t="n">
        <v>77969</v>
      </c>
      <c r="B9513" s="41" t="n">
        <v>43</v>
      </c>
      <c r="C9513" s="7" t="n">
        <v>7031</v>
      </c>
      <c r="D9513" s="7" t="n">
        <v>512</v>
      </c>
    </row>
    <row r="9514" spans="1:8">
      <c r="A9514" t="s">
        <v>4</v>
      </c>
      <c r="B9514" s="4" t="s">
        <v>5</v>
      </c>
      <c r="C9514" s="4" t="s">
        <v>10</v>
      </c>
      <c r="D9514" s="4" t="s">
        <v>9</v>
      </c>
    </row>
    <row r="9515" spans="1:8">
      <c r="A9515" t="n">
        <v>77976</v>
      </c>
      <c r="B9515" s="63" t="n">
        <v>44</v>
      </c>
      <c r="C9515" s="7" t="n">
        <v>7033</v>
      </c>
      <c r="D9515" s="7" t="n">
        <v>128</v>
      </c>
    </row>
    <row r="9516" spans="1:8">
      <c r="A9516" t="s">
        <v>4</v>
      </c>
      <c r="B9516" s="4" t="s">
        <v>5</v>
      </c>
      <c r="C9516" s="4" t="s">
        <v>10</v>
      </c>
      <c r="D9516" s="4" t="s">
        <v>9</v>
      </c>
    </row>
    <row r="9517" spans="1:8">
      <c r="A9517" t="n">
        <v>77983</v>
      </c>
      <c r="B9517" s="41" t="n">
        <v>43</v>
      </c>
      <c r="C9517" s="7" t="n">
        <v>7033</v>
      </c>
      <c r="D9517" s="7" t="n">
        <v>256</v>
      </c>
    </row>
    <row r="9518" spans="1:8">
      <c r="A9518" t="s">
        <v>4</v>
      </c>
      <c r="B9518" s="4" t="s">
        <v>5</v>
      </c>
      <c r="C9518" s="4" t="s">
        <v>10</v>
      </c>
      <c r="D9518" s="4" t="s">
        <v>9</v>
      </c>
    </row>
    <row r="9519" spans="1:8">
      <c r="A9519" t="n">
        <v>77990</v>
      </c>
      <c r="B9519" s="41" t="n">
        <v>43</v>
      </c>
      <c r="C9519" s="7" t="n">
        <v>7033</v>
      </c>
      <c r="D9519" s="7" t="n">
        <v>512</v>
      </c>
    </row>
    <row r="9520" spans="1:8">
      <c r="A9520" t="s">
        <v>4</v>
      </c>
      <c r="B9520" s="4" t="s">
        <v>5</v>
      </c>
      <c r="C9520" s="4" t="s">
        <v>14</v>
      </c>
      <c r="D9520" s="4" t="s">
        <v>6</v>
      </c>
      <c r="E9520" s="4" t="s">
        <v>10</v>
      </c>
    </row>
    <row r="9521" spans="1:5">
      <c r="A9521" t="n">
        <v>77997</v>
      </c>
      <c r="B9521" s="21" t="n">
        <v>94</v>
      </c>
      <c r="C9521" s="7" t="n">
        <v>1</v>
      </c>
      <c r="D9521" s="7" t="s">
        <v>239</v>
      </c>
      <c r="E9521" s="7" t="n">
        <v>1</v>
      </c>
    </row>
    <row r="9522" spans="1:5">
      <c r="A9522" t="s">
        <v>4</v>
      </c>
      <c r="B9522" s="4" t="s">
        <v>5</v>
      </c>
      <c r="C9522" s="4" t="s">
        <v>14</v>
      </c>
      <c r="D9522" s="4" t="s">
        <v>6</v>
      </c>
      <c r="E9522" s="4" t="s">
        <v>10</v>
      </c>
    </row>
    <row r="9523" spans="1:5">
      <c r="A9523" t="n">
        <v>78008</v>
      </c>
      <c r="B9523" s="21" t="n">
        <v>94</v>
      </c>
      <c r="C9523" s="7" t="n">
        <v>1</v>
      </c>
      <c r="D9523" s="7" t="s">
        <v>239</v>
      </c>
      <c r="E9523" s="7" t="n">
        <v>2</v>
      </c>
    </row>
    <row r="9524" spans="1:5">
      <c r="A9524" t="s">
        <v>4</v>
      </c>
      <c r="B9524" s="4" t="s">
        <v>5</v>
      </c>
      <c r="C9524" s="4" t="s">
        <v>14</v>
      </c>
      <c r="D9524" s="4" t="s">
        <v>6</v>
      </c>
      <c r="E9524" s="4" t="s">
        <v>10</v>
      </c>
    </row>
    <row r="9525" spans="1:5">
      <c r="A9525" t="n">
        <v>78019</v>
      </c>
      <c r="B9525" s="21" t="n">
        <v>94</v>
      </c>
      <c r="C9525" s="7" t="n">
        <v>0</v>
      </c>
      <c r="D9525" s="7" t="s">
        <v>239</v>
      </c>
      <c r="E9525" s="7" t="n">
        <v>4</v>
      </c>
    </row>
    <row r="9526" spans="1:5">
      <c r="A9526" t="s">
        <v>4</v>
      </c>
      <c r="B9526" s="4" t="s">
        <v>5</v>
      </c>
      <c r="C9526" s="4" t="s">
        <v>14</v>
      </c>
      <c r="D9526" s="4" t="s">
        <v>6</v>
      </c>
      <c r="E9526" s="4" t="s">
        <v>10</v>
      </c>
    </row>
    <row r="9527" spans="1:5">
      <c r="A9527" t="n">
        <v>78030</v>
      </c>
      <c r="B9527" s="21" t="n">
        <v>94</v>
      </c>
      <c r="C9527" s="7" t="n">
        <v>1</v>
      </c>
      <c r="D9527" s="7" t="s">
        <v>240</v>
      </c>
      <c r="E9527" s="7" t="n">
        <v>1</v>
      </c>
    </row>
    <row r="9528" spans="1:5">
      <c r="A9528" t="s">
        <v>4</v>
      </c>
      <c r="B9528" s="4" t="s">
        <v>5</v>
      </c>
      <c r="C9528" s="4" t="s">
        <v>14</v>
      </c>
      <c r="D9528" s="4" t="s">
        <v>6</v>
      </c>
      <c r="E9528" s="4" t="s">
        <v>10</v>
      </c>
    </row>
    <row r="9529" spans="1:5">
      <c r="A9529" t="n">
        <v>78041</v>
      </c>
      <c r="B9529" s="21" t="n">
        <v>94</v>
      </c>
      <c r="C9529" s="7" t="n">
        <v>1</v>
      </c>
      <c r="D9529" s="7" t="s">
        <v>240</v>
      </c>
      <c r="E9529" s="7" t="n">
        <v>2</v>
      </c>
    </row>
    <row r="9530" spans="1:5">
      <c r="A9530" t="s">
        <v>4</v>
      </c>
      <c r="B9530" s="4" t="s">
        <v>5</v>
      </c>
      <c r="C9530" s="4" t="s">
        <v>14</v>
      </c>
      <c r="D9530" s="4" t="s">
        <v>6</v>
      </c>
      <c r="E9530" s="4" t="s">
        <v>10</v>
      </c>
    </row>
    <row r="9531" spans="1:5">
      <c r="A9531" t="n">
        <v>78052</v>
      </c>
      <c r="B9531" s="21" t="n">
        <v>94</v>
      </c>
      <c r="C9531" s="7" t="n">
        <v>0</v>
      </c>
      <c r="D9531" s="7" t="s">
        <v>240</v>
      </c>
      <c r="E9531" s="7" t="n">
        <v>4</v>
      </c>
    </row>
    <row r="9532" spans="1:5">
      <c r="A9532" t="s">
        <v>4</v>
      </c>
      <c r="B9532" s="4" t="s">
        <v>5</v>
      </c>
      <c r="C9532" s="4" t="s">
        <v>14</v>
      </c>
      <c r="D9532" s="4" t="s">
        <v>6</v>
      </c>
      <c r="E9532" s="4" t="s">
        <v>10</v>
      </c>
    </row>
    <row r="9533" spans="1:5">
      <c r="A9533" t="n">
        <v>78063</v>
      </c>
      <c r="B9533" s="21" t="n">
        <v>94</v>
      </c>
      <c r="C9533" s="7" t="n">
        <v>1</v>
      </c>
      <c r="D9533" s="7" t="s">
        <v>241</v>
      </c>
      <c r="E9533" s="7" t="n">
        <v>1</v>
      </c>
    </row>
    <row r="9534" spans="1:5">
      <c r="A9534" t="s">
        <v>4</v>
      </c>
      <c r="B9534" s="4" t="s">
        <v>5</v>
      </c>
      <c r="C9534" s="4" t="s">
        <v>14</v>
      </c>
      <c r="D9534" s="4" t="s">
        <v>6</v>
      </c>
      <c r="E9534" s="4" t="s">
        <v>10</v>
      </c>
    </row>
    <row r="9535" spans="1:5">
      <c r="A9535" t="n">
        <v>78074</v>
      </c>
      <c r="B9535" s="21" t="n">
        <v>94</v>
      </c>
      <c r="C9535" s="7" t="n">
        <v>1</v>
      </c>
      <c r="D9535" s="7" t="s">
        <v>241</v>
      </c>
      <c r="E9535" s="7" t="n">
        <v>2</v>
      </c>
    </row>
    <row r="9536" spans="1:5">
      <c r="A9536" t="s">
        <v>4</v>
      </c>
      <c r="B9536" s="4" t="s">
        <v>5</v>
      </c>
      <c r="C9536" s="4" t="s">
        <v>14</v>
      </c>
      <c r="D9536" s="4" t="s">
        <v>6</v>
      </c>
      <c r="E9536" s="4" t="s">
        <v>10</v>
      </c>
    </row>
    <row r="9537" spans="1:5">
      <c r="A9537" t="n">
        <v>78085</v>
      </c>
      <c r="B9537" s="21" t="n">
        <v>94</v>
      </c>
      <c r="C9537" s="7" t="n">
        <v>0</v>
      </c>
      <c r="D9537" s="7" t="s">
        <v>241</v>
      </c>
      <c r="E9537" s="7" t="n">
        <v>4</v>
      </c>
    </row>
    <row r="9538" spans="1:5">
      <c r="A9538" t="s">
        <v>4</v>
      </c>
      <c r="B9538" s="4" t="s">
        <v>5</v>
      </c>
      <c r="C9538" s="4" t="s">
        <v>14</v>
      </c>
      <c r="D9538" s="4" t="s">
        <v>10</v>
      </c>
      <c r="E9538" s="4" t="s">
        <v>14</v>
      </c>
      <c r="F9538" s="4" t="s">
        <v>26</v>
      </c>
    </row>
    <row r="9539" spans="1:5">
      <c r="A9539" t="n">
        <v>78096</v>
      </c>
      <c r="B9539" s="12" t="n">
        <v>5</v>
      </c>
      <c r="C9539" s="7" t="n">
        <v>30</v>
      </c>
      <c r="D9539" s="7" t="n">
        <v>6471</v>
      </c>
      <c r="E9539" s="7" t="n">
        <v>1</v>
      </c>
      <c r="F9539" s="13" t="n">
        <f t="normal" ca="1">A9567</f>
        <v>0</v>
      </c>
    </row>
    <row r="9540" spans="1:5">
      <c r="A9540" t="s">
        <v>4</v>
      </c>
      <c r="B9540" s="4" t="s">
        <v>5</v>
      </c>
      <c r="C9540" s="4" t="s">
        <v>14</v>
      </c>
      <c r="D9540" s="4" t="s">
        <v>10</v>
      </c>
      <c r="E9540" s="4" t="s">
        <v>14</v>
      </c>
      <c r="F9540" s="4" t="s">
        <v>6</v>
      </c>
      <c r="G9540" s="4" t="s">
        <v>6</v>
      </c>
      <c r="H9540" s="4" t="s">
        <v>6</v>
      </c>
      <c r="I9540" s="4" t="s">
        <v>6</v>
      </c>
      <c r="J9540" s="4" t="s">
        <v>6</v>
      </c>
      <c r="K9540" s="4" t="s">
        <v>6</v>
      </c>
      <c r="L9540" s="4" t="s">
        <v>6</v>
      </c>
      <c r="M9540" s="4" t="s">
        <v>6</v>
      </c>
      <c r="N9540" s="4" t="s">
        <v>6</v>
      </c>
      <c r="O9540" s="4" t="s">
        <v>6</v>
      </c>
      <c r="P9540" s="4" t="s">
        <v>6</v>
      </c>
      <c r="Q9540" s="4" t="s">
        <v>6</v>
      </c>
      <c r="R9540" s="4" t="s">
        <v>6</v>
      </c>
      <c r="S9540" s="4" t="s">
        <v>6</v>
      </c>
      <c r="T9540" s="4" t="s">
        <v>6</v>
      </c>
      <c r="U9540" s="4" t="s">
        <v>6</v>
      </c>
    </row>
    <row r="9541" spans="1:5">
      <c r="A9541" t="n">
        <v>78105</v>
      </c>
      <c r="B9541" s="42" t="n">
        <v>36</v>
      </c>
      <c r="C9541" s="7" t="n">
        <v>8</v>
      </c>
      <c r="D9541" s="7" t="n">
        <v>0</v>
      </c>
      <c r="E9541" s="7" t="n">
        <v>0</v>
      </c>
      <c r="F9541" s="7" t="s">
        <v>149</v>
      </c>
      <c r="G9541" s="7" t="s">
        <v>424</v>
      </c>
      <c r="H9541" s="7" t="s">
        <v>425</v>
      </c>
      <c r="I9541" s="7" t="s">
        <v>426</v>
      </c>
      <c r="J9541" s="7" t="s">
        <v>656</v>
      </c>
      <c r="K9541" s="7" t="s">
        <v>428</v>
      </c>
      <c r="L9541" s="7" t="s">
        <v>243</v>
      </c>
      <c r="M9541" s="7" t="s">
        <v>429</v>
      </c>
      <c r="N9541" s="7" t="s">
        <v>246</v>
      </c>
      <c r="O9541" s="7" t="s">
        <v>244</v>
      </c>
      <c r="P9541" s="7" t="s">
        <v>13</v>
      </c>
      <c r="Q9541" s="7" t="s">
        <v>13</v>
      </c>
      <c r="R9541" s="7" t="s">
        <v>13</v>
      </c>
      <c r="S9541" s="7" t="s">
        <v>13</v>
      </c>
      <c r="T9541" s="7" t="s">
        <v>13</v>
      </c>
      <c r="U9541" s="7" t="s">
        <v>13</v>
      </c>
    </row>
    <row r="9542" spans="1:5">
      <c r="A9542" t="s">
        <v>4</v>
      </c>
      <c r="B9542" s="4" t="s">
        <v>5</v>
      </c>
      <c r="C9542" s="4" t="s">
        <v>14</v>
      </c>
      <c r="D9542" s="4" t="s">
        <v>10</v>
      </c>
      <c r="E9542" s="4" t="s">
        <v>14</v>
      </c>
      <c r="F9542" s="4" t="s">
        <v>6</v>
      </c>
      <c r="G9542" s="4" t="s">
        <v>6</v>
      </c>
      <c r="H9542" s="4" t="s">
        <v>6</v>
      </c>
      <c r="I9542" s="4" t="s">
        <v>6</v>
      </c>
      <c r="J9542" s="4" t="s">
        <v>6</v>
      </c>
      <c r="K9542" s="4" t="s">
        <v>6</v>
      </c>
      <c r="L9542" s="4" t="s">
        <v>6</v>
      </c>
      <c r="M9542" s="4" t="s">
        <v>6</v>
      </c>
      <c r="N9542" s="4" t="s">
        <v>6</v>
      </c>
      <c r="O9542" s="4" t="s">
        <v>6</v>
      </c>
      <c r="P9542" s="4" t="s">
        <v>6</v>
      </c>
      <c r="Q9542" s="4" t="s">
        <v>6</v>
      </c>
      <c r="R9542" s="4" t="s">
        <v>6</v>
      </c>
      <c r="S9542" s="4" t="s">
        <v>6</v>
      </c>
      <c r="T9542" s="4" t="s">
        <v>6</v>
      </c>
      <c r="U9542" s="4" t="s">
        <v>6</v>
      </c>
    </row>
    <row r="9543" spans="1:5">
      <c r="A9543" t="n">
        <v>78224</v>
      </c>
      <c r="B9543" s="42" t="n">
        <v>36</v>
      </c>
      <c r="C9543" s="7" t="n">
        <v>8</v>
      </c>
      <c r="D9543" s="7" t="n">
        <v>7032</v>
      </c>
      <c r="E9543" s="7" t="n">
        <v>0</v>
      </c>
      <c r="F9543" s="7" t="s">
        <v>433</v>
      </c>
      <c r="G9543" s="7" t="s">
        <v>434</v>
      </c>
      <c r="H9543" s="7" t="s">
        <v>435</v>
      </c>
      <c r="I9543" s="7" t="s">
        <v>436</v>
      </c>
      <c r="J9543" s="7" t="s">
        <v>13</v>
      </c>
      <c r="K9543" s="7" t="s">
        <v>13</v>
      </c>
      <c r="L9543" s="7" t="s">
        <v>13</v>
      </c>
      <c r="M9543" s="7" t="s">
        <v>13</v>
      </c>
      <c r="N9543" s="7" t="s">
        <v>13</v>
      </c>
      <c r="O9543" s="7" t="s">
        <v>13</v>
      </c>
      <c r="P9543" s="7" t="s">
        <v>13</v>
      </c>
      <c r="Q9543" s="7" t="s">
        <v>13</v>
      </c>
      <c r="R9543" s="7" t="s">
        <v>13</v>
      </c>
      <c r="S9543" s="7" t="s">
        <v>13</v>
      </c>
      <c r="T9543" s="7" t="s">
        <v>13</v>
      </c>
      <c r="U9543" s="7" t="s">
        <v>13</v>
      </c>
    </row>
    <row r="9544" spans="1:5">
      <c r="A9544" t="s">
        <v>4</v>
      </c>
      <c r="B9544" s="4" t="s">
        <v>5</v>
      </c>
      <c r="C9544" s="4" t="s">
        <v>14</v>
      </c>
      <c r="D9544" s="4" t="s">
        <v>10</v>
      </c>
      <c r="E9544" s="4" t="s">
        <v>14</v>
      </c>
      <c r="F9544" s="4" t="s">
        <v>6</v>
      </c>
      <c r="G9544" s="4" t="s">
        <v>6</v>
      </c>
      <c r="H9544" s="4" t="s">
        <v>6</v>
      </c>
      <c r="I9544" s="4" t="s">
        <v>6</v>
      </c>
      <c r="J9544" s="4" t="s">
        <v>6</v>
      </c>
      <c r="K9544" s="4" t="s">
        <v>6</v>
      </c>
      <c r="L9544" s="4" t="s">
        <v>6</v>
      </c>
      <c r="M9544" s="4" t="s">
        <v>6</v>
      </c>
      <c r="N9544" s="4" t="s">
        <v>6</v>
      </c>
      <c r="O9544" s="4" t="s">
        <v>6</v>
      </c>
      <c r="P9544" s="4" t="s">
        <v>6</v>
      </c>
      <c r="Q9544" s="4" t="s">
        <v>6</v>
      </c>
      <c r="R9544" s="4" t="s">
        <v>6</v>
      </c>
      <c r="S9544" s="4" t="s">
        <v>6</v>
      </c>
      <c r="T9544" s="4" t="s">
        <v>6</v>
      </c>
      <c r="U9544" s="4" t="s">
        <v>6</v>
      </c>
    </row>
    <row r="9545" spans="1:5">
      <c r="A9545" t="n">
        <v>78282</v>
      </c>
      <c r="B9545" s="42" t="n">
        <v>36</v>
      </c>
      <c r="C9545" s="7" t="n">
        <v>8</v>
      </c>
      <c r="D9545" s="7" t="n">
        <v>61489</v>
      </c>
      <c r="E9545" s="7" t="n">
        <v>0</v>
      </c>
      <c r="F9545" s="7" t="s">
        <v>149</v>
      </c>
      <c r="G9545" s="7" t="s">
        <v>424</v>
      </c>
      <c r="H9545" s="7" t="s">
        <v>425</v>
      </c>
      <c r="I9545" s="7" t="s">
        <v>430</v>
      </c>
      <c r="J9545" s="7" t="s">
        <v>13</v>
      </c>
      <c r="K9545" s="7" t="s">
        <v>13</v>
      </c>
      <c r="L9545" s="7" t="s">
        <v>13</v>
      </c>
      <c r="M9545" s="7" t="s">
        <v>13</v>
      </c>
      <c r="N9545" s="7" t="s">
        <v>13</v>
      </c>
      <c r="O9545" s="7" t="s">
        <v>13</v>
      </c>
      <c r="P9545" s="7" t="s">
        <v>13</v>
      </c>
      <c r="Q9545" s="7" t="s">
        <v>13</v>
      </c>
      <c r="R9545" s="7" t="s">
        <v>13</v>
      </c>
      <c r="S9545" s="7" t="s">
        <v>13</v>
      </c>
      <c r="T9545" s="7" t="s">
        <v>13</v>
      </c>
      <c r="U9545" s="7" t="s">
        <v>13</v>
      </c>
    </row>
    <row r="9546" spans="1:5">
      <c r="A9546" t="s">
        <v>4</v>
      </c>
      <c r="B9546" s="4" t="s">
        <v>5</v>
      </c>
      <c r="C9546" s="4" t="s">
        <v>14</v>
      </c>
      <c r="D9546" s="4" t="s">
        <v>10</v>
      </c>
      <c r="E9546" s="4" t="s">
        <v>14</v>
      </c>
      <c r="F9546" s="4" t="s">
        <v>6</v>
      </c>
      <c r="G9546" s="4" t="s">
        <v>6</v>
      </c>
      <c r="H9546" s="4" t="s">
        <v>6</v>
      </c>
      <c r="I9546" s="4" t="s">
        <v>6</v>
      </c>
      <c r="J9546" s="4" t="s">
        <v>6</v>
      </c>
      <c r="K9546" s="4" t="s">
        <v>6</v>
      </c>
      <c r="L9546" s="4" t="s">
        <v>6</v>
      </c>
      <c r="M9546" s="4" t="s">
        <v>6</v>
      </c>
      <c r="N9546" s="4" t="s">
        <v>6</v>
      </c>
      <c r="O9546" s="4" t="s">
        <v>6</v>
      </c>
      <c r="P9546" s="4" t="s">
        <v>6</v>
      </c>
      <c r="Q9546" s="4" t="s">
        <v>6</v>
      </c>
      <c r="R9546" s="4" t="s">
        <v>6</v>
      </c>
      <c r="S9546" s="4" t="s">
        <v>6</v>
      </c>
      <c r="T9546" s="4" t="s">
        <v>6</v>
      </c>
      <c r="U9546" s="4" t="s">
        <v>6</v>
      </c>
    </row>
    <row r="9547" spans="1:5">
      <c r="A9547" t="n">
        <v>78345</v>
      </c>
      <c r="B9547" s="42" t="n">
        <v>36</v>
      </c>
      <c r="C9547" s="7" t="n">
        <v>8</v>
      </c>
      <c r="D9547" s="7" t="n">
        <v>61490</v>
      </c>
      <c r="E9547" s="7" t="n">
        <v>0</v>
      </c>
      <c r="F9547" s="7" t="s">
        <v>149</v>
      </c>
      <c r="G9547" s="7" t="s">
        <v>424</v>
      </c>
      <c r="H9547" s="7" t="s">
        <v>425</v>
      </c>
      <c r="I9547" s="7" t="s">
        <v>430</v>
      </c>
      <c r="J9547" s="7" t="s">
        <v>13</v>
      </c>
      <c r="K9547" s="7" t="s">
        <v>13</v>
      </c>
      <c r="L9547" s="7" t="s">
        <v>13</v>
      </c>
      <c r="M9547" s="7" t="s">
        <v>13</v>
      </c>
      <c r="N9547" s="7" t="s">
        <v>13</v>
      </c>
      <c r="O9547" s="7" t="s">
        <v>13</v>
      </c>
      <c r="P9547" s="7" t="s">
        <v>13</v>
      </c>
      <c r="Q9547" s="7" t="s">
        <v>13</v>
      </c>
      <c r="R9547" s="7" t="s">
        <v>13</v>
      </c>
      <c r="S9547" s="7" t="s">
        <v>13</v>
      </c>
      <c r="T9547" s="7" t="s">
        <v>13</v>
      </c>
      <c r="U9547" s="7" t="s">
        <v>13</v>
      </c>
    </row>
    <row r="9548" spans="1:5">
      <c r="A9548" t="s">
        <v>4</v>
      </c>
      <c r="B9548" s="4" t="s">
        <v>5</v>
      </c>
      <c r="C9548" s="4" t="s">
        <v>14</v>
      </c>
      <c r="D9548" s="4" t="s">
        <v>10</v>
      </c>
      <c r="E9548" s="4" t="s">
        <v>14</v>
      </c>
      <c r="F9548" s="4" t="s">
        <v>6</v>
      </c>
      <c r="G9548" s="4" t="s">
        <v>6</v>
      </c>
      <c r="H9548" s="4" t="s">
        <v>6</v>
      </c>
      <c r="I9548" s="4" t="s">
        <v>6</v>
      </c>
      <c r="J9548" s="4" t="s">
        <v>6</v>
      </c>
      <c r="K9548" s="4" t="s">
        <v>6</v>
      </c>
      <c r="L9548" s="4" t="s">
        <v>6</v>
      </c>
      <c r="M9548" s="4" t="s">
        <v>6</v>
      </c>
      <c r="N9548" s="4" t="s">
        <v>6</v>
      </c>
      <c r="O9548" s="4" t="s">
        <v>6</v>
      </c>
      <c r="P9548" s="4" t="s">
        <v>6</v>
      </c>
      <c r="Q9548" s="4" t="s">
        <v>6</v>
      </c>
      <c r="R9548" s="4" t="s">
        <v>6</v>
      </c>
      <c r="S9548" s="4" t="s">
        <v>6</v>
      </c>
      <c r="T9548" s="4" t="s">
        <v>6</v>
      </c>
      <c r="U9548" s="4" t="s">
        <v>6</v>
      </c>
    </row>
    <row r="9549" spans="1:5">
      <c r="A9549" t="n">
        <v>78408</v>
      </c>
      <c r="B9549" s="42" t="n">
        <v>36</v>
      </c>
      <c r="C9549" s="7" t="n">
        <v>8</v>
      </c>
      <c r="D9549" s="7" t="n">
        <v>7033</v>
      </c>
      <c r="E9549" s="7" t="n">
        <v>0</v>
      </c>
      <c r="F9549" s="7" t="s">
        <v>444</v>
      </c>
      <c r="G9549" s="7" t="s">
        <v>445</v>
      </c>
      <c r="H9549" s="7" t="s">
        <v>446</v>
      </c>
      <c r="I9549" s="7" t="s">
        <v>447</v>
      </c>
      <c r="J9549" s="7" t="s">
        <v>448</v>
      </c>
      <c r="K9549" s="7" t="s">
        <v>13</v>
      </c>
      <c r="L9549" s="7" t="s">
        <v>13</v>
      </c>
      <c r="M9549" s="7" t="s">
        <v>13</v>
      </c>
      <c r="N9549" s="7" t="s">
        <v>13</v>
      </c>
      <c r="O9549" s="7" t="s">
        <v>13</v>
      </c>
      <c r="P9549" s="7" t="s">
        <v>13</v>
      </c>
      <c r="Q9549" s="7" t="s">
        <v>13</v>
      </c>
      <c r="R9549" s="7" t="s">
        <v>13</v>
      </c>
      <c r="S9549" s="7" t="s">
        <v>13</v>
      </c>
      <c r="T9549" s="7" t="s">
        <v>13</v>
      </c>
      <c r="U9549" s="7" t="s">
        <v>13</v>
      </c>
    </row>
    <row r="9550" spans="1:5">
      <c r="A9550" t="s">
        <v>4</v>
      </c>
      <c r="B9550" s="4" t="s">
        <v>5</v>
      </c>
      <c r="C9550" s="4" t="s">
        <v>14</v>
      </c>
      <c r="D9550" s="4" t="s">
        <v>10</v>
      </c>
      <c r="E9550" s="4" t="s">
        <v>14</v>
      </c>
      <c r="F9550" s="4" t="s">
        <v>6</v>
      </c>
      <c r="G9550" s="4" t="s">
        <v>6</v>
      </c>
      <c r="H9550" s="4" t="s">
        <v>6</v>
      </c>
      <c r="I9550" s="4" t="s">
        <v>6</v>
      </c>
      <c r="J9550" s="4" t="s">
        <v>6</v>
      </c>
      <c r="K9550" s="4" t="s">
        <v>6</v>
      </c>
      <c r="L9550" s="4" t="s">
        <v>6</v>
      </c>
      <c r="M9550" s="4" t="s">
        <v>6</v>
      </c>
      <c r="N9550" s="4" t="s">
        <v>6</v>
      </c>
      <c r="O9550" s="4" t="s">
        <v>6</v>
      </c>
      <c r="P9550" s="4" t="s">
        <v>6</v>
      </c>
      <c r="Q9550" s="4" t="s">
        <v>6</v>
      </c>
      <c r="R9550" s="4" t="s">
        <v>6</v>
      </c>
      <c r="S9550" s="4" t="s">
        <v>6</v>
      </c>
      <c r="T9550" s="4" t="s">
        <v>6</v>
      </c>
      <c r="U9550" s="4" t="s">
        <v>6</v>
      </c>
    </row>
    <row r="9551" spans="1:5">
      <c r="A9551" t="n">
        <v>78479</v>
      </c>
      <c r="B9551" s="42" t="n">
        <v>36</v>
      </c>
      <c r="C9551" s="7" t="n">
        <v>8</v>
      </c>
      <c r="D9551" s="7" t="n">
        <v>1</v>
      </c>
      <c r="E9551" s="7" t="n">
        <v>0</v>
      </c>
      <c r="F9551" s="7" t="s">
        <v>432</v>
      </c>
      <c r="G9551" s="7" t="s">
        <v>13</v>
      </c>
      <c r="H9551" s="7" t="s">
        <v>13</v>
      </c>
      <c r="I9551" s="7" t="s">
        <v>13</v>
      </c>
      <c r="J9551" s="7" t="s">
        <v>13</v>
      </c>
      <c r="K9551" s="7" t="s">
        <v>13</v>
      </c>
      <c r="L9551" s="7" t="s">
        <v>13</v>
      </c>
      <c r="M9551" s="7" t="s">
        <v>13</v>
      </c>
      <c r="N9551" s="7" t="s">
        <v>13</v>
      </c>
      <c r="O9551" s="7" t="s">
        <v>13</v>
      </c>
      <c r="P9551" s="7" t="s">
        <v>13</v>
      </c>
      <c r="Q9551" s="7" t="s">
        <v>13</v>
      </c>
      <c r="R9551" s="7" t="s">
        <v>13</v>
      </c>
      <c r="S9551" s="7" t="s">
        <v>13</v>
      </c>
      <c r="T9551" s="7" t="s">
        <v>13</v>
      </c>
      <c r="U9551" s="7" t="s">
        <v>13</v>
      </c>
    </row>
    <row r="9552" spans="1:5">
      <c r="A9552" t="s">
        <v>4</v>
      </c>
      <c r="B9552" s="4" t="s">
        <v>5</v>
      </c>
      <c r="C9552" s="4" t="s">
        <v>14</v>
      </c>
      <c r="D9552" s="4" t="s">
        <v>10</v>
      </c>
      <c r="E9552" s="4" t="s">
        <v>14</v>
      </c>
      <c r="F9552" s="4" t="s">
        <v>6</v>
      </c>
      <c r="G9552" s="4" t="s">
        <v>6</v>
      </c>
      <c r="H9552" s="4" t="s">
        <v>6</v>
      </c>
      <c r="I9552" s="4" t="s">
        <v>6</v>
      </c>
      <c r="J9552" s="4" t="s">
        <v>6</v>
      </c>
      <c r="K9552" s="4" t="s">
        <v>6</v>
      </c>
      <c r="L9552" s="4" t="s">
        <v>6</v>
      </c>
      <c r="M9552" s="4" t="s">
        <v>6</v>
      </c>
      <c r="N9552" s="4" t="s">
        <v>6</v>
      </c>
      <c r="O9552" s="4" t="s">
        <v>6</v>
      </c>
      <c r="P9552" s="4" t="s">
        <v>6</v>
      </c>
      <c r="Q9552" s="4" t="s">
        <v>6</v>
      </c>
      <c r="R9552" s="4" t="s">
        <v>6</v>
      </c>
      <c r="S9552" s="4" t="s">
        <v>6</v>
      </c>
      <c r="T9552" s="4" t="s">
        <v>6</v>
      </c>
      <c r="U9552" s="4" t="s">
        <v>6</v>
      </c>
    </row>
    <row r="9553" spans="1:21">
      <c r="A9553" t="n">
        <v>78511</v>
      </c>
      <c r="B9553" s="42" t="n">
        <v>36</v>
      </c>
      <c r="C9553" s="7" t="n">
        <v>8</v>
      </c>
      <c r="D9553" s="7" t="n">
        <v>22</v>
      </c>
      <c r="E9553" s="7" t="n">
        <v>0</v>
      </c>
      <c r="F9553" s="7" t="s">
        <v>437</v>
      </c>
      <c r="G9553" s="7" t="s">
        <v>149</v>
      </c>
      <c r="H9553" s="7" t="s">
        <v>145</v>
      </c>
      <c r="I9553" s="7" t="s">
        <v>13</v>
      </c>
      <c r="J9553" s="7" t="s">
        <v>13</v>
      </c>
      <c r="K9553" s="7" t="s">
        <v>13</v>
      </c>
      <c r="L9553" s="7" t="s">
        <v>13</v>
      </c>
      <c r="M9553" s="7" t="s">
        <v>13</v>
      </c>
      <c r="N9553" s="7" t="s">
        <v>13</v>
      </c>
      <c r="O9553" s="7" t="s">
        <v>13</v>
      </c>
      <c r="P9553" s="7" t="s">
        <v>13</v>
      </c>
      <c r="Q9553" s="7" t="s">
        <v>13</v>
      </c>
      <c r="R9553" s="7" t="s">
        <v>13</v>
      </c>
      <c r="S9553" s="7" t="s">
        <v>13</v>
      </c>
      <c r="T9553" s="7" t="s">
        <v>13</v>
      </c>
      <c r="U9553" s="7" t="s">
        <v>13</v>
      </c>
    </row>
    <row r="9554" spans="1:21">
      <c r="A9554" t="s">
        <v>4</v>
      </c>
      <c r="B9554" s="4" t="s">
        <v>5</v>
      </c>
      <c r="C9554" s="4" t="s">
        <v>14</v>
      </c>
      <c r="D9554" s="4" t="s">
        <v>10</v>
      </c>
      <c r="E9554" s="4" t="s">
        <v>14</v>
      </c>
      <c r="F9554" s="4" t="s">
        <v>6</v>
      </c>
      <c r="G9554" s="4" t="s">
        <v>6</v>
      </c>
      <c r="H9554" s="4" t="s">
        <v>6</v>
      </c>
      <c r="I9554" s="4" t="s">
        <v>6</v>
      </c>
      <c r="J9554" s="4" t="s">
        <v>6</v>
      </c>
      <c r="K9554" s="4" t="s">
        <v>6</v>
      </c>
      <c r="L9554" s="4" t="s">
        <v>6</v>
      </c>
      <c r="M9554" s="4" t="s">
        <v>6</v>
      </c>
      <c r="N9554" s="4" t="s">
        <v>6</v>
      </c>
      <c r="O9554" s="4" t="s">
        <v>6</v>
      </c>
      <c r="P9554" s="4" t="s">
        <v>6</v>
      </c>
      <c r="Q9554" s="4" t="s">
        <v>6</v>
      </c>
      <c r="R9554" s="4" t="s">
        <v>6</v>
      </c>
      <c r="S9554" s="4" t="s">
        <v>6</v>
      </c>
      <c r="T9554" s="4" t="s">
        <v>6</v>
      </c>
      <c r="U9554" s="4" t="s">
        <v>6</v>
      </c>
    </row>
    <row r="9555" spans="1:21">
      <c r="A9555" t="n">
        <v>78566</v>
      </c>
      <c r="B9555" s="42" t="n">
        <v>36</v>
      </c>
      <c r="C9555" s="7" t="n">
        <v>8</v>
      </c>
      <c r="D9555" s="7" t="n">
        <v>28</v>
      </c>
      <c r="E9555" s="7" t="n">
        <v>0</v>
      </c>
      <c r="F9555" s="7" t="s">
        <v>437</v>
      </c>
      <c r="G9555" s="7" t="s">
        <v>149</v>
      </c>
      <c r="H9555" s="7" t="s">
        <v>438</v>
      </c>
      <c r="I9555" s="7" t="s">
        <v>250</v>
      </c>
      <c r="J9555" s="7" t="s">
        <v>13</v>
      </c>
      <c r="K9555" s="7" t="s">
        <v>13</v>
      </c>
      <c r="L9555" s="7" t="s">
        <v>13</v>
      </c>
      <c r="M9555" s="7" t="s">
        <v>13</v>
      </c>
      <c r="N9555" s="7" t="s">
        <v>13</v>
      </c>
      <c r="O9555" s="7" t="s">
        <v>13</v>
      </c>
      <c r="P9555" s="7" t="s">
        <v>13</v>
      </c>
      <c r="Q9555" s="7" t="s">
        <v>13</v>
      </c>
      <c r="R9555" s="7" t="s">
        <v>13</v>
      </c>
      <c r="S9555" s="7" t="s">
        <v>13</v>
      </c>
      <c r="T9555" s="7" t="s">
        <v>13</v>
      </c>
      <c r="U9555" s="7" t="s">
        <v>13</v>
      </c>
    </row>
    <row r="9556" spans="1:21">
      <c r="A9556" t="s">
        <v>4</v>
      </c>
      <c r="B9556" s="4" t="s">
        <v>5</v>
      </c>
      <c r="C9556" s="4" t="s">
        <v>14</v>
      </c>
      <c r="D9556" s="4" t="s">
        <v>10</v>
      </c>
      <c r="E9556" s="4" t="s">
        <v>14</v>
      </c>
      <c r="F9556" s="4" t="s">
        <v>6</v>
      </c>
      <c r="G9556" s="4" t="s">
        <v>6</v>
      </c>
      <c r="H9556" s="4" t="s">
        <v>6</v>
      </c>
      <c r="I9556" s="4" t="s">
        <v>6</v>
      </c>
      <c r="J9556" s="4" t="s">
        <v>6</v>
      </c>
      <c r="K9556" s="4" t="s">
        <v>6</v>
      </c>
      <c r="L9556" s="4" t="s">
        <v>6</v>
      </c>
      <c r="M9556" s="4" t="s">
        <v>6</v>
      </c>
      <c r="N9556" s="4" t="s">
        <v>6</v>
      </c>
      <c r="O9556" s="4" t="s">
        <v>6</v>
      </c>
      <c r="P9556" s="4" t="s">
        <v>6</v>
      </c>
      <c r="Q9556" s="4" t="s">
        <v>6</v>
      </c>
      <c r="R9556" s="4" t="s">
        <v>6</v>
      </c>
      <c r="S9556" s="4" t="s">
        <v>6</v>
      </c>
      <c r="T9556" s="4" t="s">
        <v>6</v>
      </c>
      <c r="U9556" s="4" t="s">
        <v>6</v>
      </c>
    </row>
    <row r="9557" spans="1:21">
      <c r="A9557" t="n">
        <v>78629</v>
      </c>
      <c r="B9557" s="42" t="n">
        <v>36</v>
      </c>
      <c r="C9557" s="7" t="n">
        <v>8</v>
      </c>
      <c r="D9557" s="7" t="n">
        <v>1560</v>
      </c>
      <c r="E9557" s="7" t="n">
        <v>0</v>
      </c>
      <c r="F9557" s="7" t="s">
        <v>442</v>
      </c>
      <c r="G9557" s="7" t="s">
        <v>443</v>
      </c>
      <c r="H9557" s="7" t="s">
        <v>198</v>
      </c>
      <c r="I9557" s="7" t="s">
        <v>13</v>
      </c>
      <c r="J9557" s="7" t="s">
        <v>13</v>
      </c>
      <c r="K9557" s="7" t="s">
        <v>13</v>
      </c>
      <c r="L9557" s="7" t="s">
        <v>13</v>
      </c>
      <c r="M9557" s="7" t="s">
        <v>13</v>
      </c>
      <c r="N9557" s="7" t="s">
        <v>13</v>
      </c>
      <c r="O9557" s="7" t="s">
        <v>13</v>
      </c>
      <c r="P9557" s="7" t="s">
        <v>13</v>
      </c>
      <c r="Q9557" s="7" t="s">
        <v>13</v>
      </c>
      <c r="R9557" s="7" t="s">
        <v>13</v>
      </c>
      <c r="S9557" s="7" t="s">
        <v>13</v>
      </c>
      <c r="T9557" s="7" t="s">
        <v>13</v>
      </c>
      <c r="U9557" s="7" t="s">
        <v>13</v>
      </c>
    </row>
    <row r="9558" spans="1:21">
      <c r="A9558" t="s">
        <v>4</v>
      </c>
      <c r="B9558" s="4" t="s">
        <v>5</v>
      </c>
      <c r="C9558" s="4" t="s">
        <v>14</v>
      </c>
      <c r="D9558" s="4" t="s">
        <v>10</v>
      </c>
      <c r="E9558" s="4" t="s">
        <v>14</v>
      </c>
      <c r="F9558" s="4" t="s">
        <v>6</v>
      </c>
      <c r="G9558" s="4" t="s">
        <v>6</v>
      </c>
      <c r="H9558" s="4" t="s">
        <v>6</v>
      </c>
      <c r="I9558" s="4" t="s">
        <v>6</v>
      </c>
      <c r="J9558" s="4" t="s">
        <v>6</v>
      </c>
      <c r="K9558" s="4" t="s">
        <v>6</v>
      </c>
      <c r="L9558" s="4" t="s">
        <v>6</v>
      </c>
      <c r="M9558" s="4" t="s">
        <v>6</v>
      </c>
      <c r="N9558" s="4" t="s">
        <v>6</v>
      </c>
      <c r="O9558" s="4" t="s">
        <v>6</v>
      </c>
      <c r="P9558" s="4" t="s">
        <v>6</v>
      </c>
      <c r="Q9558" s="4" t="s">
        <v>6</v>
      </c>
      <c r="R9558" s="4" t="s">
        <v>6</v>
      </c>
      <c r="S9558" s="4" t="s">
        <v>6</v>
      </c>
      <c r="T9558" s="4" t="s">
        <v>6</v>
      </c>
      <c r="U9558" s="4" t="s">
        <v>6</v>
      </c>
    </row>
    <row r="9559" spans="1:21">
      <c r="A9559" t="n">
        <v>78680</v>
      </c>
      <c r="B9559" s="42" t="n">
        <v>36</v>
      </c>
      <c r="C9559" s="7" t="n">
        <v>8</v>
      </c>
      <c r="D9559" s="7" t="n">
        <v>1561</v>
      </c>
      <c r="E9559" s="7" t="n">
        <v>0</v>
      </c>
      <c r="F9559" s="7" t="s">
        <v>442</v>
      </c>
      <c r="G9559" s="7" t="s">
        <v>198</v>
      </c>
      <c r="H9559" s="7" t="s">
        <v>13</v>
      </c>
      <c r="I9559" s="7" t="s">
        <v>13</v>
      </c>
      <c r="J9559" s="7" t="s">
        <v>13</v>
      </c>
      <c r="K9559" s="7" t="s">
        <v>13</v>
      </c>
      <c r="L9559" s="7" t="s">
        <v>13</v>
      </c>
      <c r="M9559" s="7" t="s">
        <v>13</v>
      </c>
      <c r="N9559" s="7" t="s">
        <v>13</v>
      </c>
      <c r="O9559" s="7" t="s">
        <v>13</v>
      </c>
      <c r="P9559" s="7" t="s">
        <v>13</v>
      </c>
      <c r="Q9559" s="7" t="s">
        <v>13</v>
      </c>
      <c r="R9559" s="7" t="s">
        <v>13</v>
      </c>
      <c r="S9559" s="7" t="s">
        <v>13</v>
      </c>
      <c r="T9559" s="7" t="s">
        <v>13</v>
      </c>
      <c r="U9559" s="7" t="s">
        <v>13</v>
      </c>
    </row>
    <row r="9560" spans="1:21">
      <c r="A9560" t="s">
        <v>4</v>
      </c>
      <c r="B9560" s="4" t="s">
        <v>5</v>
      </c>
      <c r="C9560" s="4" t="s">
        <v>14</v>
      </c>
      <c r="D9560" s="4" t="s">
        <v>10</v>
      </c>
      <c r="E9560" s="4" t="s">
        <v>14</v>
      </c>
      <c r="F9560" s="4" t="s">
        <v>6</v>
      </c>
      <c r="G9560" s="4" t="s">
        <v>6</v>
      </c>
      <c r="H9560" s="4" t="s">
        <v>6</v>
      </c>
      <c r="I9560" s="4" t="s">
        <v>6</v>
      </c>
      <c r="J9560" s="4" t="s">
        <v>6</v>
      </c>
      <c r="K9560" s="4" t="s">
        <v>6</v>
      </c>
      <c r="L9560" s="4" t="s">
        <v>6</v>
      </c>
      <c r="M9560" s="4" t="s">
        <v>6</v>
      </c>
      <c r="N9560" s="4" t="s">
        <v>6</v>
      </c>
      <c r="O9560" s="4" t="s">
        <v>6</v>
      </c>
      <c r="P9560" s="4" t="s">
        <v>6</v>
      </c>
      <c r="Q9560" s="4" t="s">
        <v>6</v>
      </c>
      <c r="R9560" s="4" t="s">
        <v>6</v>
      </c>
      <c r="S9560" s="4" t="s">
        <v>6</v>
      </c>
      <c r="T9560" s="4" t="s">
        <v>6</v>
      </c>
      <c r="U9560" s="4" t="s">
        <v>6</v>
      </c>
    </row>
    <row r="9561" spans="1:21">
      <c r="A9561" t="n">
        <v>78719</v>
      </c>
      <c r="B9561" s="42" t="n">
        <v>36</v>
      </c>
      <c r="C9561" s="7" t="n">
        <v>8</v>
      </c>
      <c r="D9561" s="7" t="n">
        <v>1562</v>
      </c>
      <c r="E9561" s="7" t="n">
        <v>0</v>
      </c>
      <c r="F9561" s="7" t="s">
        <v>442</v>
      </c>
      <c r="G9561" s="7" t="s">
        <v>198</v>
      </c>
      <c r="H9561" s="7" t="s">
        <v>13</v>
      </c>
      <c r="I9561" s="7" t="s">
        <v>13</v>
      </c>
      <c r="J9561" s="7" t="s">
        <v>13</v>
      </c>
      <c r="K9561" s="7" t="s">
        <v>13</v>
      </c>
      <c r="L9561" s="7" t="s">
        <v>13</v>
      </c>
      <c r="M9561" s="7" t="s">
        <v>13</v>
      </c>
      <c r="N9561" s="7" t="s">
        <v>13</v>
      </c>
      <c r="O9561" s="7" t="s">
        <v>13</v>
      </c>
      <c r="P9561" s="7" t="s">
        <v>13</v>
      </c>
      <c r="Q9561" s="7" t="s">
        <v>13</v>
      </c>
      <c r="R9561" s="7" t="s">
        <v>13</v>
      </c>
      <c r="S9561" s="7" t="s">
        <v>13</v>
      </c>
      <c r="T9561" s="7" t="s">
        <v>13</v>
      </c>
      <c r="U9561" s="7" t="s">
        <v>13</v>
      </c>
    </row>
    <row r="9562" spans="1:21">
      <c r="A9562" t="s">
        <v>4</v>
      </c>
      <c r="B9562" s="4" t="s">
        <v>5</v>
      </c>
      <c r="C9562" s="4" t="s">
        <v>14</v>
      </c>
      <c r="D9562" s="4" t="s">
        <v>10</v>
      </c>
      <c r="E9562" s="4" t="s">
        <v>10</v>
      </c>
      <c r="F9562" s="4" t="s">
        <v>10</v>
      </c>
      <c r="G9562" s="4" t="s">
        <v>10</v>
      </c>
      <c r="H9562" s="4" t="s">
        <v>10</v>
      </c>
      <c r="I9562" s="4" t="s">
        <v>6</v>
      </c>
      <c r="J9562" s="4" t="s">
        <v>24</v>
      </c>
      <c r="K9562" s="4" t="s">
        <v>24</v>
      </c>
      <c r="L9562" s="4" t="s">
        <v>24</v>
      </c>
      <c r="M9562" s="4" t="s">
        <v>9</v>
      </c>
      <c r="N9562" s="4" t="s">
        <v>9</v>
      </c>
      <c r="O9562" s="4" t="s">
        <v>24</v>
      </c>
      <c r="P9562" s="4" t="s">
        <v>24</v>
      </c>
      <c r="Q9562" s="4" t="s">
        <v>24</v>
      </c>
      <c r="R9562" s="4" t="s">
        <v>24</v>
      </c>
      <c r="S9562" s="4" t="s">
        <v>14</v>
      </c>
    </row>
    <row r="9563" spans="1:21">
      <c r="A9563" t="n">
        <v>78758</v>
      </c>
      <c r="B9563" s="57" t="n">
        <v>39</v>
      </c>
      <c r="C9563" s="7" t="n">
        <v>12</v>
      </c>
      <c r="D9563" s="7" t="n">
        <v>65533</v>
      </c>
      <c r="E9563" s="7" t="n">
        <v>200</v>
      </c>
      <c r="F9563" s="7" t="n">
        <v>0</v>
      </c>
      <c r="G9563" s="7" t="n">
        <v>1640</v>
      </c>
      <c r="H9563" s="7" t="n">
        <v>3</v>
      </c>
      <c r="I9563" s="7" t="s">
        <v>209</v>
      </c>
      <c r="J9563" s="7" t="n">
        <v>0</v>
      </c>
      <c r="K9563" s="7" t="n">
        <v>0</v>
      </c>
      <c r="L9563" s="7" t="n">
        <v>-0.5</v>
      </c>
      <c r="M9563" s="7" t="n">
        <v>1127481344</v>
      </c>
      <c r="N9563" s="7" t="n">
        <v>0</v>
      </c>
      <c r="O9563" s="7" t="n">
        <v>0</v>
      </c>
      <c r="P9563" s="7" t="n">
        <v>0.349999994039536</v>
      </c>
      <c r="Q9563" s="7" t="n">
        <v>1</v>
      </c>
      <c r="R9563" s="7" t="n">
        <v>0.349999994039536</v>
      </c>
      <c r="S9563" s="7" t="n">
        <v>255</v>
      </c>
    </row>
    <row r="9564" spans="1:21">
      <c r="A9564" t="s">
        <v>4</v>
      </c>
      <c r="B9564" s="4" t="s">
        <v>5</v>
      </c>
      <c r="C9564" s="4" t="s">
        <v>14</v>
      </c>
      <c r="D9564" s="4" t="s">
        <v>10</v>
      </c>
      <c r="E9564" s="4" t="s">
        <v>10</v>
      </c>
      <c r="F9564" s="4" t="s">
        <v>10</v>
      </c>
      <c r="G9564" s="4" t="s">
        <v>10</v>
      </c>
      <c r="H9564" s="4" t="s">
        <v>10</v>
      </c>
      <c r="I9564" s="4" t="s">
        <v>6</v>
      </c>
      <c r="J9564" s="4" t="s">
        <v>24</v>
      </c>
      <c r="K9564" s="4" t="s">
        <v>24</v>
      </c>
      <c r="L9564" s="4" t="s">
        <v>24</v>
      </c>
      <c r="M9564" s="4" t="s">
        <v>9</v>
      </c>
      <c r="N9564" s="4" t="s">
        <v>9</v>
      </c>
      <c r="O9564" s="4" t="s">
        <v>24</v>
      </c>
      <c r="P9564" s="4" t="s">
        <v>24</v>
      </c>
      <c r="Q9564" s="4" t="s">
        <v>24</v>
      </c>
      <c r="R9564" s="4" t="s">
        <v>24</v>
      </c>
      <c r="S9564" s="4" t="s">
        <v>14</v>
      </c>
    </row>
    <row r="9565" spans="1:21">
      <c r="A9565" t="n">
        <v>78821</v>
      </c>
      <c r="B9565" s="57" t="n">
        <v>39</v>
      </c>
      <c r="C9565" s="7" t="n">
        <v>12</v>
      </c>
      <c r="D9565" s="7" t="n">
        <v>65533</v>
      </c>
      <c r="E9565" s="7" t="n">
        <v>200</v>
      </c>
      <c r="F9565" s="7" t="n">
        <v>0</v>
      </c>
      <c r="G9565" s="7" t="n">
        <v>1640</v>
      </c>
      <c r="H9565" s="7" t="n">
        <v>3</v>
      </c>
      <c r="I9565" s="7" t="s">
        <v>210</v>
      </c>
      <c r="J9565" s="7" t="n">
        <v>0</v>
      </c>
      <c r="K9565" s="7" t="n">
        <v>0</v>
      </c>
      <c r="L9565" s="7" t="n">
        <v>-0.5</v>
      </c>
      <c r="M9565" s="7" t="n">
        <v>1127481344</v>
      </c>
      <c r="N9565" s="7" t="n">
        <v>0</v>
      </c>
      <c r="O9565" s="7" t="n">
        <v>0</v>
      </c>
      <c r="P9565" s="7" t="n">
        <v>0.349999994039536</v>
      </c>
      <c r="Q9565" s="7" t="n">
        <v>1</v>
      </c>
      <c r="R9565" s="7" t="n">
        <v>0.349999994039536</v>
      </c>
      <c r="S9565" s="7" t="n">
        <v>255</v>
      </c>
    </row>
    <row r="9566" spans="1:21">
      <c r="A9566" t="s">
        <v>4</v>
      </c>
      <c r="B9566" s="4" t="s">
        <v>5</v>
      </c>
      <c r="C9566" s="4" t="s">
        <v>10</v>
      </c>
      <c r="D9566" s="4" t="s">
        <v>14</v>
      </c>
      <c r="E9566" s="4" t="s">
        <v>6</v>
      </c>
      <c r="F9566" s="4" t="s">
        <v>24</v>
      </c>
      <c r="G9566" s="4" t="s">
        <v>24</v>
      </c>
      <c r="H9566" s="4" t="s">
        <v>24</v>
      </c>
    </row>
    <row r="9567" spans="1:21">
      <c r="A9567" t="n">
        <v>78884</v>
      </c>
      <c r="B9567" s="44" t="n">
        <v>48</v>
      </c>
      <c r="C9567" s="7" t="n">
        <v>0</v>
      </c>
      <c r="D9567" s="7" t="n">
        <v>0</v>
      </c>
      <c r="E9567" s="7" t="s">
        <v>246</v>
      </c>
      <c r="F9567" s="7" t="n">
        <v>-1</v>
      </c>
      <c r="G9567" s="7" t="n">
        <v>1</v>
      </c>
      <c r="H9567" s="7" t="n">
        <v>0</v>
      </c>
    </row>
    <row r="9568" spans="1:21">
      <c r="A9568" t="s">
        <v>4</v>
      </c>
      <c r="B9568" s="4" t="s">
        <v>5</v>
      </c>
      <c r="C9568" s="4" t="s">
        <v>14</v>
      </c>
      <c r="D9568" s="4" t="s">
        <v>10</v>
      </c>
      <c r="E9568" s="4" t="s">
        <v>10</v>
      </c>
      <c r="F9568" s="4" t="s">
        <v>10</v>
      </c>
      <c r="G9568" s="4" t="s">
        <v>10</v>
      </c>
      <c r="H9568" s="4" t="s">
        <v>10</v>
      </c>
      <c r="I9568" s="4" t="s">
        <v>6</v>
      </c>
      <c r="J9568" s="4" t="s">
        <v>24</v>
      </c>
      <c r="K9568" s="4" t="s">
        <v>24</v>
      </c>
      <c r="L9568" s="4" t="s">
        <v>24</v>
      </c>
      <c r="M9568" s="4" t="s">
        <v>9</v>
      </c>
      <c r="N9568" s="4" t="s">
        <v>9</v>
      </c>
      <c r="O9568" s="4" t="s">
        <v>24</v>
      </c>
      <c r="P9568" s="4" t="s">
        <v>24</v>
      </c>
      <c r="Q9568" s="4" t="s">
        <v>24</v>
      </c>
      <c r="R9568" s="4" t="s">
        <v>24</v>
      </c>
      <c r="S9568" s="4" t="s">
        <v>14</v>
      </c>
    </row>
    <row r="9569" spans="1:21">
      <c r="A9569" t="n">
        <v>78909</v>
      </c>
      <c r="B9569" s="57" t="n">
        <v>39</v>
      </c>
      <c r="C9569" s="7" t="n">
        <v>12</v>
      </c>
      <c r="D9569" s="7" t="n">
        <v>65533</v>
      </c>
      <c r="E9569" s="7" t="n">
        <v>213</v>
      </c>
      <c r="F9569" s="7" t="n">
        <v>0</v>
      </c>
      <c r="G9569" s="7" t="n">
        <v>0</v>
      </c>
      <c r="H9569" s="7" t="n">
        <v>259</v>
      </c>
      <c r="I9569" s="7" t="s">
        <v>327</v>
      </c>
      <c r="J9569" s="7" t="n">
        <v>0</v>
      </c>
      <c r="K9569" s="7" t="n">
        <v>0</v>
      </c>
      <c r="L9569" s="7" t="n">
        <v>0</v>
      </c>
      <c r="M9569" s="7" t="n">
        <v>0</v>
      </c>
      <c r="N9569" s="7" t="n">
        <v>0</v>
      </c>
      <c r="O9569" s="7" t="n">
        <v>0</v>
      </c>
      <c r="P9569" s="7" t="n">
        <v>1</v>
      </c>
      <c r="Q9569" s="7" t="n">
        <v>1</v>
      </c>
      <c r="R9569" s="7" t="n">
        <v>1</v>
      </c>
      <c r="S9569" s="7" t="n">
        <v>103</v>
      </c>
    </row>
    <row r="9570" spans="1:21">
      <c r="A9570" t="s">
        <v>4</v>
      </c>
      <c r="B9570" s="4" t="s">
        <v>5</v>
      </c>
      <c r="C9570" s="4" t="s">
        <v>14</v>
      </c>
      <c r="D9570" s="4" t="s">
        <v>10</v>
      </c>
      <c r="E9570" s="4" t="s">
        <v>24</v>
      </c>
      <c r="F9570" s="4" t="s">
        <v>10</v>
      </c>
      <c r="G9570" s="4" t="s">
        <v>9</v>
      </c>
      <c r="H9570" s="4" t="s">
        <v>9</v>
      </c>
      <c r="I9570" s="4" t="s">
        <v>10</v>
      </c>
      <c r="J9570" s="4" t="s">
        <v>10</v>
      </c>
      <c r="K9570" s="4" t="s">
        <v>9</v>
      </c>
      <c r="L9570" s="4" t="s">
        <v>9</v>
      </c>
      <c r="M9570" s="4" t="s">
        <v>9</v>
      </c>
      <c r="N9570" s="4" t="s">
        <v>9</v>
      </c>
      <c r="O9570" s="4" t="s">
        <v>6</v>
      </c>
    </row>
    <row r="9571" spans="1:21">
      <c r="A9571" t="n">
        <v>78970</v>
      </c>
      <c r="B9571" s="11" t="n">
        <v>50</v>
      </c>
      <c r="C9571" s="7" t="n">
        <v>0</v>
      </c>
      <c r="D9571" s="7" t="n">
        <v>8120</v>
      </c>
      <c r="E9571" s="7" t="n">
        <v>1</v>
      </c>
      <c r="F9571" s="7" t="n">
        <v>1000</v>
      </c>
      <c r="G9571" s="7" t="n">
        <v>0</v>
      </c>
      <c r="H9571" s="7" t="n">
        <v>0</v>
      </c>
      <c r="I9571" s="7" t="n">
        <v>1</v>
      </c>
      <c r="J9571" s="7" t="n">
        <v>0</v>
      </c>
      <c r="K9571" s="7" t="n">
        <v>0</v>
      </c>
      <c r="L9571" s="7" t="n">
        <v>0</v>
      </c>
      <c r="M9571" s="7" t="n">
        <v>0</v>
      </c>
      <c r="N9571" s="7" t="n">
        <v>1112014848</v>
      </c>
      <c r="O9571" s="7" t="s">
        <v>13</v>
      </c>
    </row>
    <row r="9572" spans="1:21">
      <c r="A9572" t="s">
        <v>4</v>
      </c>
      <c r="B9572" s="4" t="s">
        <v>5</v>
      </c>
      <c r="C9572" s="4" t="s">
        <v>10</v>
      </c>
      <c r="D9572" s="4" t="s">
        <v>14</v>
      </c>
      <c r="E9572" s="4" t="s">
        <v>6</v>
      </c>
      <c r="F9572" s="4" t="s">
        <v>24</v>
      </c>
      <c r="G9572" s="4" t="s">
        <v>24</v>
      </c>
      <c r="H9572" s="4" t="s">
        <v>24</v>
      </c>
    </row>
    <row r="9573" spans="1:21">
      <c r="A9573" t="n">
        <v>79009</v>
      </c>
      <c r="B9573" s="44" t="n">
        <v>48</v>
      </c>
      <c r="C9573" s="7" t="n">
        <v>7033</v>
      </c>
      <c r="D9573" s="7" t="n">
        <v>0</v>
      </c>
      <c r="E9573" s="7" t="s">
        <v>444</v>
      </c>
      <c r="F9573" s="7" t="n">
        <v>0</v>
      </c>
      <c r="G9573" s="7" t="n">
        <v>1</v>
      </c>
      <c r="H9573" s="7" t="n">
        <v>0</v>
      </c>
    </row>
    <row r="9574" spans="1:21">
      <c r="A9574" t="s">
        <v>4</v>
      </c>
      <c r="B9574" s="4" t="s">
        <v>5</v>
      </c>
      <c r="C9574" s="4" t="s">
        <v>14</v>
      </c>
      <c r="D9574" s="4" t="s">
        <v>10</v>
      </c>
      <c r="E9574" s="4" t="s">
        <v>10</v>
      </c>
      <c r="F9574" s="4" t="s">
        <v>10</v>
      </c>
      <c r="G9574" s="4" t="s">
        <v>10</v>
      </c>
      <c r="H9574" s="4" t="s">
        <v>10</v>
      </c>
      <c r="I9574" s="4" t="s">
        <v>6</v>
      </c>
      <c r="J9574" s="4" t="s">
        <v>24</v>
      </c>
      <c r="K9574" s="4" t="s">
        <v>24</v>
      </c>
      <c r="L9574" s="4" t="s">
        <v>24</v>
      </c>
      <c r="M9574" s="4" t="s">
        <v>9</v>
      </c>
      <c r="N9574" s="4" t="s">
        <v>9</v>
      </c>
      <c r="O9574" s="4" t="s">
        <v>24</v>
      </c>
      <c r="P9574" s="4" t="s">
        <v>24</v>
      </c>
      <c r="Q9574" s="4" t="s">
        <v>24</v>
      </c>
      <c r="R9574" s="4" t="s">
        <v>24</v>
      </c>
      <c r="S9574" s="4" t="s">
        <v>14</v>
      </c>
    </row>
    <row r="9575" spans="1:21">
      <c r="A9575" t="n">
        <v>79036</v>
      </c>
      <c r="B9575" s="57" t="n">
        <v>39</v>
      </c>
      <c r="C9575" s="7" t="n">
        <v>12</v>
      </c>
      <c r="D9575" s="7" t="n">
        <v>65533</v>
      </c>
      <c r="E9575" s="7" t="n">
        <v>211</v>
      </c>
      <c r="F9575" s="7" t="n">
        <v>0</v>
      </c>
      <c r="G9575" s="7" t="n">
        <v>7033</v>
      </c>
      <c r="H9575" s="7" t="n">
        <v>259</v>
      </c>
      <c r="I9575" s="7" t="s">
        <v>657</v>
      </c>
      <c r="J9575" s="7" t="n">
        <v>0</v>
      </c>
      <c r="K9575" s="7" t="n">
        <v>0</v>
      </c>
      <c r="L9575" s="7" t="n">
        <v>0</v>
      </c>
      <c r="M9575" s="7" t="n">
        <v>0</v>
      </c>
      <c r="N9575" s="7" t="n">
        <v>0</v>
      </c>
      <c r="O9575" s="7" t="n">
        <v>0</v>
      </c>
      <c r="P9575" s="7" t="n">
        <v>1</v>
      </c>
      <c r="Q9575" s="7" t="n">
        <v>1</v>
      </c>
      <c r="R9575" s="7" t="n">
        <v>1</v>
      </c>
      <c r="S9575" s="7" t="n">
        <v>100</v>
      </c>
    </row>
    <row r="9576" spans="1:21">
      <c r="A9576" t="s">
        <v>4</v>
      </c>
      <c r="B9576" s="4" t="s">
        <v>5</v>
      </c>
      <c r="C9576" s="4" t="s">
        <v>14</v>
      </c>
      <c r="D9576" s="4" t="s">
        <v>10</v>
      </c>
      <c r="E9576" s="4" t="s">
        <v>10</v>
      </c>
      <c r="F9576" s="4" t="s">
        <v>10</v>
      </c>
      <c r="G9576" s="4" t="s">
        <v>10</v>
      </c>
      <c r="H9576" s="4" t="s">
        <v>10</v>
      </c>
      <c r="I9576" s="4" t="s">
        <v>6</v>
      </c>
      <c r="J9576" s="4" t="s">
        <v>24</v>
      </c>
      <c r="K9576" s="4" t="s">
        <v>24</v>
      </c>
      <c r="L9576" s="4" t="s">
        <v>24</v>
      </c>
      <c r="M9576" s="4" t="s">
        <v>9</v>
      </c>
      <c r="N9576" s="4" t="s">
        <v>9</v>
      </c>
      <c r="O9576" s="4" t="s">
        <v>24</v>
      </c>
      <c r="P9576" s="4" t="s">
        <v>24</v>
      </c>
      <c r="Q9576" s="4" t="s">
        <v>24</v>
      </c>
      <c r="R9576" s="4" t="s">
        <v>24</v>
      </c>
      <c r="S9576" s="4" t="s">
        <v>14</v>
      </c>
    </row>
    <row r="9577" spans="1:21">
      <c r="A9577" t="n">
        <v>79098</v>
      </c>
      <c r="B9577" s="57" t="n">
        <v>39</v>
      </c>
      <c r="C9577" s="7" t="n">
        <v>12</v>
      </c>
      <c r="D9577" s="7" t="n">
        <v>65533</v>
      </c>
      <c r="E9577" s="7" t="n">
        <v>211</v>
      </c>
      <c r="F9577" s="7" t="n">
        <v>0</v>
      </c>
      <c r="G9577" s="7" t="n">
        <v>7033</v>
      </c>
      <c r="H9577" s="7" t="n">
        <v>259</v>
      </c>
      <c r="I9577" s="7" t="s">
        <v>658</v>
      </c>
      <c r="J9577" s="7" t="n">
        <v>0</v>
      </c>
      <c r="K9577" s="7" t="n">
        <v>0</v>
      </c>
      <c r="L9577" s="7" t="n">
        <v>0</v>
      </c>
      <c r="M9577" s="7" t="n">
        <v>0</v>
      </c>
      <c r="N9577" s="7" t="n">
        <v>0</v>
      </c>
      <c r="O9577" s="7" t="n">
        <v>0</v>
      </c>
      <c r="P9577" s="7" t="n">
        <v>1</v>
      </c>
      <c r="Q9577" s="7" t="n">
        <v>1</v>
      </c>
      <c r="R9577" s="7" t="n">
        <v>1</v>
      </c>
      <c r="S9577" s="7" t="n">
        <v>101</v>
      </c>
    </row>
    <row r="9578" spans="1:21">
      <c r="A9578" t="s">
        <v>4</v>
      </c>
      <c r="B9578" s="4" t="s">
        <v>5</v>
      </c>
      <c r="C9578" s="4" t="s">
        <v>10</v>
      </c>
    </row>
    <row r="9579" spans="1:21">
      <c r="A9579" t="n">
        <v>79160</v>
      </c>
      <c r="B9579" s="27" t="n">
        <v>16</v>
      </c>
      <c r="C9579" s="7" t="n">
        <v>0</v>
      </c>
    </row>
    <row r="9580" spans="1:21">
      <c r="A9580" t="s">
        <v>4</v>
      </c>
      <c r="B9580" s="4" t="s">
        <v>5</v>
      </c>
      <c r="C9580" s="4" t="s">
        <v>10</v>
      </c>
      <c r="D9580" s="4" t="s">
        <v>10</v>
      </c>
      <c r="E9580" s="4" t="s">
        <v>10</v>
      </c>
    </row>
    <row r="9581" spans="1:21">
      <c r="A9581" t="n">
        <v>79163</v>
      </c>
      <c r="B9581" s="64" t="n">
        <v>61</v>
      </c>
      <c r="C9581" s="7" t="n">
        <v>0</v>
      </c>
      <c r="D9581" s="7" t="n">
        <v>7033</v>
      </c>
      <c r="E9581" s="7" t="n">
        <v>0</v>
      </c>
    </row>
    <row r="9582" spans="1:21">
      <c r="A9582" t="s">
        <v>4</v>
      </c>
      <c r="B9582" s="4" t="s">
        <v>5</v>
      </c>
      <c r="C9582" s="4" t="s">
        <v>10</v>
      </c>
      <c r="D9582" s="4" t="s">
        <v>10</v>
      </c>
      <c r="E9582" s="4" t="s">
        <v>10</v>
      </c>
    </row>
    <row r="9583" spans="1:21">
      <c r="A9583" t="n">
        <v>79170</v>
      </c>
      <c r="B9583" s="64" t="n">
        <v>61</v>
      </c>
      <c r="C9583" s="7" t="n">
        <v>61489</v>
      </c>
      <c r="D9583" s="7" t="n">
        <v>7033</v>
      </c>
      <c r="E9583" s="7" t="n">
        <v>0</v>
      </c>
    </row>
    <row r="9584" spans="1:21">
      <c r="A9584" t="s">
        <v>4</v>
      </c>
      <c r="B9584" s="4" t="s">
        <v>5</v>
      </c>
      <c r="C9584" s="4" t="s">
        <v>10</v>
      </c>
      <c r="D9584" s="4" t="s">
        <v>10</v>
      </c>
      <c r="E9584" s="4" t="s">
        <v>10</v>
      </c>
    </row>
    <row r="9585" spans="1:19">
      <c r="A9585" t="n">
        <v>79177</v>
      </c>
      <c r="B9585" s="64" t="n">
        <v>61</v>
      </c>
      <c r="C9585" s="7" t="n">
        <v>61490</v>
      </c>
      <c r="D9585" s="7" t="n">
        <v>7033</v>
      </c>
      <c r="E9585" s="7" t="n">
        <v>0</v>
      </c>
    </row>
    <row r="9586" spans="1:19">
      <c r="A9586" t="s">
        <v>4</v>
      </c>
      <c r="B9586" s="4" t="s">
        <v>5</v>
      </c>
      <c r="C9586" s="4" t="s">
        <v>10</v>
      </c>
      <c r="D9586" s="4" t="s">
        <v>10</v>
      </c>
      <c r="E9586" s="4" t="s">
        <v>10</v>
      </c>
    </row>
    <row r="9587" spans="1:19">
      <c r="A9587" t="n">
        <v>79184</v>
      </c>
      <c r="B9587" s="64" t="n">
        <v>61</v>
      </c>
      <c r="C9587" s="7" t="n">
        <v>61488</v>
      </c>
      <c r="D9587" s="7" t="n">
        <v>7033</v>
      </c>
      <c r="E9587" s="7" t="n">
        <v>0</v>
      </c>
    </row>
    <row r="9588" spans="1:19">
      <c r="A9588" t="s">
        <v>4</v>
      </c>
      <c r="B9588" s="4" t="s">
        <v>5</v>
      </c>
      <c r="C9588" s="4" t="s">
        <v>10</v>
      </c>
      <c r="D9588" s="4" t="s">
        <v>10</v>
      </c>
      <c r="E9588" s="4" t="s">
        <v>10</v>
      </c>
    </row>
    <row r="9589" spans="1:19">
      <c r="A9589" t="n">
        <v>79191</v>
      </c>
      <c r="B9589" s="64" t="n">
        <v>61</v>
      </c>
      <c r="C9589" s="7" t="n">
        <v>8</v>
      </c>
      <c r="D9589" s="7" t="n">
        <v>7033</v>
      </c>
      <c r="E9589" s="7" t="n">
        <v>0</v>
      </c>
    </row>
    <row r="9590" spans="1:19">
      <c r="A9590" t="s">
        <v>4</v>
      </c>
      <c r="B9590" s="4" t="s">
        <v>5</v>
      </c>
      <c r="C9590" s="4" t="s">
        <v>10</v>
      </c>
      <c r="D9590" s="4" t="s">
        <v>10</v>
      </c>
      <c r="E9590" s="4" t="s">
        <v>10</v>
      </c>
    </row>
    <row r="9591" spans="1:19">
      <c r="A9591" t="n">
        <v>79198</v>
      </c>
      <c r="B9591" s="64" t="n">
        <v>61</v>
      </c>
      <c r="C9591" s="7" t="n">
        <v>1</v>
      </c>
      <c r="D9591" s="7" t="n">
        <v>7033</v>
      </c>
      <c r="E9591" s="7" t="n">
        <v>0</v>
      </c>
    </row>
    <row r="9592" spans="1:19">
      <c r="A9592" t="s">
        <v>4</v>
      </c>
      <c r="B9592" s="4" t="s">
        <v>5</v>
      </c>
      <c r="C9592" s="4" t="s">
        <v>10</v>
      </c>
      <c r="D9592" s="4" t="s">
        <v>10</v>
      </c>
      <c r="E9592" s="4" t="s">
        <v>10</v>
      </c>
    </row>
    <row r="9593" spans="1:19">
      <c r="A9593" t="n">
        <v>79205</v>
      </c>
      <c r="B9593" s="64" t="n">
        <v>61</v>
      </c>
      <c r="C9593" s="7" t="n">
        <v>7032</v>
      </c>
      <c r="D9593" s="7" t="n">
        <v>7033</v>
      </c>
      <c r="E9593" s="7" t="n">
        <v>0</v>
      </c>
    </row>
    <row r="9594" spans="1:19">
      <c r="A9594" t="s">
        <v>4</v>
      </c>
      <c r="B9594" s="4" t="s">
        <v>5</v>
      </c>
      <c r="C9594" s="4" t="s">
        <v>10</v>
      </c>
      <c r="D9594" s="4" t="s">
        <v>10</v>
      </c>
      <c r="E9594" s="4" t="s">
        <v>10</v>
      </c>
    </row>
    <row r="9595" spans="1:19">
      <c r="A9595" t="n">
        <v>79212</v>
      </c>
      <c r="B9595" s="64" t="n">
        <v>61</v>
      </c>
      <c r="C9595" s="7" t="n">
        <v>9</v>
      </c>
      <c r="D9595" s="7" t="n">
        <v>7033</v>
      </c>
      <c r="E9595" s="7" t="n">
        <v>0</v>
      </c>
    </row>
    <row r="9596" spans="1:19">
      <c r="A9596" t="s">
        <v>4</v>
      </c>
      <c r="B9596" s="4" t="s">
        <v>5</v>
      </c>
      <c r="C9596" s="4" t="s">
        <v>14</v>
      </c>
      <c r="D9596" s="4" t="s">
        <v>14</v>
      </c>
      <c r="E9596" s="4" t="s">
        <v>24</v>
      </c>
      <c r="F9596" s="4" t="s">
        <v>24</v>
      </c>
      <c r="G9596" s="4" t="s">
        <v>24</v>
      </c>
      <c r="H9596" s="4" t="s">
        <v>10</v>
      </c>
    </row>
    <row r="9597" spans="1:19">
      <c r="A9597" t="n">
        <v>79219</v>
      </c>
      <c r="B9597" s="33" t="n">
        <v>45</v>
      </c>
      <c r="C9597" s="7" t="n">
        <v>2</v>
      </c>
      <c r="D9597" s="7" t="n">
        <v>3</v>
      </c>
      <c r="E9597" s="7" t="n">
        <v>-294.209991455078</v>
      </c>
      <c r="F9597" s="7" t="n">
        <v>196.229995727539</v>
      </c>
      <c r="G9597" s="7" t="n">
        <v>29.3799991607666</v>
      </c>
      <c r="H9597" s="7" t="n">
        <v>0</v>
      </c>
    </row>
    <row r="9598" spans="1:19">
      <c r="A9598" t="s">
        <v>4</v>
      </c>
      <c r="B9598" s="4" t="s">
        <v>5</v>
      </c>
      <c r="C9598" s="4" t="s">
        <v>14</v>
      </c>
      <c r="D9598" s="4" t="s">
        <v>14</v>
      </c>
      <c r="E9598" s="4" t="s">
        <v>24</v>
      </c>
      <c r="F9598" s="4" t="s">
        <v>24</v>
      </c>
      <c r="G9598" s="4" t="s">
        <v>24</v>
      </c>
      <c r="H9598" s="4" t="s">
        <v>10</v>
      </c>
      <c r="I9598" s="4" t="s">
        <v>14</v>
      </c>
    </row>
    <row r="9599" spans="1:19">
      <c r="A9599" t="n">
        <v>79236</v>
      </c>
      <c r="B9599" s="33" t="n">
        <v>45</v>
      </c>
      <c r="C9599" s="7" t="n">
        <v>4</v>
      </c>
      <c r="D9599" s="7" t="n">
        <v>3</v>
      </c>
      <c r="E9599" s="7" t="n">
        <v>0.939999997615814</v>
      </c>
      <c r="F9599" s="7" t="n">
        <v>110.040000915527</v>
      </c>
      <c r="G9599" s="7" t="n">
        <v>13.8699998855591</v>
      </c>
      <c r="H9599" s="7" t="n">
        <v>0</v>
      </c>
      <c r="I9599" s="7" t="n">
        <v>1</v>
      </c>
    </row>
    <row r="9600" spans="1:19">
      <c r="A9600" t="s">
        <v>4</v>
      </c>
      <c r="B9600" s="4" t="s">
        <v>5</v>
      </c>
      <c r="C9600" s="4" t="s">
        <v>14</v>
      </c>
      <c r="D9600" s="4" t="s">
        <v>14</v>
      </c>
      <c r="E9600" s="4" t="s">
        <v>24</v>
      </c>
      <c r="F9600" s="4" t="s">
        <v>10</v>
      </c>
    </row>
    <row r="9601" spans="1:9">
      <c r="A9601" t="n">
        <v>79254</v>
      </c>
      <c r="B9601" s="33" t="n">
        <v>45</v>
      </c>
      <c r="C9601" s="7" t="n">
        <v>5</v>
      </c>
      <c r="D9601" s="7" t="n">
        <v>3</v>
      </c>
      <c r="E9601" s="7" t="n">
        <v>19.7000007629395</v>
      </c>
      <c r="F9601" s="7" t="n">
        <v>0</v>
      </c>
    </row>
    <row r="9602" spans="1:9">
      <c r="A9602" t="s">
        <v>4</v>
      </c>
      <c r="B9602" s="4" t="s">
        <v>5</v>
      </c>
      <c r="C9602" s="4" t="s">
        <v>14</v>
      </c>
      <c r="D9602" s="4" t="s">
        <v>14</v>
      </c>
      <c r="E9602" s="4" t="s">
        <v>24</v>
      </c>
      <c r="F9602" s="4" t="s">
        <v>10</v>
      </c>
    </row>
    <row r="9603" spans="1:9">
      <c r="A9603" t="n">
        <v>79263</v>
      </c>
      <c r="B9603" s="33" t="n">
        <v>45</v>
      </c>
      <c r="C9603" s="7" t="n">
        <v>11</v>
      </c>
      <c r="D9603" s="7" t="n">
        <v>3</v>
      </c>
      <c r="E9603" s="7" t="n">
        <v>32.7999992370605</v>
      </c>
      <c r="F9603" s="7" t="n">
        <v>0</v>
      </c>
    </row>
    <row r="9604" spans="1:9">
      <c r="A9604" t="s">
        <v>4</v>
      </c>
      <c r="B9604" s="4" t="s">
        <v>5</v>
      </c>
      <c r="C9604" s="4" t="s">
        <v>10</v>
      </c>
      <c r="D9604" s="4" t="s">
        <v>24</v>
      </c>
      <c r="E9604" s="4" t="s">
        <v>24</v>
      </c>
      <c r="F9604" s="4" t="s">
        <v>24</v>
      </c>
      <c r="G9604" s="4" t="s">
        <v>24</v>
      </c>
    </row>
    <row r="9605" spans="1:9">
      <c r="A9605" t="n">
        <v>79272</v>
      </c>
      <c r="B9605" s="40" t="n">
        <v>46</v>
      </c>
      <c r="C9605" s="7" t="n">
        <v>7033</v>
      </c>
      <c r="D9605" s="7" t="n">
        <v>-308.480010986328</v>
      </c>
      <c r="E9605" s="7" t="n">
        <v>191.199996948242</v>
      </c>
      <c r="F9605" s="7" t="n">
        <v>31.75</v>
      </c>
      <c r="G9605" s="7" t="n">
        <v>90</v>
      </c>
    </row>
    <row r="9606" spans="1:9">
      <c r="A9606" t="s">
        <v>4</v>
      </c>
      <c r="B9606" s="4" t="s">
        <v>5</v>
      </c>
      <c r="C9606" s="4" t="s">
        <v>14</v>
      </c>
      <c r="D9606" s="4" t="s">
        <v>10</v>
      </c>
      <c r="E9606" s="4" t="s">
        <v>10</v>
      </c>
      <c r="F9606" s="4" t="s">
        <v>9</v>
      </c>
    </row>
    <row r="9607" spans="1:9">
      <c r="A9607" t="n">
        <v>79291</v>
      </c>
      <c r="B9607" s="59" t="n">
        <v>84</v>
      </c>
      <c r="C9607" s="7" t="n">
        <v>0</v>
      </c>
      <c r="D9607" s="7" t="n">
        <v>0</v>
      </c>
      <c r="E9607" s="7" t="n">
        <v>100</v>
      </c>
      <c r="F9607" s="7" t="n">
        <v>1053609165</v>
      </c>
    </row>
    <row r="9608" spans="1:9">
      <c r="A9608" t="s">
        <v>4</v>
      </c>
      <c r="B9608" s="4" t="s">
        <v>5</v>
      </c>
      <c r="C9608" s="4" t="s">
        <v>14</v>
      </c>
      <c r="D9608" s="4" t="s">
        <v>24</v>
      </c>
      <c r="E9608" s="4" t="s">
        <v>24</v>
      </c>
      <c r="F9608" s="4" t="s">
        <v>24</v>
      </c>
    </row>
    <row r="9609" spans="1:9">
      <c r="A9609" t="n">
        <v>79301</v>
      </c>
      <c r="B9609" s="33" t="n">
        <v>45</v>
      </c>
      <c r="C9609" s="7" t="n">
        <v>9</v>
      </c>
      <c r="D9609" s="7" t="n">
        <v>0.0500000007450581</v>
      </c>
      <c r="E9609" s="7" t="n">
        <v>0.0500000007450581</v>
      </c>
      <c r="F9609" s="7" t="n">
        <v>30</v>
      </c>
    </row>
    <row r="9610" spans="1:9">
      <c r="A9610" t="s">
        <v>4</v>
      </c>
      <c r="B9610" s="4" t="s">
        <v>5</v>
      </c>
      <c r="C9610" s="4" t="s">
        <v>10</v>
      </c>
      <c r="D9610" s="4" t="s">
        <v>10</v>
      </c>
      <c r="E9610" s="4" t="s">
        <v>24</v>
      </c>
      <c r="F9610" s="4" t="s">
        <v>24</v>
      </c>
      <c r="G9610" s="4" t="s">
        <v>24</v>
      </c>
      <c r="H9610" s="4" t="s">
        <v>24</v>
      </c>
      <c r="I9610" s="4" t="s">
        <v>14</v>
      </c>
      <c r="J9610" s="4" t="s">
        <v>10</v>
      </c>
    </row>
    <row r="9611" spans="1:9">
      <c r="A9611" t="n">
        <v>79315</v>
      </c>
      <c r="B9611" s="48" t="n">
        <v>55</v>
      </c>
      <c r="C9611" s="7" t="n">
        <v>7033</v>
      </c>
      <c r="D9611" s="7" t="n">
        <v>65533</v>
      </c>
      <c r="E9611" s="7" t="n">
        <v>-225.270004272461</v>
      </c>
      <c r="F9611" s="7" t="n">
        <v>191.490005493164</v>
      </c>
      <c r="G9611" s="7" t="n">
        <v>33.8199996948242</v>
      </c>
      <c r="H9611" s="7" t="n">
        <v>10</v>
      </c>
      <c r="I9611" s="7" t="n">
        <v>0</v>
      </c>
      <c r="J9611" s="7" t="n">
        <v>0</v>
      </c>
    </row>
    <row r="9612" spans="1:9">
      <c r="A9612" t="s">
        <v>4</v>
      </c>
      <c r="B9612" s="4" t="s">
        <v>5</v>
      </c>
      <c r="C9612" s="4" t="s">
        <v>14</v>
      </c>
      <c r="D9612" s="4" t="s">
        <v>10</v>
      </c>
      <c r="E9612" s="4" t="s">
        <v>24</v>
      </c>
      <c r="F9612" s="4" t="s">
        <v>10</v>
      </c>
      <c r="G9612" s="4" t="s">
        <v>9</v>
      </c>
      <c r="H9612" s="4" t="s">
        <v>9</v>
      </c>
      <c r="I9612" s="4" t="s">
        <v>10</v>
      </c>
      <c r="J9612" s="4" t="s">
        <v>10</v>
      </c>
      <c r="K9612" s="4" t="s">
        <v>9</v>
      </c>
      <c r="L9612" s="4" t="s">
        <v>9</v>
      </c>
      <c r="M9612" s="4" t="s">
        <v>9</v>
      </c>
      <c r="N9612" s="4" t="s">
        <v>9</v>
      </c>
      <c r="O9612" s="4" t="s">
        <v>6</v>
      </c>
    </row>
    <row r="9613" spans="1:9">
      <c r="A9613" t="n">
        <v>79339</v>
      </c>
      <c r="B9613" s="11" t="n">
        <v>50</v>
      </c>
      <c r="C9613" s="7" t="n">
        <v>0</v>
      </c>
      <c r="D9613" s="7" t="n">
        <v>4525</v>
      </c>
      <c r="E9613" s="7" t="n">
        <v>0.800000011920929</v>
      </c>
      <c r="F9613" s="7" t="n">
        <v>1000</v>
      </c>
      <c r="G9613" s="7" t="n">
        <v>0</v>
      </c>
      <c r="H9613" s="7" t="n">
        <v>1086324736</v>
      </c>
      <c r="I9613" s="7" t="n">
        <v>1</v>
      </c>
      <c r="J9613" s="7" t="n">
        <v>7033</v>
      </c>
      <c r="K9613" s="7" t="n">
        <v>0</v>
      </c>
      <c r="L9613" s="7" t="n">
        <v>0</v>
      </c>
      <c r="M9613" s="7" t="n">
        <v>0</v>
      </c>
      <c r="N9613" s="7" t="n">
        <v>1135542272</v>
      </c>
      <c r="O9613" s="7" t="s">
        <v>13</v>
      </c>
    </row>
    <row r="9614" spans="1:9">
      <c r="A9614" t="s">
        <v>4</v>
      </c>
      <c r="B9614" s="4" t="s">
        <v>5</v>
      </c>
      <c r="C9614" s="4" t="s">
        <v>14</v>
      </c>
      <c r="D9614" s="4" t="s">
        <v>14</v>
      </c>
      <c r="E9614" s="4" t="s">
        <v>24</v>
      </c>
      <c r="F9614" s="4" t="s">
        <v>24</v>
      </c>
      <c r="G9614" s="4" t="s">
        <v>24</v>
      </c>
      <c r="H9614" s="4" t="s">
        <v>10</v>
      </c>
    </row>
    <row r="9615" spans="1:9">
      <c r="A9615" t="n">
        <v>79378</v>
      </c>
      <c r="B9615" s="33" t="n">
        <v>45</v>
      </c>
      <c r="C9615" s="7" t="n">
        <v>2</v>
      </c>
      <c r="D9615" s="7" t="n">
        <v>3</v>
      </c>
      <c r="E9615" s="7" t="n">
        <v>-283.579986572266</v>
      </c>
      <c r="F9615" s="7" t="n">
        <v>196.229995727539</v>
      </c>
      <c r="G9615" s="7" t="n">
        <v>23.9799995422363</v>
      </c>
      <c r="H9615" s="7" t="n">
        <v>5000</v>
      </c>
    </row>
    <row r="9616" spans="1:9">
      <c r="A9616" t="s">
        <v>4</v>
      </c>
      <c r="B9616" s="4" t="s">
        <v>5</v>
      </c>
      <c r="C9616" s="4" t="s">
        <v>14</v>
      </c>
      <c r="D9616" s="4" t="s">
        <v>14</v>
      </c>
      <c r="E9616" s="4" t="s">
        <v>24</v>
      </c>
      <c r="F9616" s="4" t="s">
        <v>24</v>
      </c>
      <c r="G9616" s="4" t="s">
        <v>24</v>
      </c>
      <c r="H9616" s="4" t="s">
        <v>10</v>
      </c>
      <c r="I9616" s="4" t="s">
        <v>14</v>
      </c>
    </row>
    <row r="9617" spans="1:15">
      <c r="A9617" t="n">
        <v>79395</v>
      </c>
      <c r="B9617" s="33" t="n">
        <v>45</v>
      </c>
      <c r="C9617" s="7" t="n">
        <v>4</v>
      </c>
      <c r="D9617" s="7" t="n">
        <v>3</v>
      </c>
      <c r="E9617" s="7" t="n">
        <v>2.38000011444092</v>
      </c>
      <c r="F9617" s="7" t="n">
        <v>260.820007324219</v>
      </c>
      <c r="G9617" s="7" t="n">
        <v>13.8699998855591</v>
      </c>
      <c r="H9617" s="7" t="n">
        <v>5000</v>
      </c>
      <c r="I9617" s="7" t="n">
        <v>1</v>
      </c>
    </row>
    <row r="9618" spans="1:15">
      <c r="A9618" t="s">
        <v>4</v>
      </c>
      <c r="B9618" s="4" t="s">
        <v>5</v>
      </c>
      <c r="C9618" s="4" t="s">
        <v>14</v>
      </c>
      <c r="D9618" s="4" t="s">
        <v>14</v>
      </c>
      <c r="E9618" s="4" t="s">
        <v>24</v>
      </c>
      <c r="F9618" s="4" t="s">
        <v>10</v>
      </c>
    </row>
    <row r="9619" spans="1:15">
      <c r="A9619" t="n">
        <v>79413</v>
      </c>
      <c r="B9619" s="33" t="n">
        <v>45</v>
      </c>
      <c r="C9619" s="7" t="n">
        <v>5</v>
      </c>
      <c r="D9619" s="7" t="n">
        <v>3</v>
      </c>
      <c r="E9619" s="7" t="n">
        <v>5.90000009536743</v>
      </c>
      <c r="F9619" s="7" t="n">
        <v>5000</v>
      </c>
    </row>
    <row r="9620" spans="1:15">
      <c r="A9620" t="s">
        <v>4</v>
      </c>
      <c r="B9620" s="4" t="s">
        <v>5</v>
      </c>
      <c r="C9620" s="4" t="s">
        <v>14</v>
      </c>
      <c r="D9620" s="4" t="s">
        <v>14</v>
      </c>
      <c r="E9620" s="4" t="s">
        <v>24</v>
      </c>
      <c r="F9620" s="4" t="s">
        <v>10</v>
      </c>
    </row>
    <row r="9621" spans="1:15">
      <c r="A9621" t="n">
        <v>79422</v>
      </c>
      <c r="B9621" s="33" t="n">
        <v>45</v>
      </c>
      <c r="C9621" s="7" t="n">
        <v>11</v>
      </c>
      <c r="D9621" s="7" t="n">
        <v>3</v>
      </c>
      <c r="E9621" s="7" t="n">
        <v>27.6000003814697</v>
      </c>
      <c r="F9621" s="7" t="n">
        <v>5000</v>
      </c>
    </row>
    <row r="9622" spans="1:15">
      <c r="A9622" t="s">
        <v>4</v>
      </c>
      <c r="B9622" s="4" t="s">
        <v>5</v>
      </c>
      <c r="C9622" s="4" t="s">
        <v>14</v>
      </c>
      <c r="D9622" s="4" t="s">
        <v>10</v>
      </c>
      <c r="E9622" s="4" t="s">
        <v>24</v>
      </c>
    </row>
    <row r="9623" spans="1:15">
      <c r="A9623" t="n">
        <v>79431</v>
      </c>
      <c r="B9623" s="23" t="n">
        <v>58</v>
      </c>
      <c r="C9623" s="7" t="n">
        <v>100</v>
      </c>
      <c r="D9623" s="7" t="n">
        <v>1000</v>
      </c>
      <c r="E9623" s="7" t="n">
        <v>1</v>
      </c>
    </row>
    <row r="9624" spans="1:15">
      <c r="A9624" t="s">
        <v>4</v>
      </c>
      <c r="B9624" s="4" t="s">
        <v>5</v>
      </c>
      <c r="C9624" s="4" t="s">
        <v>14</v>
      </c>
      <c r="D9624" s="4" t="s">
        <v>10</v>
      </c>
    </row>
    <row r="9625" spans="1:15">
      <c r="A9625" t="n">
        <v>79439</v>
      </c>
      <c r="B9625" s="23" t="n">
        <v>58</v>
      </c>
      <c r="C9625" s="7" t="n">
        <v>255</v>
      </c>
      <c r="D9625" s="7" t="n">
        <v>0</v>
      </c>
    </row>
    <row r="9626" spans="1:15">
      <c r="A9626" t="s">
        <v>4</v>
      </c>
      <c r="B9626" s="4" t="s">
        <v>5</v>
      </c>
      <c r="C9626" s="4" t="s">
        <v>14</v>
      </c>
      <c r="D9626" s="4" t="s">
        <v>10</v>
      </c>
    </row>
    <row r="9627" spans="1:15">
      <c r="A9627" t="n">
        <v>79443</v>
      </c>
      <c r="B9627" s="33" t="n">
        <v>45</v>
      </c>
      <c r="C9627" s="7" t="n">
        <v>7</v>
      </c>
      <c r="D9627" s="7" t="n">
        <v>255</v>
      </c>
    </row>
    <row r="9628" spans="1:15">
      <c r="A9628" t="s">
        <v>4</v>
      </c>
      <c r="B9628" s="4" t="s">
        <v>5</v>
      </c>
      <c r="C9628" s="4" t="s">
        <v>14</v>
      </c>
      <c r="D9628" s="4" t="s">
        <v>10</v>
      </c>
      <c r="E9628" s="4" t="s">
        <v>24</v>
      </c>
    </row>
    <row r="9629" spans="1:15">
      <c r="A9629" t="n">
        <v>79447</v>
      </c>
      <c r="B9629" s="23" t="n">
        <v>58</v>
      </c>
      <c r="C9629" s="7" t="n">
        <v>101</v>
      </c>
      <c r="D9629" s="7" t="n">
        <v>300</v>
      </c>
      <c r="E9629" s="7" t="n">
        <v>1</v>
      </c>
    </row>
    <row r="9630" spans="1:15">
      <c r="A9630" t="s">
        <v>4</v>
      </c>
      <c r="B9630" s="4" t="s">
        <v>5</v>
      </c>
      <c r="C9630" s="4" t="s">
        <v>14</v>
      </c>
      <c r="D9630" s="4" t="s">
        <v>10</v>
      </c>
    </row>
    <row r="9631" spans="1:15">
      <c r="A9631" t="n">
        <v>79455</v>
      </c>
      <c r="B9631" s="23" t="n">
        <v>58</v>
      </c>
      <c r="C9631" s="7" t="n">
        <v>254</v>
      </c>
      <c r="D9631" s="7" t="n">
        <v>0</v>
      </c>
    </row>
    <row r="9632" spans="1:15">
      <c r="A9632" t="s">
        <v>4</v>
      </c>
      <c r="B9632" s="4" t="s">
        <v>5</v>
      </c>
      <c r="C9632" s="4" t="s">
        <v>14</v>
      </c>
    </row>
    <row r="9633" spans="1:9">
      <c r="A9633" t="n">
        <v>79459</v>
      </c>
      <c r="B9633" s="33" t="n">
        <v>45</v>
      </c>
      <c r="C9633" s="7" t="n">
        <v>0</v>
      </c>
    </row>
    <row r="9634" spans="1:9">
      <c r="A9634" t="s">
        <v>4</v>
      </c>
      <c r="B9634" s="4" t="s">
        <v>5</v>
      </c>
      <c r="C9634" s="4" t="s">
        <v>14</v>
      </c>
      <c r="D9634" s="4" t="s">
        <v>14</v>
      </c>
      <c r="E9634" s="4" t="s">
        <v>24</v>
      </c>
      <c r="F9634" s="4" t="s">
        <v>24</v>
      </c>
      <c r="G9634" s="4" t="s">
        <v>24</v>
      </c>
      <c r="H9634" s="4" t="s">
        <v>10</v>
      </c>
    </row>
    <row r="9635" spans="1:9">
      <c r="A9635" t="n">
        <v>79461</v>
      </c>
      <c r="B9635" s="33" t="n">
        <v>45</v>
      </c>
      <c r="C9635" s="7" t="n">
        <v>2</v>
      </c>
      <c r="D9635" s="7" t="n">
        <v>3</v>
      </c>
      <c r="E9635" s="7" t="n">
        <v>-117.900001525879</v>
      </c>
      <c r="F9635" s="7" t="n">
        <v>175.309997558594</v>
      </c>
      <c r="G9635" s="7" t="n">
        <v>34.2599983215332</v>
      </c>
      <c r="H9635" s="7" t="n">
        <v>0</v>
      </c>
    </row>
    <row r="9636" spans="1:9">
      <c r="A9636" t="s">
        <v>4</v>
      </c>
      <c r="B9636" s="4" t="s">
        <v>5</v>
      </c>
      <c r="C9636" s="4" t="s">
        <v>14</v>
      </c>
      <c r="D9636" s="4" t="s">
        <v>14</v>
      </c>
      <c r="E9636" s="4" t="s">
        <v>24</v>
      </c>
      <c r="F9636" s="4" t="s">
        <v>24</v>
      </c>
      <c r="G9636" s="4" t="s">
        <v>24</v>
      </c>
      <c r="H9636" s="4" t="s">
        <v>10</v>
      </c>
      <c r="I9636" s="4" t="s">
        <v>14</v>
      </c>
    </row>
    <row r="9637" spans="1:9">
      <c r="A9637" t="n">
        <v>79478</v>
      </c>
      <c r="B9637" s="33" t="n">
        <v>45</v>
      </c>
      <c r="C9637" s="7" t="n">
        <v>4</v>
      </c>
      <c r="D9637" s="7" t="n">
        <v>3</v>
      </c>
      <c r="E9637" s="7" t="n">
        <v>36.6699981689453</v>
      </c>
      <c r="F9637" s="7" t="n">
        <v>219.759994506836</v>
      </c>
      <c r="G9637" s="7" t="n">
        <v>353.869995117188</v>
      </c>
      <c r="H9637" s="7" t="n">
        <v>0</v>
      </c>
      <c r="I9637" s="7" t="n">
        <v>1</v>
      </c>
    </row>
    <row r="9638" spans="1:9">
      <c r="A9638" t="s">
        <v>4</v>
      </c>
      <c r="B9638" s="4" t="s">
        <v>5</v>
      </c>
      <c r="C9638" s="4" t="s">
        <v>14</v>
      </c>
      <c r="D9638" s="4" t="s">
        <v>14</v>
      </c>
      <c r="E9638" s="4" t="s">
        <v>24</v>
      </c>
      <c r="F9638" s="4" t="s">
        <v>10</v>
      </c>
    </row>
    <row r="9639" spans="1:9">
      <c r="A9639" t="n">
        <v>79496</v>
      </c>
      <c r="B9639" s="33" t="n">
        <v>45</v>
      </c>
      <c r="C9639" s="7" t="n">
        <v>5</v>
      </c>
      <c r="D9639" s="7" t="n">
        <v>3</v>
      </c>
      <c r="E9639" s="7" t="n">
        <v>18.7999992370605</v>
      </c>
      <c r="F9639" s="7" t="n">
        <v>0</v>
      </c>
    </row>
    <row r="9640" spans="1:9">
      <c r="A9640" t="s">
        <v>4</v>
      </c>
      <c r="B9640" s="4" t="s">
        <v>5</v>
      </c>
      <c r="C9640" s="4" t="s">
        <v>14</v>
      </c>
      <c r="D9640" s="4" t="s">
        <v>14</v>
      </c>
      <c r="E9640" s="4" t="s">
        <v>24</v>
      </c>
      <c r="F9640" s="4" t="s">
        <v>10</v>
      </c>
    </row>
    <row r="9641" spans="1:9">
      <c r="A9641" t="n">
        <v>79505</v>
      </c>
      <c r="B9641" s="33" t="n">
        <v>45</v>
      </c>
      <c r="C9641" s="7" t="n">
        <v>11</v>
      </c>
      <c r="D9641" s="7" t="n">
        <v>3</v>
      </c>
      <c r="E9641" s="7" t="n">
        <v>39.7000007629395</v>
      </c>
      <c r="F9641" s="7" t="n">
        <v>0</v>
      </c>
    </row>
    <row r="9642" spans="1:9">
      <c r="A9642" t="s">
        <v>4</v>
      </c>
      <c r="B9642" s="4" t="s">
        <v>5</v>
      </c>
      <c r="C9642" s="4" t="s">
        <v>10</v>
      </c>
      <c r="D9642" s="4" t="s">
        <v>14</v>
      </c>
    </row>
    <row r="9643" spans="1:9">
      <c r="A9643" t="n">
        <v>79514</v>
      </c>
      <c r="B9643" s="49" t="n">
        <v>56</v>
      </c>
      <c r="C9643" s="7" t="n">
        <v>7033</v>
      </c>
      <c r="D9643" s="7" t="n">
        <v>1</v>
      </c>
    </row>
    <row r="9644" spans="1:9">
      <c r="A9644" t="s">
        <v>4</v>
      </c>
      <c r="B9644" s="4" t="s">
        <v>5</v>
      </c>
      <c r="C9644" s="4" t="s">
        <v>10</v>
      </c>
      <c r="D9644" s="4" t="s">
        <v>24</v>
      </c>
      <c r="E9644" s="4" t="s">
        <v>24</v>
      </c>
      <c r="F9644" s="4" t="s">
        <v>24</v>
      </c>
      <c r="G9644" s="4" t="s">
        <v>24</v>
      </c>
    </row>
    <row r="9645" spans="1:9">
      <c r="A9645" t="n">
        <v>79518</v>
      </c>
      <c r="B9645" s="40" t="n">
        <v>46</v>
      </c>
      <c r="C9645" s="7" t="n">
        <v>7033</v>
      </c>
      <c r="D9645" s="7" t="n">
        <v>-124.080001831055</v>
      </c>
      <c r="E9645" s="7" t="n">
        <v>174.789993286133</v>
      </c>
      <c r="F9645" s="7" t="n">
        <v>31.75</v>
      </c>
      <c r="G9645" s="7" t="n">
        <v>90</v>
      </c>
    </row>
    <row r="9646" spans="1:9">
      <c r="A9646" t="s">
        <v>4</v>
      </c>
      <c r="B9646" s="4" t="s">
        <v>5</v>
      </c>
      <c r="C9646" s="4" t="s">
        <v>10</v>
      </c>
      <c r="D9646" s="4" t="s">
        <v>14</v>
      </c>
      <c r="E9646" s="4" t="s">
        <v>6</v>
      </c>
      <c r="F9646" s="4" t="s">
        <v>24</v>
      </c>
      <c r="G9646" s="4" t="s">
        <v>24</v>
      </c>
      <c r="H9646" s="4" t="s">
        <v>24</v>
      </c>
    </row>
    <row r="9647" spans="1:9">
      <c r="A9647" t="n">
        <v>79537</v>
      </c>
      <c r="B9647" s="44" t="n">
        <v>48</v>
      </c>
      <c r="C9647" s="7" t="n">
        <v>7033</v>
      </c>
      <c r="D9647" s="7" t="n">
        <v>0</v>
      </c>
      <c r="E9647" s="7" t="s">
        <v>446</v>
      </c>
      <c r="F9647" s="7" t="n">
        <v>1</v>
      </c>
      <c r="G9647" s="7" t="n">
        <v>0.5</v>
      </c>
      <c r="H9647" s="7" t="n">
        <v>0</v>
      </c>
    </row>
    <row r="9648" spans="1:9">
      <c r="A9648" t="s">
        <v>4</v>
      </c>
      <c r="B9648" s="4" t="s">
        <v>5</v>
      </c>
      <c r="C9648" s="4" t="s">
        <v>10</v>
      </c>
      <c r="D9648" s="4" t="s">
        <v>24</v>
      </c>
      <c r="E9648" s="4" t="s">
        <v>24</v>
      </c>
      <c r="F9648" s="4" t="s">
        <v>24</v>
      </c>
      <c r="G9648" s="4" t="s">
        <v>24</v>
      </c>
    </row>
    <row r="9649" spans="1:9">
      <c r="A9649" t="n">
        <v>79564</v>
      </c>
      <c r="B9649" s="68" t="n">
        <v>131</v>
      </c>
      <c r="C9649" s="7" t="n">
        <v>7033</v>
      </c>
      <c r="D9649" s="7" t="n">
        <v>0</v>
      </c>
      <c r="E9649" s="7" t="n">
        <v>1</v>
      </c>
      <c r="F9649" s="7" t="n">
        <v>2</v>
      </c>
      <c r="G9649" s="7" t="n">
        <v>0.100000001490116</v>
      </c>
    </row>
    <row r="9650" spans="1:9">
      <c r="A9650" t="s">
        <v>4</v>
      </c>
      <c r="B9650" s="4" t="s">
        <v>5</v>
      </c>
      <c r="C9650" s="4" t="s">
        <v>10</v>
      </c>
      <c r="D9650" s="4" t="s">
        <v>10</v>
      </c>
      <c r="E9650" s="4" t="s">
        <v>24</v>
      </c>
      <c r="F9650" s="4" t="s">
        <v>24</v>
      </c>
      <c r="G9650" s="4" t="s">
        <v>24</v>
      </c>
      <c r="H9650" s="4" t="s">
        <v>24</v>
      </c>
      <c r="I9650" s="4" t="s">
        <v>14</v>
      </c>
      <c r="J9650" s="4" t="s">
        <v>10</v>
      </c>
    </row>
    <row r="9651" spans="1:9">
      <c r="A9651" t="n">
        <v>79583</v>
      </c>
      <c r="B9651" s="48" t="n">
        <v>55</v>
      </c>
      <c r="C9651" s="7" t="n">
        <v>7033</v>
      </c>
      <c r="D9651" s="7" t="n">
        <v>65533</v>
      </c>
      <c r="E9651" s="7" t="n">
        <v>-113.160003662109</v>
      </c>
      <c r="F9651" s="7" t="n">
        <v>170.880004882813</v>
      </c>
      <c r="G9651" s="7" t="n">
        <v>31.75</v>
      </c>
      <c r="H9651" s="7" t="n">
        <v>15</v>
      </c>
      <c r="I9651" s="7" t="n">
        <v>0</v>
      </c>
      <c r="J9651" s="7" t="n">
        <v>0</v>
      </c>
    </row>
    <row r="9652" spans="1:9">
      <c r="A9652" t="s">
        <v>4</v>
      </c>
      <c r="B9652" s="4" t="s">
        <v>5</v>
      </c>
      <c r="C9652" s="4" t="s">
        <v>14</v>
      </c>
      <c r="D9652" s="4" t="s">
        <v>14</v>
      </c>
      <c r="E9652" s="4" t="s">
        <v>24</v>
      </c>
      <c r="F9652" s="4" t="s">
        <v>24</v>
      </c>
      <c r="G9652" s="4" t="s">
        <v>24</v>
      </c>
      <c r="H9652" s="4" t="s">
        <v>10</v>
      </c>
    </row>
    <row r="9653" spans="1:9">
      <c r="A9653" t="n">
        <v>79607</v>
      </c>
      <c r="B9653" s="33" t="n">
        <v>45</v>
      </c>
      <c r="C9653" s="7" t="n">
        <v>2</v>
      </c>
      <c r="D9653" s="7" t="n">
        <v>2</v>
      </c>
      <c r="E9653" s="7" t="n">
        <v>-113</v>
      </c>
      <c r="F9653" s="7" t="n">
        <v>174.960006713867</v>
      </c>
      <c r="G9653" s="7" t="n">
        <v>30.5200004577637</v>
      </c>
      <c r="H9653" s="7" t="n">
        <v>3000</v>
      </c>
    </row>
    <row r="9654" spans="1:9">
      <c r="A9654" t="s">
        <v>4</v>
      </c>
      <c r="B9654" s="4" t="s">
        <v>5</v>
      </c>
      <c r="C9654" s="4" t="s">
        <v>14</v>
      </c>
      <c r="D9654" s="4" t="s">
        <v>14</v>
      </c>
      <c r="E9654" s="4" t="s">
        <v>24</v>
      </c>
      <c r="F9654" s="4" t="s">
        <v>24</v>
      </c>
      <c r="G9654" s="4" t="s">
        <v>24</v>
      </c>
      <c r="H9654" s="4" t="s">
        <v>10</v>
      </c>
      <c r="I9654" s="4" t="s">
        <v>14</v>
      </c>
    </row>
    <row r="9655" spans="1:9">
      <c r="A9655" t="n">
        <v>79624</v>
      </c>
      <c r="B9655" s="33" t="n">
        <v>45</v>
      </c>
      <c r="C9655" s="7" t="n">
        <v>4</v>
      </c>
      <c r="D9655" s="7" t="n">
        <v>2</v>
      </c>
      <c r="E9655" s="7" t="n">
        <v>36.6699981689453</v>
      </c>
      <c r="F9655" s="7" t="n">
        <v>200.820007324219</v>
      </c>
      <c r="G9655" s="7" t="n">
        <v>353.869995117188</v>
      </c>
      <c r="H9655" s="7" t="n">
        <v>3000</v>
      </c>
      <c r="I9655" s="7" t="n">
        <v>1</v>
      </c>
    </row>
    <row r="9656" spans="1:9">
      <c r="A9656" t="s">
        <v>4</v>
      </c>
      <c r="B9656" s="4" t="s">
        <v>5</v>
      </c>
      <c r="C9656" s="4" t="s">
        <v>14</v>
      </c>
      <c r="D9656" s="4" t="s">
        <v>14</v>
      </c>
      <c r="E9656" s="4" t="s">
        <v>24</v>
      </c>
      <c r="F9656" s="4" t="s">
        <v>10</v>
      </c>
    </row>
    <row r="9657" spans="1:9">
      <c r="A9657" t="n">
        <v>79642</v>
      </c>
      <c r="B9657" s="33" t="n">
        <v>45</v>
      </c>
      <c r="C9657" s="7" t="n">
        <v>5</v>
      </c>
      <c r="D9657" s="7" t="n">
        <v>2</v>
      </c>
      <c r="E9657" s="7" t="n">
        <v>11.3000001907349</v>
      </c>
      <c r="F9657" s="7" t="n">
        <v>3000</v>
      </c>
    </row>
    <row r="9658" spans="1:9">
      <c r="A9658" t="s">
        <v>4</v>
      </c>
      <c r="B9658" s="4" t="s">
        <v>5</v>
      </c>
      <c r="C9658" s="4" t="s">
        <v>14</v>
      </c>
      <c r="D9658" s="4" t="s">
        <v>14</v>
      </c>
      <c r="E9658" s="4" t="s">
        <v>24</v>
      </c>
      <c r="F9658" s="4" t="s">
        <v>10</v>
      </c>
    </row>
    <row r="9659" spans="1:9">
      <c r="A9659" t="n">
        <v>79651</v>
      </c>
      <c r="B9659" s="33" t="n">
        <v>45</v>
      </c>
      <c r="C9659" s="7" t="n">
        <v>11</v>
      </c>
      <c r="D9659" s="7" t="n">
        <v>2</v>
      </c>
      <c r="E9659" s="7" t="n">
        <v>39.7000007629395</v>
      </c>
      <c r="F9659" s="7" t="n">
        <v>3000</v>
      </c>
    </row>
    <row r="9660" spans="1:9">
      <c r="A9660" t="s">
        <v>4</v>
      </c>
      <c r="B9660" s="4" t="s">
        <v>5</v>
      </c>
      <c r="C9660" s="4" t="s">
        <v>14</v>
      </c>
      <c r="D9660" s="4" t="s">
        <v>10</v>
      </c>
      <c r="E9660" s="4" t="s">
        <v>24</v>
      </c>
      <c r="F9660" s="4" t="s">
        <v>10</v>
      </c>
      <c r="G9660" s="4" t="s">
        <v>9</v>
      </c>
      <c r="H9660" s="4" t="s">
        <v>9</v>
      </c>
      <c r="I9660" s="4" t="s">
        <v>10</v>
      </c>
      <c r="J9660" s="4" t="s">
        <v>10</v>
      </c>
      <c r="K9660" s="4" t="s">
        <v>9</v>
      </c>
      <c r="L9660" s="4" t="s">
        <v>9</v>
      </c>
      <c r="M9660" s="4" t="s">
        <v>9</v>
      </c>
      <c r="N9660" s="4" t="s">
        <v>9</v>
      </c>
      <c r="O9660" s="4" t="s">
        <v>6</v>
      </c>
    </row>
    <row r="9661" spans="1:9">
      <c r="A9661" t="n">
        <v>79660</v>
      </c>
      <c r="B9661" s="11" t="n">
        <v>50</v>
      </c>
      <c r="C9661" s="7" t="n">
        <v>0</v>
      </c>
      <c r="D9661" s="7" t="n">
        <v>4400</v>
      </c>
      <c r="E9661" s="7" t="n">
        <v>1</v>
      </c>
      <c r="F9661" s="7" t="n">
        <v>0</v>
      </c>
      <c r="G9661" s="7" t="n">
        <v>0</v>
      </c>
      <c r="H9661" s="7" t="n">
        <v>0</v>
      </c>
      <c r="I9661" s="7" t="n">
        <v>1</v>
      </c>
      <c r="J9661" s="7" t="n">
        <v>7033</v>
      </c>
      <c r="K9661" s="7" t="n">
        <v>0</v>
      </c>
      <c r="L9661" s="7" t="n">
        <v>0</v>
      </c>
      <c r="M9661" s="7" t="n">
        <v>0</v>
      </c>
      <c r="N9661" s="7" t="n">
        <v>1128792064</v>
      </c>
      <c r="O9661" s="7" t="s">
        <v>13</v>
      </c>
    </row>
    <row r="9662" spans="1:9">
      <c r="A9662" t="s">
        <v>4</v>
      </c>
      <c r="B9662" s="4" t="s">
        <v>5</v>
      </c>
      <c r="C9662" s="4" t="s">
        <v>10</v>
      </c>
      <c r="D9662" s="4" t="s">
        <v>14</v>
      </c>
    </row>
    <row r="9663" spans="1:9">
      <c r="A9663" t="n">
        <v>79699</v>
      </c>
      <c r="B9663" s="49" t="n">
        <v>56</v>
      </c>
      <c r="C9663" s="7" t="n">
        <v>7033</v>
      </c>
      <c r="D9663" s="7" t="n">
        <v>0</v>
      </c>
    </row>
    <row r="9664" spans="1:9">
      <c r="A9664" t="s">
        <v>4</v>
      </c>
      <c r="B9664" s="4" t="s">
        <v>5</v>
      </c>
      <c r="C9664" s="4" t="s">
        <v>10</v>
      </c>
    </row>
    <row r="9665" spans="1:15">
      <c r="A9665" t="n">
        <v>79703</v>
      </c>
      <c r="B9665" s="27" t="n">
        <v>16</v>
      </c>
      <c r="C9665" s="7" t="n">
        <v>2000</v>
      </c>
    </row>
    <row r="9666" spans="1:15">
      <c r="A9666" t="s">
        <v>4</v>
      </c>
      <c r="B9666" s="4" t="s">
        <v>5</v>
      </c>
      <c r="C9666" s="4" t="s">
        <v>14</v>
      </c>
      <c r="D9666" s="4" t="s">
        <v>10</v>
      </c>
      <c r="E9666" s="4" t="s">
        <v>24</v>
      </c>
    </row>
    <row r="9667" spans="1:15">
      <c r="A9667" t="n">
        <v>79706</v>
      </c>
      <c r="B9667" s="23" t="n">
        <v>58</v>
      </c>
      <c r="C9667" s="7" t="n">
        <v>101</v>
      </c>
      <c r="D9667" s="7" t="n">
        <v>300</v>
      </c>
      <c r="E9667" s="7" t="n">
        <v>1</v>
      </c>
    </row>
    <row r="9668" spans="1:15">
      <c r="A9668" t="s">
        <v>4</v>
      </c>
      <c r="B9668" s="4" t="s">
        <v>5</v>
      </c>
      <c r="C9668" s="4" t="s">
        <v>14</v>
      </c>
      <c r="D9668" s="4" t="s">
        <v>10</v>
      </c>
    </row>
    <row r="9669" spans="1:15">
      <c r="A9669" t="n">
        <v>79714</v>
      </c>
      <c r="B9669" s="23" t="n">
        <v>58</v>
      </c>
      <c r="C9669" s="7" t="n">
        <v>254</v>
      </c>
      <c r="D9669" s="7" t="n">
        <v>0</v>
      </c>
    </row>
    <row r="9670" spans="1:15">
      <c r="A9670" t="s">
        <v>4</v>
      </c>
      <c r="B9670" s="4" t="s">
        <v>5</v>
      </c>
      <c r="C9670" s="4" t="s">
        <v>14</v>
      </c>
    </row>
    <row r="9671" spans="1:15">
      <c r="A9671" t="n">
        <v>79718</v>
      </c>
      <c r="B9671" s="33" t="n">
        <v>45</v>
      </c>
      <c r="C9671" s="7" t="n">
        <v>0</v>
      </c>
    </row>
    <row r="9672" spans="1:15">
      <c r="A9672" t="s">
        <v>4</v>
      </c>
      <c r="B9672" s="4" t="s">
        <v>5</v>
      </c>
      <c r="C9672" s="4" t="s">
        <v>14</v>
      </c>
      <c r="D9672" s="4" t="s">
        <v>14</v>
      </c>
      <c r="E9672" s="4" t="s">
        <v>24</v>
      </c>
      <c r="F9672" s="4" t="s">
        <v>24</v>
      </c>
      <c r="G9672" s="4" t="s">
        <v>24</v>
      </c>
      <c r="H9672" s="4" t="s">
        <v>10</v>
      </c>
    </row>
    <row r="9673" spans="1:15">
      <c r="A9673" t="n">
        <v>79720</v>
      </c>
      <c r="B9673" s="33" t="n">
        <v>45</v>
      </c>
      <c r="C9673" s="7" t="n">
        <v>2</v>
      </c>
      <c r="D9673" s="7" t="n">
        <v>3</v>
      </c>
      <c r="E9673" s="7" t="n">
        <v>-112.519996643066</v>
      </c>
      <c r="F9673" s="7" t="n">
        <v>177.279998779297</v>
      </c>
      <c r="G9673" s="7" t="n">
        <v>31.7299995422363</v>
      </c>
      <c r="H9673" s="7" t="n">
        <v>0</v>
      </c>
    </row>
    <row r="9674" spans="1:15">
      <c r="A9674" t="s">
        <v>4</v>
      </c>
      <c r="B9674" s="4" t="s">
        <v>5</v>
      </c>
      <c r="C9674" s="4" t="s">
        <v>14</v>
      </c>
      <c r="D9674" s="4" t="s">
        <v>14</v>
      </c>
      <c r="E9674" s="4" t="s">
        <v>24</v>
      </c>
      <c r="F9674" s="4" t="s">
        <v>24</v>
      </c>
      <c r="G9674" s="4" t="s">
        <v>24</v>
      </c>
      <c r="H9674" s="4" t="s">
        <v>10</v>
      </c>
      <c r="I9674" s="4" t="s">
        <v>14</v>
      </c>
    </row>
    <row r="9675" spans="1:15">
      <c r="A9675" t="n">
        <v>79737</v>
      </c>
      <c r="B9675" s="33" t="n">
        <v>45</v>
      </c>
      <c r="C9675" s="7" t="n">
        <v>4</v>
      </c>
      <c r="D9675" s="7" t="n">
        <v>3</v>
      </c>
      <c r="E9675" s="7" t="n">
        <v>15.0799999237061</v>
      </c>
      <c r="F9675" s="7" t="n">
        <v>85.8399963378906</v>
      </c>
      <c r="G9675" s="7" t="n">
        <v>6</v>
      </c>
      <c r="H9675" s="7" t="n">
        <v>0</v>
      </c>
      <c r="I9675" s="7" t="n">
        <v>0</v>
      </c>
    </row>
    <row r="9676" spans="1:15">
      <c r="A9676" t="s">
        <v>4</v>
      </c>
      <c r="B9676" s="4" t="s">
        <v>5</v>
      </c>
      <c r="C9676" s="4" t="s">
        <v>14</v>
      </c>
      <c r="D9676" s="4" t="s">
        <v>14</v>
      </c>
      <c r="E9676" s="4" t="s">
        <v>24</v>
      </c>
      <c r="F9676" s="4" t="s">
        <v>10</v>
      </c>
    </row>
    <row r="9677" spans="1:15">
      <c r="A9677" t="n">
        <v>79755</v>
      </c>
      <c r="B9677" s="33" t="n">
        <v>45</v>
      </c>
      <c r="C9677" s="7" t="n">
        <v>5</v>
      </c>
      <c r="D9677" s="7" t="n">
        <v>3</v>
      </c>
      <c r="E9677" s="7" t="n">
        <v>7.90000009536743</v>
      </c>
      <c r="F9677" s="7" t="n">
        <v>0</v>
      </c>
    </row>
    <row r="9678" spans="1:15">
      <c r="A9678" t="s">
        <v>4</v>
      </c>
      <c r="B9678" s="4" t="s">
        <v>5</v>
      </c>
      <c r="C9678" s="4" t="s">
        <v>14</v>
      </c>
      <c r="D9678" s="4" t="s">
        <v>14</v>
      </c>
      <c r="E9678" s="4" t="s">
        <v>24</v>
      </c>
      <c r="F9678" s="4" t="s">
        <v>10</v>
      </c>
    </row>
    <row r="9679" spans="1:15">
      <c r="A9679" t="n">
        <v>79764</v>
      </c>
      <c r="B9679" s="33" t="n">
        <v>45</v>
      </c>
      <c r="C9679" s="7" t="n">
        <v>11</v>
      </c>
      <c r="D9679" s="7" t="n">
        <v>3</v>
      </c>
      <c r="E9679" s="7" t="n">
        <v>28.2000007629395</v>
      </c>
      <c r="F9679" s="7" t="n">
        <v>0</v>
      </c>
    </row>
    <row r="9680" spans="1:15">
      <c r="A9680" t="s">
        <v>4</v>
      </c>
      <c r="B9680" s="4" t="s">
        <v>5</v>
      </c>
      <c r="C9680" s="4" t="s">
        <v>14</v>
      </c>
      <c r="D9680" s="4" t="s">
        <v>10</v>
      </c>
      <c r="E9680" s="4" t="s">
        <v>10</v>
      </c>
      <c r="F9680" s="4" t="s">
        <v>9</v>
      </c>
    </row>
    <row r="9681" spans="1:9">
      <c r="A9681" t="n">
        <v>79773</v>
      </c>
      <c r="B9681" s="59" t="n">
        <v>84</v>
      </c>
      <c r="C9681" s="7" t="n">
        <v>1</v>
      </c>
      <c r="D9681" s="7" t="n">
        <v>0</v>
      </c>
      <c r="E9681" s="7" t="n">
        <v>0</v>
      </c>
      <c r="F9681" s="7" t="n">
        <v>0</v>
      </c>
    </row>
    <row r="9682" spans="1:9">
      <c r="A9682" t="s">
        <v>4</v>
      </c>
      <c r="B9682" s="4" t="s">
        <v>5</v>
      </c>
      <c r="C9682" s="4" t="s">
        <v>14</v>
      </c>
      <c r="D9682" s="4" t="s">
        <v>10</v>
      </c>
      <c r="E9682" s="4" t="s">
        <v>10</v>
      </c>
      <c r="F9682" s="4" t="s">
        <v>9</v>
      </c>
    </row>
    <row r="9683" spans="1:9">
      <c r="A9683" t="n">
        <v>79783</v>
      </c>
      <c r="B9683" s="59" t="n">
        <v>84</v>
      </c>
      <c r="C9683" s="7" t="n">
        <v>0</v>
      </c>
      <c r="D9683" s="7" t="n">
        <v>0</v>
      </c>
      <c r="E9683" s="7" t="n">
        <v>0</v>
      </c>
      <c r="F9683" s="7" t="n">
        <v>1045220557</v>
      </c>
    </row>
    <row r="9684" spans="1:9">
      <c r="A9684" t="s">
        <v>4</v>
      </c>
      <c r="B9684" s="4" t="s">
        <v>5</v>
      </c>
      <c r="C9684" s="4" t="s">
        <v>10</v>
      </c>
      <c r="D9684" s="4" t="s">
        <v>24</v>
      </c>
      <c r="E9684" s="4" t="s">
        <v>24</v>
      </c>
      <c r="F9684" s="4" t="s">
        <v>24</v>
      </c>
      <c r="G9684" s="4" t="s">
        <v>24</v>
      </c>
    </row>
    <row r="9685" spans="1:9">
      <c r="A9685" t="n">
        <v>79793</v>
      </c>
      <c r="B9685" s="40" t="n">
        <v>46</v>
      </c>
      <c r="C9685" s="7" t="n">
        <v>28</v>
      </c>
      <c r="D9685" s="7" t="n">
        <v>-90.6500015258789</v>
      </c>
      <c r="E9685" s="7" t="n">
        <v>173.550003051758</v>
      </c>
      <c r="F9685" s="7" t="n">
        <v>30.7000007629395</v>
      </c>
      <c r="G9685" s="7" t="n">
        <v>286</v>
      </c>
    </row>
    <row r="9686" spans="1:9">
      <c r="A9686" t="s">
        <v>4</v>
      </c>
      <c r="B9686" s="4" t="s">
        <v>5</v>
      </c>
      <c r="C9686" s="4" t="s">
        <v>10</v>
      </c>
      <c r="D9686" s="4" t="s">
        <v>24</v>
      </c>
      <c r="E9686" s="4" t="s">
        <v>24</v>
      </c>
      <c r="F9686" s="4" t="s">
        <v>24</v>
      </c>
      <c r="G9686" s="4" t="s">
        <v>24</v>
      </c>
    </row>
    <row r="9687" spans="1:9">
      <c r="A9687" t="n">
        <v>79812</v>
      </c>
      <c r="B9687" s="40" t="n">
        <v>46</v>
      </c>
      <c r="C9687" s="7" t="n">
        <v>1640</v>
      </c>
      <c r="D9687" s="7" t="n">
        <v>-95.370002746582</v>
      </c>
      <c r="E9687" s="7" t="n">
        <v>178.350006103516</v>
      </c>
      <c r="F9687" s="7" t="n">
        <v>-15.5</v>
      </c>
      <c r="G9687" s="7" t="n">
        <v>343.600006103516</v>
      </c>
    </row>
    <row r="9688" spans="1:9">
      <c r="A9688" t="s">
        <v>4</v>
      </c>
      <c r="B9688" s="4" t="s">
        <v>5</v>
      </c>
      <c r="C9688" s="4" t="s">
        <v>14</v>
      </c>
      <c r="D9688" s="4" t="s">
        <v>14</v>
      </c>
      <c r="E9688" s="4" t="s">
        <v>24</v>
      </c>
      <c r="F9688" s="4" t="s">
        <v>24</v>
      </c>
      <c r="G9688" s="4" t="s">
        <v>24</v>
      </c>
      <c r="H9688" s="4" t="s">
        <v>10</v>
      </c>
    </row>
    <row r="9689" spans="1:9">
      <c r="A9689" t="n">
        <v>79831</v>
      </c>
      <c r="B9689" s="33" t="n">
        <v>45</v>
      </c>
      <c r="C9689" s="7" t="n">
        <v>2</v>
      </c>
      <c r="D9689" s="7" t="n">
        <v>3</v>
      </c>
      <c r="E9689" s="7" t="n">
        <v>-96.8600006103516</v>
      </c>
      <c r="F9689" s="7" t="n">
        <v>175.199996948242</v>
      </c>
      <c r="G9689" s="7" t="n">
        <v>31.5499992370605</v>
      </c>
      <c r="H9689" s="7" t="n">
        <v>6000</v>
      </c>
    </row>
    <row r="9690" spans="1:9">
      <c r="A9690" t="s">
        <v>4</v>
      </c>
      <c r="B9690" s="4" t="s">
        <v>5</v>
      </c>
      <c r="C9690" s="4" t="s">
        <v>14</v>
      </c>
      <c r="D9690" s="4" t="s">
        <v>14</v>
      </c>
      <c r="E9690" s="4" t="s">
        <v>24</v>
      </c>
      <c r="F9690" s="4" t="s">
        <v>24</v>
      </c>
      <c r="G9690" s="4" t="s">
        <v>24</v>
      </c>
      <c r="H9690" s="4" t="s">
        <v>10</v>
      </c>
      <c r="I9690" s="4" t="s">
        <v>14</v>
      </c>
    </row>
    <row r="9691" spans="1:9">
      <c r="A9691" t="n">
        <v>79848</v>
      </c>
      <c r="B9691" s="33" t="n">
        <v>45</v>
      </c>
      <c r="C9691" s="7" t="n">
        <v>4</v>
      </c>
      <c r="D9691" s="7" t="n">
        <v>3</v>
      </c>
      <c r="E9691" s="7" t="n">
        <v>358.600006103516</v>
      </c>
      <c r="F9691" s="7" t="n">
        <v>91.379997253418</v>
      </c>
      <c r="G9691" s="7" t="n">
        <v>6</v>
      </c>
      <c r="H9691" s="7" t="n">
        <v>6000</v>
      </c>
      <c r="I9691" s="7" t="n">
        <v>1</v>
      </c>
    </row>
    <row r="9692" spans="1:9">
      <c r="A9692" t="s">
        <v>4</v>
      </c>
      <c r="B9692" s="4" t="s">
        <v>5</v>
      </c>
      <c r="C9692" s="4" t="s">
        <v>14</v>
      </c>
      <c r="D9692" s="4" t="s">
        <v>14</v>
      </c>
      <c r="E9692" s="4" t="s">
        <v>24</v>
      </c>
      <c r="F9692" s="4" t="s">
        <v>10</v>
      </c>
    </row>
    <row r="9693" spans="1:9">
      <c r="A9693" t="n">
        <v>79866</v>
      </c>
      <c r="B9693" s="33" t="n">
        <v>45</v>
      </c>
      <c r="C9693" s="7" t="n">
        <v>5</v>
      </c>
      <c r="D9693" s="7" t="n">
        <v>3</v>
      </c>
      <c r="E9693" s="7" t="n">
        <v>8.69999980926514</v>
      </c>
      <c r="F9693" s="7" t="n">
        <v>6000</v>
      </c>
    </row>
    <row r="9694" spans="1:9">
      <c r="A9694" t="s">
        <v>4</v>
      </c>
      <c r="B9694" s="4" t="s">
        <v>5</v>
      </c>
      <c r="C9694" s="4" t="s">
        <v>14</v>
      </c>
      <c r="D9694" s="4" t="s">
        <v>14</v>
      </c>
      <c r="E9694" s="4" t="s">
        <v>24</v>
      </c>
      <c r="F9694" s="4" t="s">
        <v>10</v>
      </c>
    </row>
    <row r="9695" spans="1:9">
      <c r="A9695" t="n">
        <v>79875</v>
      </c>
      <c r="B9695" s="33" t="n">
        <v>45</v>
      </c>
      <c r="C9695" s="7" t="n">
        <v>11</v>
      </c>
      <c r="D9695" s="7" t="n">
        <v>3</v>
      </c>
      <c r="E9695" s="7" t="n">
        <v>28.2000007629395</v>
      </c>
      <c r="F9695" s="7" t="n">
        <v>6000</v>
      </c>
    </row>
    <row r="9696" spans="1:9">
      <c r="A9696" t="s">
        <v>4</v>
      </c>
      <c r="B9696" s="4" t="s">
        <v>5</v>
      </c>
      <c r="C9696" s="4" t="s">
        <v>14</v>
      </c>
      <c r="D9696" s="4" t="s">
        <v>10</v>
      </c>
    </row>
    <row r="9697" spans="1:9">
      <c r="A9697" t="n">
        <v>79884</v>
      </c>
      <c r="B9697" s="23" t="n">
        <v>58</v>
      </c>
      <c r="C9697" s="7" t="n">
        <v>255</v>
      </c>
      <c r="D9697" s="7" t="n">
        <v>0</v>
      </c>
    </row>
    <row r="9698" spans="1:9">
      <c r="A9698" t="s">
        <v>4</v>
      </c>
      <c r="B9698" s="4" t="s">
        <v>5</v>
      </c>
      <c r="C9698" s="4" t="s">
        <v>10</v>
      </c>
    </row>
    <row r="9699" spans="1:9">
      <c r="A9699" t="n">
        <v>79888</v>
      </c>
      <c r="B9699" s="27" t="n">
        <v>16</v>
      </c>
      <c r="C9699" s="7" t="n">
        <v>5000</v>
      </c>
    </row>
    <row r="9700" spans="1:9">
      <c r="A9700" t="s">
        <v>4</v>
      </c>
      <c r="B9700" s="4" t="s">
        <v>5</v>
      </c>
      <c r="C9700" s="4" t="s">
        <v>14</v>
      </c>
      <c r="D9700" s="4" t="s">
        <v>24</v>
      </c>
      <c r="E9700" s="4" t="s">
        <v>10</v>
      </c>
      <c r="F9700" s="4" t="s">
        <v>14</v>
      </c>
    </row>
    <row r="9701" spans="1:9">
      <c r="A9701" t="n">
        <v>79891</v>
      </c>
      <c r="B9701" s="15" t="n">
        <v>49</v>
      </c>
      <c r="C9701" s="7" t="n">
        <v>3</v>
      </c>
      <c r="D9701" s="7" t="n">
        <v>0.699999988079071</v>
      </c>
      <c r="E9701" s="7" t="n">
        <v>500</v>
      </c>
      <c r="F9701" s="7" t="n">
        <v>0</v>
      </c>
    </row>
    <row r="9702" spans="1:9">
      <c r="A9702" t="s">
        <v>4</v>
      </c>
      <c r="B9702" s="4" t="s">
        <v>5</v>
      </c>
      <c r="C9702" s="4" t="s">
        <v>10</v>
      </c>
      <c r="D9702" s="4" t="s">
        <v>14</v>
      </c>
      <c r="E9702" s="4" t="s">
        <v>6</v>
      </c>
      <c r="F9702" s="4" t="s">
        <v>24</v>
      </c>
      <c r="G9702" s="4" t="s">
        <v>24</v>
      </c>
      <c r="H9702" s="4" t="s">
        <v>24</v>
      </c>
    </row>
    <row r="9703" spans="1:9">
      <c r="A9703" t="n">
        <v>79900</v>
      </c>
      <c r="B9703" s="44" t="n">
        <v>48</v>
      </c>
      <c r="C9703" s="7" t="n">
        <v>28</v>
      </c>
      <c r="D9703" s="7" t="n">
        <v>0</v>
      </c>
      <c r="E9703" s="7" t="s">
        <v>250</v>
      </c>
      <c r="F9703" s="7" t="n">
        <v>-1</v>
      </c>
      <c r="G9703" s="7" t="n">
        <v>1</v>
      </c>
      <c r="H9703" s="7" t="n">
        <v>0</v>
      </c>
    </row>
    <row r="9704" spans="1:9">
      <c r="A9704" t="s">
        <v>4</v>
      </c>
      <c r="B9704" s="4" t="s">
        <v>5</v>
      </c>
      <c r="C9704" s="4" t="s">
        <v>10</v>
      </c>
    </row>
    <row r="9705" spans="1:9">
      <c r="A9705" t="n">
        <v>79928</v>
      </c>
      <c r="B9705" s="27" t="n">
        <v>16</v>
      </c>
      <c r="C9705" s="7" t="n">
        <v>500</v>
      </c>
    </row>
    <row r="9706" spans="1:9">
      <c r="A9706" t="s">
        <v>4</v>
      </c>
      <c r="B9706" s="4" t="s">
        <v>5</v>
      </c>
      <c r="C9706" s="4" t="s">
        <v>14</v>
      </c>
      <c r="D9706" s="4" t="s">
        <v>24</v>
      </c>
      <c r="E9706" s="4" t="s">
        <v>24</v>
      </c>
      <c r="F9706" s="4" t="s">
        <v>24</v>
      </c>
    </row>
    <row r="9707" spans="1:9">
      <c r="A9707" t="n">
        <v>79931</v>
      </c>
      <c r="B9707" s="33" t="n">
        <v>45</v>
      </c>
      <c r="C9707" s="7" t="n">
        <v>9</v>
      </c>
      <c r="D9707" s="7" t="n">
        <v>0.0199999995529652</v>
      </c>
      <c r="E9707" s="7" t="n">
        <v>0.0199999995529652</v>
      </c>
      <c r="F9707" s="7" t="n">
        <v>0.5</v>
      </c>
    </row>
    <row r="9708" spans="1:9">
      <c r="A9708" t="s">
        <v>4</v>
      </c>
      <c r="B9708" s="4" t="s">
        <v>5</v>
      </c>
      <c r="C9708" s="4" t="s">
        <v>14</v>
      </c>
      <c r="D9708" s="4" t="s">
        <v>10</v>
      </c>
      <c r="E9708" s="4" t="s">
        <v>6</v>
      </c>
    </row>
    <row r="9709" spans="1:9">
      <c r="A9709" t="n">
        <v>79945</v>
      </c>
      <c r="B9709" s="26" t="n">
        <v>51</v>
      </c>
      <c r="C9709" s="7" t="n">
        <v>4</v>
      </c>
      <c r="D9709" s="7" t="n">
        <v>28</v>
      </c>
      <c r="E9709" s="7" t="s">
        <v>44</v>
      </c>
    </row>
    <row r="9710" spans="1:9">
      <c r="A9710" t="s">
        <v>4</v>
      </c>
      <c r="B9710" s="4" t="s">
        <v>5</v>
      </c>
      <c r="C9710" s="4" t="s">
        <v>10</v>
      </c>
    </row>
    <row r="9711" spans="1:9">
      <c r="A9711" t="n">
        <v>79958</v>
      </c>
      <c r="B9711" s="27" t="n">
        <v>16</v>
      </c>
      <c r="C9711" s="7" t="n">
        <v>0</v>
      </c>
    </row>
    <row r="9712" spans="1:9">
      <c r="A9712" t="s">
        <v>4</v>
      </c>
      <c r="B9712" s="4" t="s">
        <v>5</v>
      </c>
      <c r="C9712" s="4" t="s">
        <v>10</v>
      </c>
      <c r="D9712" s="4" t="s">
        <v>14</v>
      </c>
      <c r="E9712" s="4" t="s">
        <v>9</v>
      </c>
      <c r="F9712" s="4" t="s">
        <v>45</v>
      </c>
      <c r="G9712" s="4" t="s">
        <v>14</v>
      </c>
      <c r="H9712" s="4" t="s">
        <v>14</v>
      </c>
    </row>
    <row r="9713" spans="1:8">
      <c r="A9713" t="n">
        <v>79961</v>
      </c>
      <c r="B9713" s="28" t="n">
        <v>26</v>
      </c>
      <c r="C9713" s="7" t="n">
        <v>28</v>
      </c>
      <c r="D9713" s="7" t="n">
        <v>17</v>
      </c>
      <c r="E9713" s="7" t="n">
        <v>33359</v>
      </c>
      <c r="F9713" s="7" t="s">
        <v>659</v>
      </c>
      <c r="G9713" s="7" t="n">
        <v>2</v>
      </c>
      <c r="H9713" s="7" t="n">
        <v>0</v>
      </c>
    </row>
    <row r="9714" spans="1:8">
      <c r="A9714" t="s">
        <v>4</v>
      </c>
      <c r="B9714" s="4" t="s">
        <v>5</v>
      </c>
    </row>
    <row r="9715" spans="1:8">
      <c r="A9715" t="n">
        <v>79996</v>
      </c>
      <c r="B9715" s="29" t="n">
        <v>28</v>
      </c>
    </row>
    <row r="9716" spans="1:8">
      <c r="A9716" t="s">
        <v>4</v>
      </c>
      <c r="B9716" s="4" t="s">
        <v>5</v>
      </c>
      <c r="C9716" s="4" t="s">
        <v>14</v>
      </c>
      <c r="D9716" s="4" t="s">
        <v>10</v>
      </c>
      <c r="E9716" s="4" t="s">
        <v>6</v>
      </c>
    </row>
    <row r="9717" spans="1:8">
      <c r="A9717" t="n">
        <v>79997</v>
      </c>
      <c r="B9717" s="26" t="n">
        <v>51</v>
      </c>
      <c r="C9717" s="7" t="n">
        <v>4</v>
      </c>
      <c r="D9717" s="7" t="n">
        <v>22</v>
      </c>
      <c r="E9717" s="7" t="s">
        <v>283</v>
      </c>
    </row>
    <row r="9718" spans="1:8">
      <c r="A9718" t="s">
        <v>4</v>
      </c>
      <c r="B9718" s="4" t="s">
        <v>5</v>
      </c>
      <c r="C9718" s="4" t="s">
        <v>10</v>
      </c>
    </row>
    <row r="9719" spans="1:8">
      <c r="A9719" t="n">
        <v>80011</v>
      </c>
      <c r="B9719" s="27" t="n">
        <v>16</v>
      </c>
      <c r="C9719" s="7" t="n">
        <v>0</v>
      </c>
    </row>
    <row r="9720" spans="1:8">
      <c r="A9720" t="s">
        <v>4</v>
      </c>
      <c r="B9720" s="4" t="s">
        <v>5</v>
      </c>
      <c r="C9720" s="4" t="s">
        <v>10</v>
      </c>
      <c r="D9720" s="4" t="s">
        <v>14</v>
      </c>
      <c r="E9720" s="4" t="s">
        <v>9</v>
      </c>
      <c r="F9720" s="4" t="s">
        <v>45</v>
      </c>
      <c r="G9720" s="4" t="s">
        <v>14</v>
      </c>
      <c r="H9720" s="4" t="s">
        <v>14</v>
      </c>
    </row>
    <row r="9721" spans="1:8">
      <c r="A9721" t="n">
        <v>80014</v>
      </c>
      <c r="B9721" s="28" t="n">
        <v>26</v>
      </c>
      <c r="C9721" s="7" t="n">
        <v>22</v>
      </c>
      <c r="D9721" s="7" t="n">
        <v>17</v>
      </c>
      <c r="E9721" s="7" t="n">
        <v>30326</v>
      </c>
      <c r="F9721" s="7" t="s">
        <v>660</v>
      </c>
      <c r="G9721" s="7" t="n">
        <v>2</v>
      </c>
      <c r="H9721" s="7" t="n">
        <v>0</v>
      </c>
    </row>
    <row r="9722" spans="1:8">
      <c r="A9722" t="s">
        <v>4</v>
      </c>
      <c r="B9722" s="4" t="s">
        <v>5</v>
      </c>
    </row>
    <row r="9723" spans="1:8">
      <c r="A9723" t="n">
        <v>80066</v>
      </c>
      <c r="B9723" s="29" t="n">
        <v>28</v>
      </c>
    </row>
    <row r="9724" spans="1:8">
      <c r="A9724" t="s">
        <v>4</v>
      </c>
      <c r="B9724" s="4" t="s">
        <v>5</v>
      </c>
      <c r="C9724" s="4" t="s">
        <v>10</v>
      </c>
      <c r="D9724" s="4" t="s">
        <v>14</v>
      </c>
    </row>
    <row r="9725" spans="1:8">
      <c r="A9725" t="n">
        <v>80067</v>
      </c>
      <c r="B9725" s="31" t="n">
        <v>89</v>
      </c>
      <c r="C9725" s="7" t="n">
        <v>65533</v>
      </c>
      <c r="D9725" s="7" t="n">
        <v>1</v>
      </c>
    </row>
    <row r="9726" spans="1:8">
      <c r="A9726" t="s">
        <v>4</v>
      </c>
      <c r="B9726" s="4" t="s">
        <v>5</v>
      </c>
      <c r="C9726" s="4" t="s">
        <v>14</v>
      </c>
      <c r="D9726" s="4" t="s">
        <v>10</v>
      </c>
      <c r="E9726" s="4" t="s">
        <v>24</v>
      </c>
    </row>
    <row r="9727" spans="1:8">
      <c r="A9727" t="n">
        <v>80071</v>
      </c>
      <c r="B9727" s="23" t="n">
        <v>58</v>
      </c>
      <c r="C9727" s="7" t="n">
        <v>101</v>
      </c>
      <c r="D9727" s="7" t="n">
        <v>500</v>
      </c>
      <c r="E9727" s="7" t="n">
        <v>1</v>
      </c>
    </row>
    <row r="9728" spans="1:8">
      <c r="A9728" t="s">
        <v>4</v>
      </c>
      <c r="B9728" s="4" t="s">
        <v>5</v>
      </c>
      <c r="C9728" s="4" t="s">
        <v>14</v>
      </c>
      <c r="D9728" s="4" t="s">
        <v>10</v>
      </c>
    </row>
    <row r="9729" spans="1:8">
      <c r="A9729" t="n">
        <v>80079</v>
      </c>
      <c r="B9729" s="23" t="n">
        <v>58</v>
      </c>
      <c r="C9729" s="7" t="n">
        <v>254</v>
      </c>
      <c r="D9729" s="7" t="n">
        <v>0</v>
      </c>
    </row>
    <row r="9730" spans="1:8">
      <c r="A9730" t="s">
        <v>4</v>
      </c>
      <c r="B9730" s="4" t="s">
        <v>5</v>
      </c>
      <c r="C9730" s="4" t="s">
        <v>14</v>
      </c>
      <c r="D9730" s="4" t="s">
        <v>10</v>
      </c>
      <c r="E9730" s="4" t="s">
        <v>10</v>
      </c>
      <c r="F9730" s="4" t="s">
        <v>9</v>
      </c>
    </row>
    <row r="9731" spans="1:8">
      <c r="A9731" t="n">
        <v>80083</v>
      </c>
      <c r="B9731" s="59" t="n">
        <v>84</v>
      </c>
      <c r="C9731" s="7" t="n">
        <v>1</v>
      </c>
      <c r="D9731" s="7" t="n">
        <v>0</v>
      </c>
      <c r="E9731" s="7" t="n">
        <v>0</v>
      </c>
      <c r="F9731" s="7" t="n">
        <v>0</v>
      </c>
    </row>
    <row r="9732" spans="1:8">
      <c r="A9732" t="s">
        <v>4</v>
      </c>
      <c r="B9732" s="4" t="s">
        <v>5</v>
      </c>
      <c r="C9732" s="4" t="s">
        <v>14</v>
      </c>
      <c r="D9732" s="4" t="s">
        <v>10</v>
      </c>
      <c r="E9732" s="4" t="s">
        <v>10</v>
      </c>
      <c r="F9732" s="4" t="s">
        <v>9</v>
      </c>
    </row>
    <row r="9733" spans="1:8">
      <c r="A9733" t="n">
        <v>80093</v>
      </c>
      <c r="B9733" s="59" t="n">
        <v>84</v>
      </c>
      <c r="C9733" s="7" t="n">
        <v>0</v>
      </c>
      <c r="D9733" s="7" t="n">
        <v>0</v>
      </c>
      <c r="E9733" s="7" t="n">
        <v>0</v>
      </c>
      <c r="F9733" s="7" t="n">
        <v>1036831949</v>
      </c>
    </row>
    <row r="9734" spans="1:8">
      <c r="A9734" t="s">
        <v>4</v>
      </c>
      <c r="B9734" s="4" t="s">
        <v>5</v>
      </c>
      <c r="C9734" s="4" t="s">
        <v>10</v>
      </c>
      <c r="D9734" s="4" t="s">
        <v>24</v>
      </c>
      <c r="E9734" s="4" t="s">
        <v>24</v>
      </c>
      <c r="F9734" s="4" t="s">
        <v>24</v>
      </c>
      <c r="G9734" s="4" t="s">
        <v>24</v>
      </c>
    </row>
    <row r="9735" spans="1:8">
      <c r="A9735" t="n">
        <v>80103</v>
      </c>
      <c r="B9735" s="40" t="n">
        <v>46</v>
      </c>
      <c r="C9735" s="7" t="n">
        <v>14</v>
      </c>
      <c r="D9735" s="7" t="n">
        <v>-96.4300003051758</v>
      </c>
      <c r="E9735" s="7" t="n">
        <v>173.550003051758</v>
      </c>
      <c r="F9735" s="7" t="n">
        <v>29.25</v>
      </c>
      <c r="G9735" s="7" t="n">
        <v>20.1000003814697</v>
      </c>
    </row>
    <row r="9736" spans="1:8">
      <c r="A9736" t="s">
        <v>4</v>
      </c>
      <c r="B9736" s="4" t="s">
        <v>5</v>
      </c>
      <c r="C9736" s="4" t="s">
        <v>10</v>
      </c>
      <c r="D9736" s="4" t="s">
        <v>24</v>
      </c>
      <c r="E9736" s="4" t="s">
        <v>24</v>
      </c>
      <c r="F9736" s="4" t="s">
        <v>24</v>
      </c>
      <c r="G9736" s="4" t="s">
        <v>24</v>
      </c>
    </row>
    <row r="9737" spans="1:8">
      <c r="A9737" t="n">
        <v>80122</v>
      </c>
      <c r="B9737" s="40" t="n">
        <v>46</v>
      </c>
      <c r="C9737" s="7" t="n">
        <v>7033</v>
      </c>
      <c r="D9737" s="7" t="n">
        <v>-124</v>
      </c>
      <c r="E9737" s="7" t="n">
        <v>168</v>
      </c>
      <c r="F9737" s="7" t="n">
        <v>31.75</v>
      </c>
      <c r="G9737" s="7" t="n">
        <v>90</v>
      </c>
    </row>
    <row r="9738" spans="1:8">
      <c r="A9738" t="s">
        <v>4</v>
      </c>
      <c r="B9738" s="4" t="s">
        <v>5</v>
      </c>
      <c r="C9738" s="4" t="s">
        <v>10</v>
      </c>
      <c r="D9738" s="4" t="s">
        <v>24</v>
      </c>
      <c r="E9738" s="4" t="s">
        <v>24</v>
      </c>
      <c r="F9738" s="4" t="s">
        <v>24</v>
      </c>
      <c r="G9738" s="4" t="s">
        <v>24</v>
      </c>
    </row>
    <row r="9739" spans="1:8">
      <c r="A9739" t="n">
        <v>80141</v>
      </c>
      <c r="B9739" s="40" t="n">
        <v>46</v>
      </c>
      <c r="C9739" s="7" t="n">
        <v>8</v>
      </c>
      <c r="D9739" s="7" t="n">
        <v>-98.25</v>
      </c>
      <c r="E9739" s="7" t="n">
        <v>173.550003051758</v>
      </c>
      <c r="F9739" s="7" t="n">
        <v>29.1499996185303</v>
      </c>
      <c r="G9739" s="7" t="n">
        <v>45.2000007629395</v>
      </c>
    </row>
    <row r="9740" spans="1:8">
      <c r="A9740" t="s">
        <v>4</v>
      </c>
      <c r="B9740" s="4" t="s">
        <v>5</v>
      </c>
      <c r="C9740" s="4" t="s">
        <v>10</v>
      </c>
      <c r="D9740" s="4" t="s">
        <v>24</v>
      </c>
      <c r="E9740" s="4" t="s">
        <v>24</v>
      </c>
      <c r="F9740" s="4" t="s">
        <v>24</v>
      </c>
      <c r="G9740" s="4" t="s">
        <v>24</v>
      </c>
    </row>
    <row r="9741" spans="1:8">
      <c r="A9741" t="n">
        <v>80160</v>
      </c>
      <c r="B9741" s="40" t="n">
        <v>46</v>
      </c>
      <c r="C9741" s="7" t="n">
        <v>9</v>
      </c>
      <c r="D9741" s="7" t="n">
        <v>-97.3499984741211</v>
      </c>
      <c r="E9741" s="7" t="n">
        <v>173.550003051758</v>
      </c>
      <c r="F9741" s="7" t="n">
        <v>33.9000015258789</v>
      </c>
      <c r="G9741" s="7" t="n">
        <v>136.399993896484</v>
      </c>
    </row>
    <row r="9742" spans="1:8">
      <c r="A9742" t="s">
        <v>4</v>
      </c>
      <c r="B9742" s="4" t="s">
        <v>5</v>
      </c>
      <c r="C9742" s="4" t="s">
        <v>10</v>
      </c>
      <c r="D9742" s="4" t="s">
        <v>24</v>
      </c>
      <c r="E9742" s="4" t="s">
        <v>24</v>
      </c>
      <c r="F9742" s="4" t="s">
        <v>24</v>
      </c>
      <c r="G9742" s="4" t="s">
        <v>24</v>
      </c>
    </row>
    <row r="9743" spans="1:8">
      <c r="A9743" t="n">
        <v>80179</v>
      </c>
      <c r="B9743" s="40" t="n">
        <v>46</v>
      </c>
      <c r="C9743" s="7" t="n">
        <v>1</v>
      </c>
      <c r="D9743" s="7" t="n">
        <v>-96.2200012207031</v>
      </c>
      <c r="E9743" s="7" t="n">
        <v>173.550003051758</v>
      </c>
      <c r="F9743" s="7" t="n">
        <v>30.1800003051758</v>
      </c>
      <c r="G9743" s="7" t="n">
        <v>330.700012207031</v>
      </c>
    </row>
    <row r="9744" spans="1:8">
      <c r="A9744" t="s">
        <v>4</v>
      </c>
      <c r="B9744" s="4" t="s">
        <v>5</v>
      </c>
      <c r="C9744" s="4" t="s">
        <v>10</v>
      </c>
      <c r="D9744" s="4" t="s">
        <v>24</v>
      </c>
      <c r="E9744" s="4" t="s">
        <v>24</v>
      </c>
      <c r="F9744" s="4" t="s">
        <v>24</v>
      </c>
      <c r="G9744" s="4" t="s">
        <v>10</v>
      </c>
      <c r="H9744" s="4" t="s">
        <v>10</v>
      </c>
    </row>
    <row r="9745" spans="1:8">
      <c r="A9745" t="n">
        <v>80198</v>
      </c>
      <c r="B9745" s="52" t="n">
        <v>60</v>
      </c>
      <c r="C9745" s="7" t="n">
        <v>8</v>
      </c>
      <c r="D9745" s="7" t="n">
        <v>0</v>
      </c>
      <c r="E9745" s="7" t="n">
        <v>0</v>
      </c>
      <c r="F9745" s="7" t="n">
        <v>0</v>
      </c>
      <c r="G9745" s="7" t="n">
        <v>0</v>
      </c>
      <c r="H9745" s="7" t="n">
        <v>1</v>
      </c>
    </row>
    <row r="9746" spans="1:8">
      <c r="A9746" t="s">
        <v>4</v>
      </c>
      <c r="B9746" s="4" t="s">
        <v>5</v>
      </c>
      <c r="C9746" s="4" t="s">
        <v>10</v>
      </c>
      <c r="D9746" s="4" t="s">
        <v>24</v>
      </c>
      <c r="E9746" s="4" t="s">
        <v>24</v>
      </c>
      <c r="F9746" s="4" t="s">
        <v>24</v>
      </c>
      <c r="G9746" s="4" t="s">
        <v>10</v>
      </c>
      <c r="H9746" s="4" t="s">
        <v>10</v>
      </c>
    </row>
    <row r="9747" spans="1:8">
      <c r="A9747" t="n">
        <v>80217</v>
      </c>
      <c r="B9747" s="52" t="n">
        <v>60</v>
      </c>
      <c r="C9747" s="7" t="n">
        <v>8</v>
      </c>
      <c r="D9747" s="7" t="n">
        <v>0</v>
      </c>
      <c r="E9747" s="7" t="n">
        <v>0</v>
      </c>
      <c r="F9747" s="7" t="n">
        <v>0</v>
      </c>
      <c r="G9747" s="7" t="n">
        <v>0</v>
      </c>
      <c r="H9747" s="7" t="n">
        <v>0</v>
      </c>
    </row>
    <row r="9748" spans="1:8">
      <c r="A9748" t="s">
        <v>4</v>
      </c>
      <c r="B9748" s="4" t="s">
        <v>5</v>
      </c>
      <c r="C9748" s="4" t="s">
        <v>10</v>
      </c>
      <c r="D9748" s="4" t="s">
        <v>10</v>
      </c>
      <c r="E9748" s="4" t="s">
        <v>10</v>
      </c>
    </row>
    <row r="9749" spans="1:8">
      <c r="A9749" t="n">
        <v>80236</v>
      </c>
      <c r="B9749" s="64" t="n">
        <v>61</v>
      </c>
      <c r="C9749" s="7" t="n">
        <v>8</v>
      </c>
      <c r="D9749" s="7" t="n">
        <v>65533</v>
      </c>
      <c r="E9749" s="7" t="n">
        <v>0</v>
      </c>
    </row>
    <row r="9750" spans="1:8">
      <c r="A9750" t="s">
        <v>4</v>
      </c>
      <c r="B9750" s="4" t="s">
        <v>5</v>
      </c>
      <c r="C9750" s="4" t="s">
        <v>10</v>
      </c>
      <c r="D9750" s="4" t="s">
        <v>24</v>
      </c>
      <c r="E9750" s="4" t="s">
        <v>24</v>
      </c>
      <c r="F9750" s="4" t="s">
        <v>24</v>
      </c>
      <c r="G9750" s="4" t="s">
        <v>10</v>
      </c>
      <c r="H9750" s="4" t="s">
        <v>10</v>
      </c>
    </row>
    <row r="9751" spans="1:8">
      <c r="A9751" t="n">
        <v>80243</v>
      </c>
      <c r="B9751" s="52" t="n">
        <v>60</v>
      </c>
      <c r="C9751" s="7" t="n">
        <v>9</v>
      </c>
      <c r="D9751" s="7" t="n">
        <v>0</v>
      </c>
      <c r="E9751" s="7" t="n">
        <v>0</v>
      </c>
      <c r="F9751" s="7" t="n">
        <v>0</v>
      </c>
      <c r="G9751" s="7" t="n">
        <v>0</v>
      </c>
      <c r="H9751" s="7" t="n">
        <v>1</v>
      </c>
    </row>
    <row r="9752" spans="1:8">
      <c r="A9752" t="s">
        <v>4</v>
      </c>
      <c r="B9752" s="4" t="s">
        <v>5</v>
      </c>
      <c r="C9752" s="4" t="s">
        <v>10</v>
      </c>
      <c r="D9752" s="4" t="s">
        <v>24</v>
      </c>
      <c r="E9752" s="4" t="s">
        <v>24</v>
      </c>
      <c r="F9752" s="4" t="s">
        <v>24</v>
      </c>
      <c r="G9752" s="4" t="s">
        <v>10</v>
      </c>
      <c r="H9752" s="4" t="s">
        <v>10</v>
      </c>
    </row>
    <row r="9753" spans="1:8">
      <c r="A9753" t="n">
        <v>80262</v>
      </c>
      <c r="B9753" s="52" t="n">
        <v>60</v>
      </c>
      <c r="C9753" s="7" t="n">
        <v>9</v>
      </c>
      <c r="D9753" s="7" t="n">
        <v>0</v>
      </c>
      <c r="E9753" s="7" t="n">
        <v>0</v>
      </c>
      <c r="F9753" s="7" t="n">
        <v>0</v>
      </c>
      <c r="G9753" s="7" t="n">
        <v>0</v>
      </c>
      <c r="H9753" s="7" t="n">
        <v>0</v>
      </c>
    </row>
    <row r="9754" spans="1:8">
      <c r="A9754" t="s">
        <v>4</v>
      </c>
      <c r="B9754" s="4" t="s">
        <v>5</v>
      </c>
      <c r="C9754" s="4" t="s">
        <v>10</v>
      </c>
      <c r="D9754" s="4" t="s">
        <v>10</v>
      </c>
      <c r="E9754" s="4" t="s">
        <v>10</v>
      </c>
    </row>
    <row r="9755" spans="1:8">
      <c r="A9755" t="n">
        <v>80281</v>
      </c>
      <c r="B9755" s="64" t="n">
        <v>61</v>
      </c>
      <c r="C9755" s="7" t="n">
        <v>9</v>
      </c>
      <c r="D9755" s="7" t="n">
        <v>65533</v>
      </c>
      <c r="E9755" s="7" t="n">
        <v>0</v>
      </c>
    </row>
    <row r="9756" spans="1:8">
      <c r="A9756" t="s">
        <v>4</v>
      </c>
      <c r="B9756" s="4" t="s">
        <v>5</v>
      </c>
      <c r="C9756" s="4" t="s">
        <v>10</v>
      </c>
      <c r="D9756" s="4" t="s">
        <v>24</v>
      </c>
      <c r="E9756" s="4" t="s">
        <v>24</v>
      </c>
      <c r="F9756" s="4" t="s">
        <v>24</v>
      </c>
      <c r="G9756" s="4" t="s">
        <v>10</v>
      </c>
      <c r="H9756" s="4" t="s">
        <v>10</v>
      </c>
    </row>
    <row r="9757" spans="1:8">
      <c r="A9757" t="n">
        <v>80288</v>
      </c>
      <c r="B9757" s="52" t="n">
        <v>60</v>
      </c>
      <c r="C9757" s="7" t="n">
        <v>1</v>
      </c>
      <c r="D9757" s="7" t="n">
        <v>0</v>
      </c>
      <c r="E9757" s="7" t="n">
        <v>0</v>
      </c>
      <c r="F9757" s="7" t="n">
        <v>0</v>
      </c>
      <c r="G9757" s="7" t="n">
        <v>0</v>
      </c>
      <c r="H9757" s="7" t="n">
        <v>1</v>
      </c>
    </row>
    <row r="9758" spans="1:8">
      <c r="A9758" t="s">
        <v>4</v>
      </c>
      <c r="B9758" s="4" t="s">
        <v>5</v>
      </c>
      <c r="C9758" s="4" t="s">
        <v>10</v>
      </c>
      <c r="D9758" s="4" t="s">
        <v>24</v>
      </c>
      <c r="E9758" s="4" t="s">
        <v>24</v>
      </c>
      <c r="F9758" s="4" t="s">
        <v>24</v>
      </c>
      <c r="G9758" s="4" t="s">
        <v>10</v>
      </c>
      <c r="H9758" s="4" t="s">
        <v>10</v>
      </c>
    </row>
    <row r="9759" spans="1:8">
      <c r="A9759" t="n">
        <v>80307</v>
      </c>
      <c r="B9759" s="52" t="n">
        <v>60</v>
      </c>
      <c r="C9759" s="7" t="n">
        <v>1</v>
      </c>
      <c r="D9759" s="7" t="n">
        <v>0</v>
      </c>
      <c r="E9759" s="7" t="n">
        <v>0</v>
      </c>
      <c r="F9759" s="7" t="n">
        <v>0</v>
      </c>
      <c r="G9759" s="7" t="n">
        <v>0</v>
      </c>
      <c r="H9759" s="7" t="n">
        <v>0</v>
      </c>
    </row>
    <row r="9760" spans="1:8">
      <c r="A9760" t="s">
        <v>4</v>
      </c>
      <c r="B9760" s="4" t="s">
        <v>5</v>
      </c>
      <c r="C9760" s="4" t="s">
        <v>10</v>
      </c>
      <c r="D9760" s="4" t="s">
        <v>10</v>
      </c>
      <c r="E9760" s="4" t="s">
        <v>10</v>
      </c>
    </row>
    <row r="9761" spans="1:8">
      <c r="A9761" t="n">
        <v>80326</v>
      </c>
      <c r="B9761" s="64" t="n">
        <v>61</v>
      </c>
      <c r="C9761" s="7" t="n">
        <v>1</v>
      </c>
      <c r="D9761" s="7" t="n">
        <v>65533</v>
      </c>
      <c r="E9761" s="7" t="n">
        <v>0</v>
      </c>
    </row>
    <row r="9762" spans="1:8">
      <c r="A9762" t="s">
        <v>4</v>
      </c>
      <c r="B9762" s="4" t="s">
        <v>5</v>
      </c>
      <c r="C9762" s="4" t="s">
        <v>10</v>
      </c>
      <c r="D9762" s="4" t="s">
        <v>24</v>
      </c>
      <c r="E9762" s="4" t="s">
        <v>24</v>
      </c>
      <c r="F9762" s="4" t="s">
        <v>24</v>
      </c>
      <c r="G9762" s="4" t="s">
        <v>24</v>
      </c>
    </row>
    <row r="9763" spans="1:8">
      <c r="A9763" t="n">
        <v>80333</v>
      </c>
      <c r="B9763" s="40" t="n">
        <v>46</v>
      </c>
      <c r="C9763" s="7" t="n">
        <v>28</v>
      </c>
      <c r="D9763" s="7" t="n">
        <v>-90.6500015258789</v>
      </c>
      <c r="E9763" s="7" t="n">
        <v>173.550003051758</v>
      </c>
      <c r="F9763" s="7" t="n">
        <v>30.7000007629395</v>
      </c>
      <c r="G9763" s="7" t="n">
        <v>277.5</v>
      </c>
    </row>
    <row r="9764" spans="1:8">
      <c r="A9764" t="s">
        <v>4</v>
      </c>
      <c r="B9764" s="4" t="s">
        <v>5</v>
      </c>
      <c r="C9764" s="4" t="s">
        <v>10</v>
      </c>
      <c r="D9764" s="4" t="s">
        <v>24</v>
      </c>
      <c r="E9764" s="4" t="s">
        <v>24</v>
      </c>
      <c r="F9764" s="4" t="s">
        <v>24</v>
      </c>
      <c r="G9764" s="4" t="s">
        <v>24</v>
      </c>
    </row>
    <row r="9765" spans="1:8">
      <c r="A9765" t="n">
        <v>80352</v>
      </c>
      <c r="B9765" s="40" t="n">
        <v>46</v>
      </c>
      <c r="C9765" s="7" t="n">
        <v>1640</v>
      </c>
      <c r="D9765" s="7" t="n">
        <v>-101.73999786377</v>
      </c>
      <c r="E9765" s="7" t="n">
        <v>178.350006103516</v>
      </c>
      <c r="F9765" s="7" t="n">
        <v>-14.75</v>
      </c>
      <c r="G9765" s="7" t="n">
        <v>9.39999961853027</v>
      </c>
    </row>
    <row r="9766" spans="1:8">
      <c r="A9766" t="s">
        <v>4</v>
      </c>
      <c r="B9766" s="4" t="s">
        <v>5</v>
      </c>
      <c r="C9766" s="4" t="s">
        <v>10</v>
      </c>
      <c r="D9766" s="4" t="s">
        <v>14</v>
      </c>
      <c r="E9766" s="4" t="s">
        <v>6</v>
      </c>
      <c r="F9766" s="4" t="s">
        <v>24</v>
      </c>
      <c r="G9766" s="4" t="s">
        <v>24</v>
      </c>
      <c r="H9766" s="4" t="s">
        <v>24</v>
      </c>
    </row>
    <row r="9767" spans="1:8">
      <c r="A9767" t="n">
        <v>80371</v>
      </c>
      <c r="B9767" s="44" t="n">
        <v>48</v>
      </c>
      <c r="C9767" s="7" t="n">
        <v>28</v>
      </c>
      <c r="D9767" s="7" t="n">
        <v>0</v>
      </c>
      <c r="E9767" s="7" t="s">
        <v>132</v>
      </c>
      <c r="F9767" s="7" t="n">
        <v>-1</v>
      </c>
      <c r="G9767" s="7" t="n">
        <v>1</v>
      </c>
      <c r="H9767" s="7" t="n">
        <v>0</v>
      </c>
    </row>
    <row r="9768" spans="1:8">
      <c r="A9768" t="s">
        <v>4</v>
      </c>
      <c r="B9768" s="4" t="s">
        <v>5</v>
      </c>
      <c r="C9768" s="4" t="s">
        <v>10</v>
      </c>
      <c r="D9768" s="4" t="s">
        <v>10</v>
      </c>
      <c r="E9768" s="4" t="s">
        <v>10</v>
      </c>
    </row>
    <row r="9769" spans="1:8">
      <c r="A9769" t="n">
        <v>80395</v>
      </c>
      <c r="B9769" s="64" t="n">
        <v>61</v>
      </c>
      <c r="C9769" s="7" t="n">
        <v>8</v>
      </c>
      <c r="D9769" s="7" t="n">
        <v>0</v>
      </c>
      <c r="E9769" s="7" t="n">
        <v>1000</v>
      </c>
    </row>
    <row r="9770" spans="1:8">
      <c r="A9770" t="s">
        <v>4</v>
      </c>
      <c r="B9770" s="4" t="s">
        <v>5</v>
      </c>
      <c r="C9770" s="4" t="s">
        <v>10</v>
      </c>
      <c r="D9770" s="4" t="s">
        <v>10</v>
      </c>
      <c r="E9770" s="4" t="s">
        <v>10</v>
      </c>
    </row>
    <row r="9771" spans="1:8">
      <c r="A9771" t="n">
        <v>80402</v>
      </c>
      <c r="B9771" s="64" t="n">
        <v>61</v>
      </c>
      <c r="C9771" s="7" t="n">
        <v>9</v>
      </c>
      <c r="D9771" s="7" t="n">
        <v>0</v>
      </c>
      <c r="E9771" s="7" t="n">
        <v>1000</v>
      </c>
    </row>
    <row r="9772" spans="1:8">
      <c r="A9772" t="s">
        <v>4</v>
      </c>
      <c r="B9772" s="4" t="s">
        <v>5</v>
      </c>
      <c r="C9772" s="4" t="s">
        <v>10</v>
      </c>
      <c r="D9772" s="4" t="s">
        <v>10</v>
      </c>
      <c r="E9772" s="4" t="s">
        <v>10</v>
      </c>
    </row>
    <row r="9773" spans="1:8">
      <c r="A9773" t="n">
        <v>80409</v>
      </c>
      <c r="B9773" s="64" t="n">
        <v>61</v>
      </c>
      <c r="C9773" s="7" t="n">
        <v>1</v>
      </c>
      <c r="D9773" s="7" t="n">
        <v>0</v>
      </c>
      <c r="E9773" s="7" t="n">
        <v>1000</v>
      </c>
    </row>
    <row r="9774" spans="1:8">
      <c r="A9774" t="s">
        <v>4</v>
      </c>
      <c r="B9774" s="4" t="s">
        <v>5</v>
      </c>
      <c r="C9774" s="4" t="s">
        <v>10</v>
      </c>
      <c r="D9774" s="4" t="s">
        <v>10</v>
      </c>
      <c r="E9774" s="4" t="s">
        <v>10</v>
      </c>
    </row>
    <row r="9775" spans="1:8">
      <c r="A9775" t="n">
        <v>80416</v>
      </c>
      <c r="B9775" s="64" t="n">
        <v>61</v>
      </c>
      <c r="C9775" s="7" t="n">
        <v>14</v>
      </c>
      <c r="D9775" s="7" t="n">
        <v>0</v>
      </c>
      <c r="E9775" s="7" t="n">
        <v>1000</v>
      </c>
    </row>
    <row r="9776" spans="1:8">
      <c r="A9776" t="s">
        <v>4</v>
      </c>
      <c r="B9776" s="4" t="s">
        <v>5</v>
      </c>
      <c r="C9776" s="4" t="s">
        <v>10</v>
      </c>
      <c r="D9776" s="4" t="s">
        <v>10</v>
      </c>
      <c r="E9776" s="4" t="s">
        <v>10</v>
      </c>
    </row>
    <row r="9777" spans="1:8">
      <c r="A9777" t="n">
        <v>80423</v>
      </c>
      <c r="B9777" s="64" t="n">
        <v>61</v>
      </c>
      <c r="C9777" s="7" t="n">
        <v>61489</v>
      </c>
      <c r="D9777" s="7" t="n">
        <v>0</v>
      </c>
      <c r="E9777" s="7" t="n">
        <v>1000</v>
      </c>
    </row>
    <row r="9778" spans="1:8">
      <c r="A9778" t="s">
        <v>4</v>
      </c>
      <c r="B9778" s="4" t="s">
        <v>5</v>
      </c>
      <c r="C9778" s="4" t="s">
        <v>10</v>
      </c>
      <c r="D9778" s="4" t="s">
        <v>10</v>
      </c>
      <c r="E9778" s="4" t="s">
        <v>10</v>
      </c>
    </row>
    <row r="9779" spans="1:8">
      <c r="A9779" t="n">
        <v>80430</v>
      </c>
      <c r="B9779" s="64" t="n">
        <v>61</v>
      </c>
      <c r="C9779" s="7" t="n">
        <v>61490</v>
      </c>
      <c r="D9779" s="7" t="n">
        <v>0</v>
      </c>
      <c r="E9779" s="7" t="n">
        <v>1000</v>
      </c>
    </row>
    <row r="9780" spans="1:8">
      <c r="A9780" t="s">
        <v>4</v>
      </c>
      <c r="B9780" s="4" t="s">
        <v>5</v>
      </c>
      <c r="C9780" s="4" t="s">
        <v>10</v>
      </c>
      <c r="D9780" s="4" t="s">
        <v>24</v>
      </c>
      <c r="E9780" s="4" t="s">
        <v>24</v>
      </c>
      <c r="F9780" s="4" t="s">
        <v>14</v>
      </c>
    </row>
    <row r="9781" spans="1:8">
      <c r="A9781" t="n">
        <v>80437</v>
      </c>
      <c r="B9781" s="50" t="n">
        <v>52</v>
      </c>
      <c r="C9781" s="7" t="n">
        <v>61489</v>
      </c>
      <c r="D9781" s="7" t="n">
        <v>126.099998474121</v>
      </c>
      <c r="E9781" s="7" t="n">
        <v>0</v>
      </c>
      <c r="F9781" s="7" t="n">
        <v>0</v>
      </c>
    </row>
    <row r="9782" spans="1:8">
      <c r="A9782" t="s">
        <v>4</v>
      </c>
      <c r="B9782" s="4" t="s">
        <v>5</v>
      </c>
      <c r="C9782" s="4" t="s">
        <v>10</v>
      </c>
      <c r="D9782" s="4" t="s">
        <v>24</v>
      </c>
      <c r="E9782" s="4" t="s">
        <v>24</v>
      </c>
      <c r="F9782" s="4" t="s">
        <v>14</v>
      </c>
    </row>
    <row r="9783" spans="1:8">
      <c r="A9783" t="n">
        <v>80449</v>
      </c>
      <c r="B9783" s="50" t="n">
        <v>52</v>
      </c>
      <c r="C9783" s="7" t="n">
        <v>61490</v>
      </c>
      <c r="D9783" s="7" t="n">
        <v>38.7999992370605</v>
      </c>
      <c r="E9783" s="7" t="n">
        <v>0</v>
      </c>
      <c r="F9783" s="7" t="n">
        <v>0</v>
      </c>
    </row>
    <row r="9784" spans="1:8">
      <c r="A9784" t="s">
        <v>4</v>
      </c>
      <c r="B9784" s="4" t="s">
        <v>5</v>
      </c>
      <c r="C9784" s="4" t="s">
        <v>14</v>
      </c>
      <c r="D9784" s="4" t="s">
        <v>14</v>
      </c>
      <c r="E9784" s="4" t="s">
        <v>24</v>
      </c>
      <c r="F9784" s="4" t="s">
        <v>24</v>
      </c>
      <c r="G9784" s="4" t="s">
        <v>24</v>
      </c>
      <c r="H9784" s="4" t="s">
        <v>10</v>
      </c>
    </row>
    <row r="9785" spans="1:8">
      <c r="A9785" t="n">
        <v>80461</v>
      </c>
      <c r="B9785" s="33" t="n">
        <v>45</v>
      </c>
      <c r="C9785" s="7" t="n">
        <v>2</v>
      </c>
      <c r="D9785" s="7" t="n">
        <v>3</v>
      </c>
      <c r="E9785" s="7" t="n">
        <v>-97.0800018310547</v>
      </c>
      <c r="F9785" s="7" t="n">
        <v>174.979995727539</v>
      </c>
      <c r="G9785" s="7" t="n">
        <v>33.7599983215332</v>
      </c>
      <c r="H9785" s="7" t="n">
        <v>0</v>
      </c>
    </row>
    <row r="9786" spans="1:8">
      <c r="A9786" t="s">
        <v>4</v>
      </c>
      <c r="B9786" s="4" t="s">
        <v>5</v>
      </c>
      <c r="C9786" s="4" t="s">
        <v>14</v>
      </c>
      <c r="D9786" s="4" t="s">
        <v>14</v>
      </c>
      <c r="E9786" s="4" t="s">
        <v>24</v>
      </c>
      <c r="F9786" s="4" t="s">
        <v>24</v>
      </c>
      <c r="G9786" s="4" t="s">
        <v>24</v>
      </c>
      <c r="H9786" s="4" t="s">
        <v>10</v>
      </c>
      <c r="I9786" s="4" t="s">
        <v>14</v>
      </c>
    </row>
    <row r="9787" spans="1:8">
      <c r="A9787" t="n">
        <v>80478</v>
      </c>
      <c r="B9787" s="33" t="n">
        <v>45</v>
      </c>
      <c r="C9787" s="7" t="n">
        <v>4</v>
      </c>
      <c r="D9787" s="7" t="n">
        <v>3</v>
      </c>
      <c r="E9787" s="7" t="n">
        <v>5.48999977111816</v>
      </c>
      <c r="F9787" s="7" t="n">
        <v>348.720001220703</v>
      </c>
      <c r="G9787" s="7" t="n">
        <v>353.869995117188</v>
      </c>
      <c r="H9787" s="7" t="n">
        <v>0</v>
      </c>
      <c r="I9787" s="7" t="n">
        <v>0</v>
      </c>
    </row>
    <row r="9788" spans="1:8">
      <c r="A9788" t="s">
        <v>4</v>
      </c>
      <c r="B9788" s="4" t="s">
        <v>5</v>
      </c>
      <c r="C9788" s="4" t="s">
        <v>14</v>
      </c>
      <c r="D9788" s="4" t="s">
        <v>14</v>
      </c>
      <c r="E9788" s="4" t="s">
        <v>24</v>
      </c>
      <c r="F9788" s="4" t="s">
        <v>10</v>
      </c>
    </row>
    <row r="9789" spans="1:8">
      <c r="A9789" t="n">
        <v>80496</v>
      </c>
      <c r="B9789" s="33" t="n">
        <v>45</v>
      </c>
      <c r="C9789" s="7" t="n">
        <v>5</v>
      </c>
      <c r="D9789" s="7" t="n">
        <v>3</v>
      </c>
      <c r="E9789" s="7" t="n">
        <v>2.79999995231628</v>
      </c>
      <c r="F9789" s="7" t="n">
        <v>0</v>
      </c>
    </row>
    <row r="9790" spans="1:8">
      <c r="A9790" t="s">
        <v>4</v>
      </c>
      <c r="B9790" s="4" t="s">
        <v>5</v>
      </c>
      <c r="C9790" s="4" t="s">
        <v>14</v>
      </c>
      <c r="D9790" s="4" t="s">
        <v>14</v>
      </c>
      <c r="E9790" s="4" t="s">
        <v>24</v>
      </c>
      <c r="F9790" s="4" t="s">
        <v>10</v>
      </c>
    </row>
    <row r="9791" spans="1:8">
      <c r="A9791" t="n">
        <v>80505</v>
      </c>
      <c r="B9791" s="33" t="n">
        <v>45</v>
      </c>
      <c r="C9791" s="7" t="n">
        <v>11</v>
      </c>
      <c r="D9791" s="7" t="n">
        <v>3</v>
      </c>
      <c r="E9791" s="7" t="n">
        <v>28.7999992370605</v>
      </c>
      <c r="F9791" s="7" t="n">
        <v>0</v>
      </c>
    </row>
    <row r="9792" spans="1:8">
      <c r="A9792" t="s">
        <v>4</v>
      </c>
      <c r="B9792" s="4" t="s">
        <v>5</v>
      </c>
      <c r="C9792" s="4" t="s">
        <v>14</v>
      </c>
      <c r="D9792" s="4" t="s">
        <v>14</v>
      </c>
      <c r="E9792" s="4" t="s">
        <v>24</v>
      </c>
      <c r="F9792" s="4" t="s">
        <v>10</v>
      </c>
    </row>
    <row r="9793" spans="1:9">
      <c r="A9793" t="n">
        <v>80514</v>
      </c>
      <c r="B9793" s="33" t="n">
        <v>45</v>
      </c>
      <c r="C9793" s="7" t="n">
        <v>5</v>
      </c>
      <c r="D9793" s="7" t="n">
        <v>3</v>
      </c>
      <c r="E9793" s="7" t="n">
        <v>2.5</v>
      </c>
      <c r="F9793" s="7" t="n">
        <v>6000</v>
      </c>
    </row>
    <row r="9794" spans="1:9">
      <c r="A9794" t="s">
        <v>4</v>
      </c>
      <c r="B9794" s="4" t="s">
        <v>5</v>
      </c>
      <c r="C9794" s="4" t="s">
        <v>14</v>
      </c>
      <c r="D9794" s="4" t="s">
        <v>10</v>
      </c>
    </row>
    <row r="9795" spans="1:9">
      <c r="A9795" t="n">
        <v>80523</v>
      </c>
      <c r="B9795" s="23" t="n">
        <v>58</v>
      </c>
      <c r="C9795" s="7" t="n">
        <v>255</v>
      </c>
      <c r="D9795" s="7" t="n">
        <v>0</v>
      </c>
    </row>
    <row r="9796" spans="1:9">
      <c r="A9796" t="s">
        <v>4</v>
      </c>
      <c r="B9796" s="4" t="s">
        <v>5</v>
      </c>
      <c r="C9796" s="4" t="s">
        <v>10</v>
      </c>
    </row>
    <row r="9797" spans="1:9">
      <c r="A9797" t="n">
        <v>80527</v>
      </c>
      <c r="B9797" s="27" t="n">
        <v>16</v>
      </c>
      <c r="C9797" s="7" t="n">
        <v>500</v>
      </c>
    </row>
    <row r="9798" spans="1:9">
      <c r="A9798" t="s">
        <v>4</v>
      </c>
      <c r="B9798" s="4" t="s">
        <v>5</v>
      </c>
      <c r="C9798" s="4" t="s">
        <v>14</v>
      </c>
      <c r="D9798" s="4" t="s">
        <v>10</v>
      </c>
      <c r="E9798" s="4" t="s">
        <v>14</v>
      </c>
    </row>
    <row r="9799" spans="1:9">
      <c r="A9799" t="n">
        <v>80530</v>
      </c>
      <c r="B9799" s="57" t="n">
        <v>39</v>
      </c>
      <c r="C9799" s="7" t="n">
        <v>14</v>
      </c>
      <c r="D9799" s="7" t="n">
        <v>65533</v>
      </c>
      <c r="E9799" s="7" t="n">
        <v>103</v>
      </c>
    </row>
    <row r="9800" spans="1:9">
      <c r="A9800" t="s">
        <v>4</v>
      </c>
      <c r="B9800" s="4" t="s">
        <v>5</v>
      </c>
      <c r="C9800" s="4" t="s">
        <v>14</v>
      </c>
      <c r="D9800" s="4" t="s">
        <v>10</v>
      </c>
      <c r="E9800" s="4" t="s">
        <v>10</v>
      </c>
    </row>
    <row r="9801" spans="1:9">
      <c r="A9801" t="n">
        <v>80535</v>
      </c>
      <c r="B9801" s="11" t="n">
        <v>50</v>
      </c>
      <c r="C9801" s="7" t="n">
        <v>1</v>
      </c>
      <c r="D9801" s="7" t="n">
        <v>8120</v>
      </c>
      <c r="E9801" s="7" t="n">
        <v>1000</v>
      </c>
    </row>
    <row r="9802" spans="1:9">
      <c r="A9802" t="s">
        <v>4</v>
      </c>
      <c r="B9802" s="4" t="s">
        <v>5</v>
      </c>
      <c r="C9802" s="4" t="s">
        <v>10</v>
      </c>
    </row>
    <row r="9803" spans="1:9">
      <c r="A9803" t="n">
        <v>80541</v>
      </c>
      <c r="B9803" s="27" t="n">
        <v>16</v>
      </c>
      <c r="C9803" s="7" t="n">
        <v>1000</v>
      </c>
    </row>
    <row r="9804" spans="1:9">
      <c r="A9804" t="s">
        <v>4</v>
      </c>
      <c r="B9804" s="4" t="s">
        <v>5</v>
      </c>
      <c r="C9804" s="4" t="s">
        <v>10</v>
      </c>
      <c r="D9804" s="4" t="s">
        <v>14</v>
      </c>
      <c r="E9804" s="4" t="s">
        <v>6</v>
      </c>
      <c r="F9804" s="4" t="s">
        <v>24</v>
      </c>
      <c r="G9804" s="4" t="s">
        <v>24</v>
      </c>
      <c r="H9804" s="4" t="s">
        <v>24</v>
      </c>
    </row>
    <row r="9805" spans="1:9">
      <c r="A9805" t="n">
        <v>80544</v>
      </c>
      <c r="B9805" s="44" t="n">
        <v>48</v>
      </c>
      <c r="C9805" s="7" t="n">
        <v>0</v>
      </c>
      <c r="D9805" s="7" t="n">
        <v>0</v>
      </c>
      <c r="E9805" s="7" t="s">
        <v>244</v>
      </c>
      <c r="F9805" s="7" t="n">
        <v>-1</v>
      </c>
      <c r="G9805" s="7" t="n">
        <v>1</v>
      </c>
      <c r="H9805" s="7" t="n">
        <v>0</v>
      </c>
    </row>
    <row r="9806" spans="1:9">
      <c r="A9806" t="s">
        <v>4</v>
      </c>
      <c r="B9806" s="4" t="s">
        <v>5</v>
      </c>
      <c r="C9806" s="4" t="s">
        <v>10</v>
      </c>
    </row>
    <row r="9807" spans="1:9">
      <c r="A9807" t="n">
        <v>80572</v>
      </c>
      <c r="B9807" s="27" t="n">
        <v>16</v>
      </c>
      <c r="C9807" s="7" t="n">
        <v>500</v>
      </c>
    </row>
    <row r="9808" spans="1:9">
      <c r="A9808" t="s">
        <v>4</v>
      </c>
      <c r="B9808" s="4" t="s">
        <v>5</v>
      </c>
      <c r="C9808" s="4" t="s">
        <v>14</v>
      </c>
      <c r="D9808" s="4" t="s">
        <v>10</v>
      </c>
      <c r="E9808" s="4" t="s">
        <v>6</v>
      </c>
    </row>
    <row r="9809" spans="1:8">
      <c r="A9809" t="n">
        <v>80575</v>
      </c>
      <c r="B9809" s="26" t="n">
        <v>51</v>
      </c>
      <c r="C9809" s="7" t="n">
        <v>4</v>
      </c>
      <c r="D9809" s="7" t="n">
        <v>0</v>
      </c>
      <c r="E9809" s="7" t="s">
        <v>515</v>
      </c>
    </row>
    <row r="9810" spans="1:8">
      <c r="A9810" t="s">
        <v>4</v>
      </c>
      <c r="B9810" s="4" t="s">
        <v>5</v>
      </c>
      <c r="C9810" s="4" t="s">
        <v>10</v>
      </c>
    </row>
    <row r="9811" spans="1:8">
      <c r="A9811" t="n">
        <v>80589</v>
      </c>
      <c r="B9811" s="27" t="n">
        <v>16</v>
      </c>
      <c r="C9811" s="7" t="n">
        <v>0</v>
      </c>
    </row>
    <row r="9812" spans="1:8">
      <c r="A9812" t="s">
        <v>4</v>
      </c>
      <c r="B9812" s="4" t="s">
        <v>5</v>
      </c>
      <c r="C9812" s="4" t="s">
        <v>10</v>
      </c>
      <c r="D9812" s="4" t="s">
        <v>14</v>
      </c>
      <c r="E9812" s="4" t="s">
        <v>9</v>
      </c>
      <c r="F9812" s="4" t="s">
        <v>45</v>
      </c>
      <c r="G9812" s="4" t="s">
        <v>14</v>
      </c>
      <c r="H9812" s="4" t="s">
        <v>14</v>
      </c>
      <c r="I9812" s="4" t="s">
        <v>14</v>
      </c>
      <c r="J9812" s="4" t="s">
        <v>9</v>
      </c>
      <c r="K9812" s="4" t="s">
        <v>45</v>
      </c>
      <c r="L9812" s="4" t="s">
        <v>14</v>
      </c>
      <c r="M9812" s="4" t="s">
        <v>14</v>
      </c>
    </row>
    <row r="9813" spans="1:8">
      <c r="A9813" t="n">
        <v>80592</v>
      </c>
      <c r="B9813" s="28" t="n">
        <v>26</v>
      </c>
      <c r="C9813" s="7" t="n">
        <v>0</v>
      </c>
      <c r="D9813" s="7" t="n">
        <v>17</v>
      </c>
      <c r="E9813" s="7" t="n">
        <v>52588</v>
      </c>
      <c r="F9813" s="7" t="s">
        <v>661</v>
      </c>
      <c r="G9813" s="7" t="n">
        <v>2</v>
      </c>
      <c r="H9813" s="7" t="n">
        <v>3</v>
      </c>
      <c r="I9813" s="7" t="n">
        <v>17</v>
      </c>
      <c r="J9813" s="7" t="n">
        <v>52589</v>
      </c>
      <c r="K9813" s="7" t="s">
        <v>662</v>
      </c>
      <c r="L9813" s="7" t="n">
        <v>2</v>
      </c>
      <c r="M9813" s="7" t="n">
        <v>0</v>
      </c>
    </row>
    <row r="9814" spans="1:8">
      <c r="A9814" t="s">
        <v>4</v>
      </c>
      <c r="B9814" s="4" t="s">
        <v>5</v>
      </c>
    </row>
    <row r="9815" spans="1:8">
      <c r="A9815" t="n">
        <v>80707</v>
      </c>
      <c r="B9815" s="29" t="n">
        <v>28</v>
      </c>
    </row>
    <row r="9816" spans="1:8">
      <c r="A9816" t="s">
        <v>4</v>
      </c>
      <c r="B9816" s="4" t="s">
        <v>5</v>
      </c>
      <c r="C9816" s="4" t="s">
        <v>14</v>
      </c>
      <c r="D9816" s="4" t="s">
        <v>10</v>
      </c>
      <c r="E9816" s="4" t="s">
        <v>6</v>
      </c>
    </row>
    <row r="9817" spans="1:8">
      <c r="A9817" t="n">
        <v>80708</v>
      </c>
      <c r="B9817" s="26" t="n">
        <v>51</v>
      </c>
      <c r="C9817" s="7" t="n">
        <v>4</v>
      </c>
      <c r="D9817" s="7" t="n">
        <v>8</v>
      </c>
      <c r="E9817" s="7" t="s">
        <v>283</v>
      </c>
    </row>
    <row r="9818" spans="1:8">
      <c r="A9818" t="s">
        <v>4</v>
      </c>
      <c r="B9818" s="4" t="s">
        <v>5</v>
      </c>
      <c r="C9818" s="4" t="s">
        <v>10</v>
      </c>
    </row>
    <row r="9819" spans="1:8">
      <c r="A9819" t="n">
        <v>80722</v>
      </c>
      <c r="B9819" s="27" t="n">
        <v>16</v>
      </c>
      <c r="C9819" s="7" t="n">
        <v>0</v>
      </c>
    </row>
    <row r="9820" spans="1:8">
      <c r="A9820" t="s">
        <v>4</v>
      </c>
      <c r="B9820" s="4" t="s">
        <v>5</v>
      </c>
      <c r="C9820" s="4" t="s">
        <v>10</v>
      </c>
      <c r="D9820" s="4" t="s">
        <v>14</v>
      </c>
      <c r="E9820" s="4" t="s">
        <v>9</v>
      </c>
      <c r="F9820" s="4" t="s">
        <v>45</v>
      </c>
      <c r="G9820" s="4" t="s">
        <v>14</v>
      </c>
      <c r="H9820" s="4" t="s">
        <v>14</v>
      </c>
    </row>
    <row r="9821" spans="1:8">
      <c r="A9821" t="n">
        <v>80725</v>
      </c>
      <c r="B9821" s="28" t="n">
        <v>26</v>
      </c>
      <c r="C9821" s="7" t="n">
        <v>8</v>
      </c>
      <c r="D9821" s="7" t="n">
        <v>17</v>
      </c>
      <c r="E9821" s="7" t="n">
        <v>9338</v>
      </c>
      <c r="F9821" s="7" t="s">
        <v>663</v>
      </c>
      <c r="G9821" s="7" t="n">
        <v>2</v>
      </c>
      <c r="H9821" s="7" t="n">
        <v>0</v>
      </c>
    </row>
    <row r="9822" spans="1:8">
      <c r="A9822" t="s">
        <v>4</v>
      </c>
      <c r="B9822" s="4" t="s">
        <v>5</v>
      </c>
    </row>
    <row r="9823" spans="1:8">
      <c r="A9823" t="n">
        <v>80743</v>
      </c>
      <c r="B9823" s="29" t="n">
        <v>28</v>
      </c>
    </row>
    <row r="9824" spans="1:8">
      <c r="A9824" t="s">
        <v>4</v>
      </c>
      <c r="B9824" s="4" t="s">
        <v>5</v>
      </c>
      <c r="C9824" s="4" t="s">
        <v>14</v>
      </c>
      <c r="D9824" s="4" t="s">
        <v>10</v>
      </c>
      <c r="E9824" s="4" t="s">
        <v>6</v>
      </c>
    </row>
    <row r="9825" spans="1:13">
      <c r="A9825" t="n">
        <v>80744</v>
      </c>
      <c r="B9825" s="26" t="n">
        <v>51</v>
      </c>
      <c r="C9825" s="7" t="n">
        <v>4</v>
      </c>
      <c r="D9825" s="7" t="n">
        <v>9</v>
      </c>
      <c r="E9825" s="7" t="s">
        <v>268</v>
      </c>
    </row>
    <row r="9826" spans="1:13">
      <c r="A9826" t="s">
        <v>4</v>
      </c>
      <c r="B9826" s="4" t="s">
        <v>5</v>
      </c>
      <c r="C9826" s="4" t="s">
        <v>10</v>
      </c>
    </row>
    <row r="9827" spans="1:13">
      <c r="A9827" t="n">
        <v>80758</v>
      </c>
      <c r="B9827" s="27" t="n">
        <v>16</v>
      </c>
      <c r="C9827" s="7" t="n">
        <v>0</v>
      </c>
    </row>
    <row r="9828" spans="1:13">
      <c r="A9828" t="s">
        <v>4</v>
      </c>
      <c r="B9828" s="4" t="s">
        <v>5</v>
      </c>
      <c r="C9828" s="4" t="s">
        <v>10</v>
      </c>
      <c r="D9828" s="4" t="s">
        <v>14</v>
      </c>
      <c r="E9828" s="4" t="s">
        <v>9</v>
      </c>
      <c r="F9828" s="4" t="s">
        <v>45</v>
      </c>
      <c r="G9828" s="4" t="s">
        <v>14</v>
      </c>
      <c r="H9828" s="4" t="s">
        <v>14</v>
      </c>
      <c r="I9828" s="4" t="s">
        <v>14</v>
      </c>
    </row>
    <row r="9829" spans="1:13">
      <c r="A9829" t="n">
        <v>80761</v>
      </c>
      <c r="B9829" s="28" t="n">
        <v>26</v>
      </c>
      <c r="C9829" s="7" t="n">
        <v>9</v>
      </c>
      <c r="D9829" s="7" t="n">
        <v>17</v>
      </c>
      <c r="E9829" s="7" t="n">
        <v>5330</v>
      </c>
      <c r="F9829" s="7" t="s">
        <v>664</v>
      </c>
      <c r="G9829" s="7" t="n">
        <v>8</v>
      </c>
      <c r="H9829" s="7" t="n">
        <v>2</v>
      </c>
      <c r="I9829" s="7" t="n">
        <v>0</v>
      </c>
    </row>
    <row r="9830" spans="1:13">
      <c r="A9830" t="s">
        <v>4</v>
      </c>
      <c r="B9830" s="4" t="s">
        <v>5</v>
      </c>
      <c r="C9830" s="4" t="s">
        <v>10</v>
      </c>
    </row>
    <row r="9831" spans="1:13">
      <c r="A9831" t="n">
        <v>80806</v>
      </c>
      <c r="B9831" s="27" t="n">
        <v>16</v>
      </c>
      <c r="C9831" s="7" t="n">
        <v>1</v>
      </c>
    </row>
    <row r="9832" spans="1:13">
      <c r="A9832" t="s">
        <v>4</v>
      </c>
      <c r="B9832" s="4" t="s">
        <v>5</v>
      </c>
      <c r="C9832" s="4" t="s">
        <v>14</v>
      </c>
      <c r="D9832" s="4" t="s">
        <v>10</v>
      </c>
    </row>
    <row r="9833" spans="1:13">
      <c r="A9833" t="n">
        <v>80809</v>
      </c>
      <c r="B9833" s="11" t="n">
        <v>50</v>
      </c>
      <c r="C9833" s="7" t="n">
        <v>52</v>
      </c>
      <c r="D9833" s="7" t="n">
        <v>5330</v>
      </c>
    </row>
    <row r="9834" spans="1:13">
      <c r="A9834" t="s">
        <v>4</v>
      </c>
      <c r="B9834" s="4" t="s">
        <v>5</v>
      </c>
      <c r="C9834" s="4" t="s">
        <v>10</v>
      </c>
    </row>
    <row r="9835" spans="1:13">
      <c r="A9835" t="n">
        <v>80813</v>
      </c>
      <c r="B9835" s="27" t="n">
        <v>16</v>
      </c>
      <c r="C9835" s="7" t="n">
        <v>500</v>
      </c>
    </row>
    <row r="9836" spans="1:13">
      <c r="A9836" t="s">
        <v>4</v>
      </c>
      <c r="B9836" s="4" t="s">
        <v>5</v>
      </c>
      <c r="C9836" s="4" t="s">
        <v>10</v>
      </c>
      <c r="D9836" s="4" t="s">
        <v>14</v>
      </c>
    </row>
    <row r="9837" spans="1:13">
      <c r="A9837" t="n">
        <v>80816</v>
      </c>
      <c r="B9837" s="31" t="n">
        <v>89</v>
      </c>
      <c r="C9837" s="7" t="n">
        <v>65533</v>
      </c>
      <c r="D9837" s="7" t="n">
        <v>0</v>
      </c>
    </row>
    <row r="9838" spans="1:13">
      <c r="A9838" t="s">
        <v>4</v>
      </c>
      <c r="B9838" s="4" t="s">
        <v>5</v>
      </c>
      <c r="C9838" s="4" t="s">
        <v>10</v>
      </c>
      <c r="D9838" s="4" t="s">
        <v>14</v>
      </c>
    </row>
    <row r="9839" spans="1:13">
      <c r="A9839" t="n">
        <v>80820</v>
      </c>
      <c r="B9839" s="31" t="n">
        <v>89</v>
      </c>
      <c r="C9839" s="7" t="n">
        <v>65533</v>
      </c>
      <c r="D9839" s="7" t="n">
        <v>1</v>
      </c>
    </row>
    <row r="9840" spans="1:13">
      <c r="A9840" t="s">
        <v>4</v>
      </c>
      <c r="B9840" s="4" t="s">
        <v>5</v>
      </c>
      <c r="C9840" s="4" t="s">
        <v>14</v>
      </c>
      <c r="D9840" s="4" t="s">
        <v>10</v>
      </c>
      <c r="E9840" s="4" t="s">
        <v>10</v>
      </c>
      <c r="F9840" s="4" t="s">
        <v>14</v>
      </c>
    </row>
    <row r="9841" spans="1:9">
      <c r="A9841" t="n">
        <v>80824</v>
      </c>
      <c r="B9841" s="25" t="n">
        <v>25</v>
      </c>
      <c r="C9841" s="7" t="n">
        <v>1</v>
      </c>
      <c r="D9841" s="7" t="n">
        <v>65535</v>
      </c>
      <c r="E9841" s="7" t="n">
        <v>65535</v>
      </c>
      <c r="F9841" s="7" t="n">
        <v>0</v>
      </c>
    </row>
    <row r="9842" spans="1:9">
      <c r="A9842" t="s">
        <v>4</v>
      </c>
      <c r="B9842" s="4" t="s">
        <v>5</v>
      </c>
      <c r="C9842" s="4" t="s">
        <v>10</v>
      </c>
      <c r="D9842" s="4" t="s">
        <v>14</v>
      </c>
      <c r="E9842" s="4" t="s">
        <v>6</v>
      </c>
      <c r="F9842" s="4" t="s">
        <v>24</v>
      </c>
      <c r="G9842" s="4" t="s">
        <v>24</v>
      </c>
      <c r="H9842" s="4" t="s">
        <v>24</v>
      </c>
    </row>
    <row r="9843" spans="1:9">
      <c r="A9843" t="n">
        <v>80831</v>
      </c>
      <c r="B9843" s="44" t="n">
        <v>48</v>
      </c>
      <c r="C9843" s="7" t="n">
        <v>61489</v>
      </c>
      <c r="D9843" s="7" t="n">
        <v>0</v>
      </c>
      <c r="E9843" s="7" t="s">
        <v>430</v>
      </c>
      <c r="F9843" s="7" t="n">
        <v>-1</v>
      </c>
      <c r="G9843" s="7" t="n">
        <v>1</v>
      </c>
      <c r="H9843" s="7" t="n">
        <v>0</v>
      </c>
    </row>
    <row r="9844" spans="1:9">
      <c r="A9844" t="s">
        <v>4</v>
      </c>
      <c r="B9844" s="4" t="s">
        <v>5</v>
      </c>
      <c r="C9844" s="4" t="s">
        <v>10</v>
      </c>
      <c r="D9844" s="4" t="s">
        <v>14</v>
      </c>
      <c r="E9844" s="4" t="s">
        <v>6</v>
      </c>
      <c r="F9844" s="4" t="s">
        <v>24</v>
      </c>
      <c r="G9844" s="4" t="s">
        <v>24</v>
      </c>
      <c r="H9844" s="4" t="s">
        <v>24</v>
      </c>
    </row>
    <row r="9845" spans="1:9">
      <c r="A9845" t="n">
        <v>80860</v>
      </c>
      <c r="B9845" s="44" t="n">
        <v>48</v>
      </c>
      <c r="C9845" s="7" t="n">
        <v>61490</v>
      </c>
      <c r="D9845" s="7" t="n">
        <v>0</v>
      </c>
      <c r="E9845" s="7" t="s">
        <v>430</v>
      </c>
      <c r="F9845" s="7" t="n">
        <v>-1</v>
      </c>
      <c r="G9845" s="7" t="n">
        <v>1</v>
      </c>
      <c r="H9845" s="7" t="n">
        <v>0</v>
      </c>
    </row>
    <row r="9846" spans="1:9">
      <c r="A9846" t="s">
        <v>4</v>
      </c>
      <c r="B9846" s="4" t="s">
        <v>5</v>
      </c>
      <c r="C9846" s="4" t="s">
        <v>14</v>
      </c>
      <c r="D9846" s="4" t="s">
        <v>10</v>
      </c>
      <c r="E9846" s="4" t="s">
        <v>24</v>
      </c>
    </row>
    <row r="9847" spans="1:9">
      <c r="A9847" t="n">
        <v>80889</v>
      </c>
      <c r="B9847" s="23" t="n">
        <v>58</v>
      </c>
      <c r="C9847" s="7" t="n">
        <v>101</v>
      </c>
      <c r="D9847" s="7" t="n">
        <v>300</v>
      </c>
      <c r="E9847" s="7" t="n">
        <v>1</v>
      </c>
    </row>
    <row r="9848" spans="1:9">
      <c r="A9848" t="s">
        <v>4</v>
      </c>
      <c r="B9848" s="4" t="s">
        <v>5</v>
      </c>
      <c r="C9848" s="4" t="s">
        <v>14</v>
      </c>
      <c r="D9848" s="4" t="s">
        <v>10</v>
      </c>
    </row>
    <row r="9849" spans="1:9">
      <c r="A9849" t="n">
        <v>80897</v>
      </c>
      <c r="B9849" s="23" t="n">
        <v>58</v>
      </c>
      <c r="C9849" s="7" t="n">
        <v>254</v>
      </c>
      <c r="D9849" s="7" t="n">
        <v>0</v>
      </c>
    </row>
    <row r="9850" spans="1:9">
      <c r="A9850" t="s">
        <v>4</v>
      </c>
      <c r="B9850" s="4" t="s">
        <v>5</v>
      </c>
      <c r="C9850" s="4" t="s">
        <v>14</v>
      </c>
      <c r="D9850" s="4" t="s">
        <v>14</v>
      </c>
      <c r="E9850" s="4" t="s">
        <v>24</v>
      </c>
      <c r="F9850" s="4" t="s">
        <v>24</v>
      </c>
      <c r="G9850" s="4" t="s">
        <v>24</v>
      </c>
      <c r="H9850" s="4" t="s">
        <v>10</v>
      </c>
    </row>
    <row r="9851" spans="1:9">
      <c r="A9851" t="n">
        <v>80901</v>
      </c>
      <c r="B9851" s="33" t="n">
        <v>45</v>
      </c>
      <c r="C9851" s="7" t="n">
        <v>2</v>
      </c>
      <c r="D9851" s="7" t="n">
        <v>3</v>
      </c>
      <c r="E9851" s="7" t="n">
        <v>-95.9300003051758</v>
      </c>
      <c r="F9851" s="7" t="n">
        <v>174.940002441406</v>
      </c>
      <c r="G9851" s="7" t="n">
        <v>31.8099994659424</v>
      </c>
      <c r="H9851" s="7" t="n">
        <v>0</v>
      </c>
    </row>
    <row r="9852" spans="1:9">
      <c r="A9852" t="s">
        <v>4</v>
      </c>
      <c r="B9852" s="4" t="s">
        <v>5</v>
      </c>
      <c r="C9852" s="4" t="s">
        <v>14</v>
      </c>
      <c r="D9852" s="4" t="s">
        <v>14</v>
      </c>
      <c r="E9852" s="4" t="s">
        <v>24</v>
      </c>
      <c r="F9852" s="4" t="s">
        <v>24</v>
      </c>
      <c r="G9852" s="4" t="s">
        <v>24</v>
      </c>
      <c r="H9852" s="4" t="s">
        <v>10</v>
      </c>
      <c r="I9852" s="4" t="s">
        <v>14</v>
      </c>
    </row>
    <row r="9853" spans="1:9">
      <c r="A9853" t="n">
        <v>80918</v>
      </c>
      <c r="B9853" s="33" t="n">
        <v>45</v>
      </c>
      <c r="C9853" s="7" t="n">
        <v>4</v>
      </c>
      <c r="D9853" s="7" t="n">
        <v>3</v>
      </c>
      <c r="E9853" s="7" t="n">
        <v>3</v>
      </c>
      <c r="F9853" s="7" t="n">
        <v>313.980010986328</v>
      </c>
      <c r="G9853" s="7" t="n">
        <v>355.869995117188</v>
      </c>
      <c r="H9853" s="7" t="n">
        <v>0</v>
      </c>
      <c r="I9853" s="7" t="n">
        <v>0</v>
      </c>
    </row>
    <row r="9854" spans="1:9">
      <c r="A9854" t="s">
        <v>4</v>
      </c>
      <c r="B9854" s="4" t="s">
        <v>5</v>
      </c>
      <c r="C9854" s="4" t="s">
        <v>14</v>
      </c>
      <c r="D9854" s="4" t="s">
        <v>14</v>
      </c>
      <c r="E9854" s="4" t="s">
        <v>24</v>
      </c>
      <c r="F9854" s="4" t="s">
        <v>10</v>
      </c>
    </row>
    <row r="9855" spans="1:9">
      <c r="A9855" t="n">
        <v>80936</v>
      </c>
      <c r="B9855" s="33" t="n">
        <v>45</v>
      </c>
      <c r="C9855" s="7" t="n">
        <v>5</v>
      </c>
      <c r="D9855" s="7" t="n">
        <v>3</v>
      </c>
      <c r="E9855" s="7" t="n">
        <v>2.20000004768372</v>
      </c>
      <c r="F9855" s="7" t="n">
        <v>0</v>
      </c>
    </row>
    <row r="9856" spans="1:9">
      <c r="A9856" t="s">
        <v>4</v>
      </c>
      <c r="B9856" s="4" t="s">
        <v>5</v>
      </c>
      <c r="C9856" s="4" t="s">
        <v>14</v>
      </c>
      <c r="D9856" s="4" t="s">
        <v>14</v>
      </c>
      <c r="E9856" s="4" t="s">
        <v>24</v>
      </c>
      <c r="F9856" s="4" t="s">
        <v>10</v>
      </c>
    </row>
    <row r="9857" spans="1:9">
      <c r="A9857" t="n">
        <v>80945</v>
      </c>
      <c r="B9857" s="33" t="n">
        <v>45</v>
      </c>
      <c r="C9857" s="7" t="n">
        <v>11</v>
      </c>
      <c r="D9857" s="7" t="n">
        <v>3</v>
      </c>
      <c r="E9857" s="7" t="n">
        <v>28.7999992370605</v>
      </c>
      <c r="F9857" s="7" t="n">
        <v>0</v>
      </c>
    </row>
    <row r="9858" spans="1:9">
      <c r="A9858" t="s">
        <v>4</v>
      </c>
      <c r="B9858" s="4" t="s">
        <v>5</v>
      </c>
      <c r="C9858" s="4" t="s">
        <v>14</v>
      </c>
      <c r="D9858" s="4" t="s">
        <v>10</v>
      </c>
      <c r="E9858" s="4" t="s">
        <v>10</v>
      </c>
      <c r="F9858" s="4" t="s">
        <v>9</v>
      </c>
    </row>
    <row r="9859" spans="1:9">
      <c r="A9859" t="n">
        <v>80954</v>
      </c>
      <c r="B9859" s="59" t="n">
        <v>84</v>
      </c>
      <c r="C9859" s="7" t="n">
        <v>0</v>
      </c>
      <c r="D9859" s="7" t="n">
        <v>1</v>
      </c>
      <c r="E9859" s="7" t="n">
        <v>0</v>
      </c>
      <c r="F9859" s="7" t="n">
        <v>1060320051</v>
      </c>
    </row>
    <row r="9860" spans="1:9">
      <c r="A9860" t="s">
        <v>4</v>
      </c>
      <c r="B9860" s="4" t="s">
        <v>5</v>
      </c>
      <c r="C9860" s="4" t="s">
        <v>14</v>
      </c>
      <c r="D9860" s="4" t="s">
        <v>14</v>
      </c>
      <c r="E9860" s="4" t="s">
        <v>24</v>
      </c>
      <c r="F9860" s="4" t="s">
        <v>24</v>
      </c>
      <c r="G9860" s="4" t="s">
        <v>24</v>
      </c>
      <c r="H9860" s="4" t="s">
        <v>10</v>
      </c>
    </row>
    <row r="9861" spans="1:9">
      <c r="A9861" t="n">
        <v>80964</v>
      </c>
      <c r="B9861" s="33" t="n">
        <v>45</v>
      </c>
      <c r="C9861" s="7" t="n">
        <v>2</v>
      </c>
      <c r="D9861" s="7" t="n">
        <v>3</v>
      </c>
      <c r="E9861" s="7" t="n">
        <v>-97.75</v>
      </c>
      <c r="F9861" s="7" t="n">
        <v>175.029998779297</v>
      </c>
      <c r="G9861" s="7" t="n">
        <v>32.6599998474121</v>
      </c>
      <c r="H9861" s="7" t="n">
        <v>1300</v>
      </c>
    </row>
    <row r="9862" spans="1:9">
      <c r="A9862" t="s">
        <v>4</v>
      </c>
      <c r="B9862" s="4" t="s">
        <v>5</v>
      </c>
      <c r="C9862" s="4" t="s">
        <v>14</v>
      </c>
      <c r="D9862" s="4" t="s">
        <v>14</v>
      </c>
      <c r="E9862" s="4" t="s">
        <v>24</v>
      </c>
      <c r="F9862" s="4" t="s">
        <v>24</v>
      </c>
      <c r="G9862" s="4" t="s">
        <v>24</v>
      </c>
      <c r="H9862" s="4" t="s">
        <v>10</v>
      </c>
      <c r="I9862" s="4" t="s">
        <v>14</v>
      </c>
    </row>
    <row r="9863" spans="1:9">
      <c r="A9863" t="n">
        <v>80981</v>
      </c>
      <c r="B9863" s="33" t="n">
        <v>45</v>
      </c>
      <c r="C9863" s="7" t="n">
        <v>4</v>
      </c>
      <c r="D9863" s="7" t="n">
        <v>3</v>
      </c>
      <c r="E9863" s="7" t="n">
        <v>1</v>
      </c>
      <c r="F9863" s="7" t="n">
        <v>81.3399963378906</v>
      </c>
      <c r="G9863" s="7" t="n">
        <v>-10</v>
      </c>
      <c r="H9863" s="7" t="n">
        <v>1300</v>
      </c>
      <c r="I9863" s="7" t="n">
        <v>1</v>
      </c>
    </row>
    <row r="9864" spans="1:9">
      <c r="A9864" t="s">
        <v>4</v>
      </c>
      <c r="B9864" s="4" t="s">
        <v>5</v>
      </c>
      <c r="C9864" s="4" t="s">
        <v>14</v>
      </c>
      <c r="D9864" s="4" t="s">
        <v>14</v>
      </c>
      <c r="E9864" s="4" t="s">
        <v>24</v>
      </c>
      <c r="F9864" s="4" t="s">
        <v>10</v>
      </c>
    </row>
    <row r="9865" spans="1:9">
      <c r="A9865" t="n">
        <v>80999</v>
      </c>
      <c r="B9865" s="33" t="n">
        <v>45</v>
      </c>
      <c r="C9865" s="7" t="n">
        <v>5</v>
      </c>
      <c r="D9865" s="7" t="n">
        <v>3</v>
      </c>
      <c r="E9865" s="7" t="n">
        <v>1.70000004768372</v>
      </c>
      <c r="F9865" s="7" t="n">
        <v>1300</v>
      </c>
    </row>
    <row r="9866" spans="1:9">
      <c r="A9866" t="s">
        <v>4</v>
      </c>
      <c r="B9866" s="4" t="s">
        <v>5</v>
      </c>
      <c r="C9866" s="4" t="s">
        <v>14</v>
      </c>
      <c r="D9866" s="4" t="s">
        <v>14</v>
      </c>
      <c r="E9866" s="4" t="s">
        <v>24</v>
      </c>
      <c r="F9866" s="4" t="s">
        <v>10</v>
      </c>
    </row>
    <row r="9867" spans="1:9">
      <c r="A9867" t="n">
        <v>81008</v>
      </c>
      <c r="B9867" s="33" t="n">
        <v>45</v>
      </c>
      <c r="C9867" s="7" t="n">
        <v>11</v>
      </c>
      <c r="D9867" s="7" t="n">
        <v>3</v>
      </c>
      <c r="E9867" s="7" t="n">
        <v>32.2999992370605</v>
      </c>
      <c r="F9867" s="7" t="n">
        <v>1300</v>
      </c>
    </row>
    <row r="9868" spans="1:9">
      <c r="A9868" t="s">
        <v>4</v>
      </c>
      <c r="B9868" s="4" t="s">
        <v>5</v>
      </c>
      <c r="C9868" s="4" t="s">
        <v>14</v>
      </c>
      <c r="D9868" s="4" t="s">
        <v>10</v>
      </c>
    </row>
    <row r="9869" spans="1:9">
      <c r="A9869" t="n">
        <v>81017</v>
      </c>
      <c r="B9869" s="23" t="n">
        <v>58</v>
      </c>
      <c r="C9869" s="7" t="n">
        <v>255</v>
      </c>
      <c r="D9869" s="7" t="n">
        <v>0</v>
      </c>
    </row>
    <row r="9870" spans="1:9">
      <c r="A9870" t="s">
        <v>4</v>
      </c>
      <c r="B9870" s="4" t="s">
        <v>5</v>
      </c>
      <c r="C9870" s="4" t="s">
        <v>14</v>
      </c>
      <c r="D9870" s="4" t="s">
        <v>10</v>
      </c>
      <c r="E9870" s="4" t="s">
        <v>10</v>
      </c>
      <c r="F9870" s="4" t="s">
        <v>14</v>
      </c>
    </row>
    <row r="9871" spans="1:9">
      <c r="A9871" t="n">
        <v>81021</v>
      </c>
      <c r="B9871" s="25" t="n">
        <v>25</v>
      </c>
      <c r="C9871" s="7" t="n">
        <v>1</v>
      </c>
      <c r="D9871" s="7" t="n">
        <v>60</v>
      </c>
      <c r="E9871" s="7" t="n">
        <v>640</v>
      </c>
      <c r="F9871" s="7" t="n">
        <v>2</v>
      </c>
    </row>
    <row r="9872" spans="1:9">
      <c r="A9872" t="s">
        <v>4</v>
      </c>
      <c r="B9872" s="4" t="s">
        <v>5</v>
      </c>
      <c r="C9872" s="4" t="s">
        <v>14</v>
      </c>
      <c r="D9872" s="4" t="s">
        <v>24</v>
      </c>
      <c r="E9872" s="4" t="s">
        <v>24</v>
      </c>
      <c r="F9872" s="4" t="s">
        <v>24</v>
      </c>
    </row>
    <row r="9873" spans="1:9">
      <c r="A9873" t="n">
        <v>81028</v>
      </c>
      <c r="B9873" s="33" t="n">
        <v>45</v>
      </c>
      <c r="C9873" s="7" t="n">
        <v>9</v>
      </c>
      <c r="D9873" s="7" t="n">
        <v>0.0199999995529652</v>
      </c>
      <c r="E9873" s="7" t="n">
        <v>0.0199999995529652</v>
      </c>
      <c r="F9873" s="7" t="n">
        <v>0.5</v>
      </c>
    </row>
    <row r="9874" spans="1:9">
      <c r="A9874" t="s">
        <v>4</v>
      </c>
      <c r="B9874" s="4" t="s">
        <v>5</v>
      </c>
      <c r="C9874" s="4" t="s">
        <v>14</v>
      </c>
      <c r="D9874" s="4" t="s">
        <v>10</v>
      </c>
      <c r="E9874" s="4" t="s">
        <v>6</v>
      </c>
    </row>
    <row r="9875" spans="1:9">
      <c r="A9875" t="n">
        <v>81042</v>
      </c>
      <c r="B9875" s="26" t="n">
        <v>51</v>
      </c>
      <c r="C9875" s="7" t="n">
        <v>4</v>
      </c>
      <c r="D9875" s="7" t="n">
        <v>1</v>
      </c>
      <c r="E9875" s="7" t="s">
        <v>537</v>
      </c>
    </row>
    <row r="9876" spans="1:9">
      <c r="A9876" t="s">
        <v>4</v>
      </c>
      <c r="B9876" s="4" t="s">
        <v>5</v>
      </c>
      <c r="C9876" s="4" t="s">
        <v>10</v>
      </c>
    </row>
    <row r="9877" spans="1:9">
      <c r="A9877" t="n">
        <v>81055</v>
      </c>
      <c r="B9877" s="27" t="n">
        <v>16</v>
      </c>
      <c r="C9877" s="7" t="n">
        <v>0</v>
      </c>
    </row>
    <row r="9878" spans="1:9">
      <c r="A9878" t="s">
        <v>4</v>
      </c>
      <c r="B9878" s="4" t="s">
        <v>5</v>
      </c>
      <c r="C9878" s="4" t="s">
        <v>10</v>
      </c>
      <c r="D9878" s="4" t="s">
        <v>14</v>
      </c>
      <c r="E9878" s="4" t="s">
        <v>14</v>
      </c>
      <c r="F9878" s="4" t="s">
        <v>9</v>
      </c>
      <c r="G9878" s="4" t="s">
        <v>45</v>
      </c>
      <c r="H9878" s="4" t="s">
        <v>14</v>
      </c>
      <c r="I9878" s="4" t="s">
        <v>14</v>
      </c>
    </row>
    <row r="9879" spans="1:9">
      <c r="A9879" t="n">
        <v>81058</v>
      </c>
      <c r="B9879" s="28" t="n">
        <v>26</v>
      </c>
      <c r="C9879" s="7" t="n">
        <v>1</v>
      </c>
      <c r="D9879" s="7" t="n">
        <v>8</v>
      </c>
      <c r="E9879" s="7" t="n">
        <v>17</v>
      </c>
      <c r="F9879" s="7" t="n">
        <v>1351</v>
      </c>
      <c r="G9879" s="7" t="s">
        <v>665</v>
      </c>
      <c r="H9879" s="7" t="n">
        <v>2</v>
      </c>
      <c r="I9879" s="7" t="n">
        <v>0</v>
      </c>
    </row>
    <row r="9880" spans="1:9">
      <c r="A9880" t="s">
        <v>4</v>
      </c>
      <c r="B9880" s="4" t="s">
        <v>5</v>
      </c>
      <c r="C9880" s="4" t="s">
        <v>10</v>
      </c>
      <c r="D9880" s="4" t="s">
        <v>9</v>
      </c>
    </row>
    <row r="9881" spans="1:9">
      <c r="A9881" t="n">
        <v>81099</v>
      </c>
      <c r="B9881" s="41" t="n">
        <v>43</v>
      </c>
      <c r="C9881" s="7" t="n">
        <v>0</v>
      </c>
      <c r="D9881" s="7" t="n">
        <v>8388608</v>
      </c>
    </row>
    <row r="9882" spans="1:9">
      <c r="A9882" t="s">
        <v>4</v>
      </c>
      <c r="B9882" s="4" t="s">
        <v>5</v>
      </c>
      <c r="C9882" s="4" t="s">
        <v>10</v>
      </c>
      <c r="D9882" s="4" t="s">
        <v>9</v>
      </c>
    </row>
    <row r="9883" spans="1:9">
      <c r="A9883" t="n">
        <v>81106</v>
      </c>
      <c r="B9883" s="41" t="n">
        <v>43</v>
      </c>
      <c r="C9883" s="7" t="n">
        <v>7032</v>
      </c>
      <c r="D9883" s="7" t="n">
        <v>8388608</v>
      </c>
    </row>
    <row r="9884" spans="1:9">
      <c r="A9884" t="s">
        <v>4</v>
      </c>
      <c r="B9884" s="4" t="s">
        <v>5</v>
      </c>
      <c r="C9884" s="4" t="s">
        <v>10</v>
      </c>
      <c r="D9884" s="4" t="s">
        <v>24</v>
      </c>
      <c r="E9884" s="4" t="s">
        <v>24</v>
      </c>
      <c r="F9884" s="4" t="s">
        <v>14</v>
      </c>
    </row>
    <row r="9885" spans="1:9">
      <c r="A9885" t="n">
        <v>81113</v>
      </c>
      <c r="B9885" s="50" t="n">
        <v>52</v>
      </c>
      <c r="C9885" s="7" t="n">
        <v>1640</v>
      </c>
      <c r="D9885" s="7" t="n">
        <v>332.200012207031</v>
      </c>
      <c r="E9885" s="7" t="n">
        <v>0.0500000007450581</v>
      </c>
      <c r="F9885" s="7" t="n">
        <v>1</v>
      </c>
    </row>
    <row r="9886" spans="1:9">
      <c r="A9886" t="s">
        <v>4</v>
      </c>
      <c r="B9886" s="4" t="s">
        <v>5</v>
      </c>
      <c r="C9886" s="4" t="s">
        <v>10</v>
      </c>
      <c r="D9886" s="4" t="s">
        <v>14</v>
      </c>
      <c r="E9886" s="4" t="s">
        <v>14</v>
      </c>
      <c r="F9886" s="4" t="s">
        <v>6</v>
      </c>
    </row>
    <row r="9887" spans="1:9">
      <c r="A9887" t="n">
        <v>81125</v>
      </c>
      <c r="B9887" s="45" t="n">
        <v>20</v>
      </c>
      <c r="C9887" s="7" t="n">
        <v>0</v>
      </c>
      <c r="D9887" s="7" t="n">
        <v>2</v>
      </c>
      <c r="E9887" s="7" t="n">
        <v>11</v>
      </c>
      <c r="F9887" s="7" t="s">
        <v>666</v>
      </c>
    </row>
    <row r="9888" spans="1:9">
      <c r="A9888" t="s">
        <v>4</v>
      </c>
      <c r="B9888" s="4" t="s">
        <v>5</v>
      </c>
      <c r="C9888" s="4" t="s">
        <v>10</v>
      </c>
    </row>
    <row r="9889" spans="1:9">
      <c r="A9889" t="n">
        <v>81149</v>
      </c>
      <c r="B9889" s="27" t="n">
        <v>16</v>
      </c>
      <c r="C9889" s="7" t="n">
        <v>400</v>
      </c>
    </row>
    <row r="9890" spans="1:9">
      <c r="A9890" t="s">
        <v>4</v>
      </c>
      <c r="B9890" s="4" t="s">
        <v>5</v>
      </c>
      <c r="C9890" s="4" t="s">
        <v>10</v>
      </c>
      <c r="D9890" s="4" t="s">
        <v>14</v>
      </c>
      <c r="E9890" s="4" t="s">
        <v>14</v>
      </c>
      <c r="F9890" s="4" t="s">
        <v>6</v>
      </c>
    </row>
    <row r="9891" spans="1:9">
      <c r="A9891" t="n">
        <v>81152</v>
      </c>
      <c r="B9891" s="45" t="n">
        <v>20</v>
      </c>
      <c r="C9891" s="7" t="n">
        <v>7032</v>
      </c>
      <c r="D9891" s="7" t="n">
        <v>2</v>
      </c>
      <c r="E9891" s="7" t="n">
        <v>11</v>
      </c>
      <c r="F9891" s="7" t="s">
        <v>667</v>
      </c>
    </row>
    <row r="9892" spans="1:9">
      <c r="A9892" t="s">
        <v>4</v>
      </c>
      <c r="B9892" s="4" t="s">
        <v>5</v>
      </c>
      <c r="C9892" s="4" t="s">
        <v>10</v>
      </c>
    </row>
    <row r="9893" spans="1:9">
      <c r="A9893" t="n">
        <v>81179</v>
      </c>
      <c r="B9893" s="27" t="n">
        <v>16</v>
      </c>
      <c r="C9893" s="7" t="n">
        <v>200</v>
      </c>
    </row>
    <row r="9894" spans="1:9">
      <c r="A9894" t="s">
        <v>4</v>
      </c>
      <c r="B9894" s="4" t="s">
        <v>5</v>
      </c>
      <c r="C9894" s="4" t="s">
        <v>10</v>
      </c>
    </row>
    <row r="9895" spans="1:9">
      <c r="A9895" t="n">
        <v>81182</v>
      </c>
      <c r="B9895" s="27" t="n">
        <v>16</v>
      </c>
      <c r="C9895" s="7" t="n">
        <v>1</v>
      </c>
    </row>
    <row r="9896" spans="1:9">
      <c r="A9896" t="s">
        <v>4</v>
      </c>
      <c r="B9896" s="4" t="s">
        <v>5</v>
      </c>
      <c r="C9896" s="4" t="s">
        <v>14</v>
      </c>
      <c r="D9896" s="4" t="s">
        <v>10</v>
      </c>
    </row>
    <row r="9897" spans="1:9">
      <c r="A9897" t="n">
        <v>81185</v>
      </c>
      <c r="B9897" s="11" t="n">
        <v>50</v>
      </c>
      <c r="C9897" s="7" t="n">
        <v>52</v>
      </c>
      <c r="D9897" s="7" t="n">
        <v>1351</v>
      </c>
    </row>
    <row r="9898" spans="1:9">
      <c r="A9898" t="s">
        <v>4</v>
      </c>
      <c r="B9898" s="4" t="s">
        <v>5</v>
      </c>
      <c r="C9898" s="4" t="s">
        <v>10</v>
      </c>
      <c r="D9898" s="4" t="s">
        <v>14</v>
      </c>
    </row>
    <row r="9899" spans="1:9">
      <c r="A9899" t="n">
        <v>81189</v>
      </c>
      <c r="B9899" s="31" t="n">
        <v>89</v>
      </c>
      <c r="C9899" s="7" t="n">
        <v>65533</v>
      </c>
      <c r="D9899" s="7" t="n">
        <v>0</v>
      </c>
    </row>
    <row r="9900" spans="1:9">
      <c r="A9900" t="s">
        <v>4</v>
      </c>
      <c r="B9900" s="4" t="s">
        <v>5</v>
      </c>
      <c r="C9900" s="4" t="s">
        <v>10</v>
      </c>
      <c r="D9900" s="4" t="s">
        <v>14</v>
      </c>
    </row>
    <row r="9901" spans="1:9">
      <c r="A9901" t="n">
        <v>81193</v>
      </c>
      <c r="B9901" s="31" t="n">
        <v>89</v>
      </c>
      <c r="C9901" s="7" t="n">
        <v>65533</v>
      </c>
      <c r="D9901" s="7" t="n">
        <v>1</v>
      </c>
    </row>
    <row r="9902" spans="1:9">
      <c r="A9902" t="s">
        <v>4</v>
      </c>
      <c r="B9902" s="4" t="s">
        <v>5</v>
      </c>
      <c r="C9902" s="4" t="s">
        <v>14</v>
      </c>
      <c r="D9902" s="4" t="s">
        <v>10</v>
      </c>
      <c r="E9902" s="4" t="s">
        <v>10</v>
      </c>
      <c r="F9902" s="4" t="s">
        <v>14</v>
      </c>
    </row>
    <row r="9903" spans="1:9">
      <c r="A9903" t="n">
        <v>81197</v>
      </c>
      <c r="B9903" s="25" t="n">
        <v>25</v>
      </c>
      <c r="C9903" s="7" t="n">
        <v>1</v>
      </c>
      <c r="D9903" s="7" t="n">
        <v>65535</v>
      </c>
      <c r="E9903" s="7" t="n">
        <v>65535</v>
      </c>
      <c r="F9903" s="7" t="n">
        <v>0</v>
      </c>
    </row>
    <row r="9904" spans="1:9">
      <c r="A9904" t="s">
        <v>4</v>
      </c>
      <c r="B9904" s="4" t="s">
        <v>5</v>
      </c>
      <c r="C9904" s="4" t="s">
        <v>14</v>
      </c>
      <c r="D9904" s="4" t="s">
        <v>10</v>
      </c>
    </row>
    <row r="9905" spans="1:6">
      <c r="A9905" t="n">
        <v>81204</v>
      </c>
      <c r="B9905" s="33" t="n">
        <v>45</v>
      </c>
      <c r="C9905" s="7" t="n">
        <v>7</v>
      </c>
      <c r="D9905" s="7" t="n">
        <v>255</v>
      </c>
    </row>
    <row r="9906" spans="1:6">
      <c r="A9906" t="s">
        <v>4</v>
      </c>
      <c r="B9906" s="4" t="s">
        <v>5</v>
      </c>
      <c r="C9906" s="4" t="s">
        <v>14</v>
      </c>
      <c r="D9906" s="4" t="s">
        <v>14</v>
      </c>
      <c r="E9906" s="4" t="s">
        <v>24</v>
      </c>
      <c r="F9906" s="4" t="s">
        <v>24</v>
      </c>
      <c r="G9906" s="4" t="s">
        <v>24</v>
      </c>
      <c r="H9906" s="4" t="s">
        <v>10</v>
      </c>
    </row>
    <row r="9907" spans="1:6">
      <c r="A9907" t="n">
        <v>81208</v>
      </c>
      <c r="B9907" s="33" t="n">
        <v>45</v>
      </c>
      <c r="C9907" s="7" t="n">
        <v>2</v>
      </c>
      <c r="D9907" s="7" t="n">
        <v>3</v>
      </c>
      <c r="E9907" s="7" t="n">
        <v>-106.360000610352</v>
      </c>
      <c r="F9907" s="7" t="n">
        <v>176.100006103516</v>
      </c>
      <c r="G9907" s="7" t="n">
        <v>31.9099998474121</v>
      </c>
      <c r="H9907" s="7" t="n">
        <v>2000</v>
      </c>
    </row>
    <row r="9908" spans="1:6">
      <c r="A9908" t="s">
        <v>4</v>
      </c>
      <c r="B9908" s="4" t="s">
        <v>5</v>
      </c>
      <c r="C9908" s="4" t="s">
        <v>14</v>
      </c>
      <c r="D9908" s="4" t="s">
        <v>14</v>
      </c>
      <c r="E9908" s="4" t="s">
        <v>24</v>
      </c>
      <c r="F9908" s="4" t="s">
        <v>24</v>
      </c>
      <c r="G9908" s="4" t="s">
        <v>24</v>
      </c>
      <c r="H9908" s="4" t="s">
        <v>10</v>
      </c>
      <c r="I9908" s="4" t="s">
        <v>14</v>
      </c>
    </row>
    <row r="9909" spans="1:6">
      <c r="A9909" t="n">
        <v>81225</v>
      </c>
      <c r="B9909" s="33" t="n">
        <v>45</v>
      </c>
      <c r="C9909" s="7" t="n">
        <v>4</v>
      </c>
      <c r="D9909" s="7" t="n">
        <v>3</v>
      </c>
      <c r="E9909" s="7" t="n">
        <v>55.5800018310547</v>
      </c>
      <c r="F9909" s="7" t="n">
        <v>73.6900024414063</v>
      </c>
      <c r="G9909" s="7" t="n">
        <v>349.869995117188</v>
      </c>
      <c r="H9909" s="7" t="n">
        <v>2000</v>
      </c>
      <c r="I9909" s="7" t="n">
        <v>1</v>
      </c>
    </row>
    <row r="9910" spans="1:6">
      <c r="A9910" t="s">
        <v>4</v>
      </c>
      <c r="B9910" s="4" t="s">
        <v>5</v>
      </c>
      <c r="C9910" s="4" t="s">
        <v>14</v>
      </c>
      <c r="D9910" s="4" t="s">
        <v>14</v>
      </c>
      <c r="E9910" s="4" t="s">
        <v>24</v>
      </c>
      <c r="F9910" s="4" t="s">
        <v>10</v>
      </c>
    </row>
    <row r="9911" spans="1:6">
      <c r="A9911" t="n">
        <v>81243</v>
      </c>
      <c r="B9911" s="33" t="n">
        <v>45</v>
      </c>
      <c r="C9911" s="7" t="n">
        <v>5</v>
      </c>
      <c r="D9911" s="7" t="n">
        <v>3</v>
      </c>
      <c r="E9911" s="7" t="n">
        <v>3.20000004768372</v>
      </c>
      <c r="F9911" s="7" t="n">
        <v>2000</v>
      </c>
    </row>
    <row r="9912" spans="1:6">
      <c r="A9912" t="s">
        <v>4</v>
      </c>
      <c r="B9912" s="4" t="s">
        <v>5</v>
      </c>
      <c r="C9912" s="4" t="s">
        <v>14</v>
      </c>
      <c r="D9912" s="4" t="s">
        <v>14</v>
      </c>
      <c r="E9912" s="4" t="s">
        <v>24</v>
      </c>
      <c r="F9912" s="4" t="s">
        <v>10</v>
      </c>
    </row>
    <row r="9913" spans="1:6">
      <c r="A9913" t="n">
        <v>81252</v>
      </c>
      <c r="B9913" s="33" t="n">
        <v>45</v>
      </c>
      <c r="C9913" s="7" t="n">
        <v>11</v>
      </c>
      <c r="D9913" s="7" t="n">
        <v>3</v>
      </c>
      <c r="E9913" s="7" t="n">
        <v>32.2999992370605</v>
      </c>
      <c r="F9913" s="7" t="n">
        <v>2000</v>
      </c>
    </row>
    <row r="9914" spans="1:6">
      <c r="A9914" t="s">
        <v>4</v>
      </c>
      <c r="B9914" s="4" t="s">
        <v>5</v>
      </c>
      <c r="C9914" s="4" t="s">
        <v>10</v>
      </c>
    </row>
    <row r="9915" spans="1:6">
      <c r="A9915" t="n">
        <v>81261</v>
      </c>
      <c r="B9915" s="27" t="n">
        <v>16</v>
      </c>
      <c r="C9915" s="7" t="n">
        <v>2000</v>
      </c>
    </row>
    <row r="9916" spans="1:6">
      <c r="A9916" t="s">
        <v>4</v>
      </c>
      <c r="B9916" s="4" t="s">
        <v>5</v>
      </c>
      <c r="C9916" s="4" t="s">
        <v>14</v>
      </c>
      <c r="D9916" s="4" t="s">
        <v>10</v>
      </c>
      <c r="E9916" s="4" t="s">
        <v>24</v>
      </c>
    </row>
    <row r="9917" spans="1:6">
      <c r="A9917" t="n">
        <v>81264</v>
      </c>
      <c r="B9917" s="23" t="n">
        <v>58</v>
      </c>
      <c r="C9917" s="7" t="n">
        <v>101</v>
      </c>
      <c r="D9917" s="7" t="n">
        <v>500</v>
      </c>
      <c r="E9917" s="7" t="n">
        <v>1</v>
      </c>
    </row>
    <row r="9918" spans="1:6">
      <c r="A9918" t="s">
        <v>4</v>
      </c>
      <c r="B9918" s="4" t="s">
        <v>5</v>
      </c>
      <c r="C9918" s="4" t="s">
        <v>14</v>
      </c>
      <c r="D9918" s="4" t="s">
        <v>10</v>
      </c>
    </row>
    <row r="9919" spans="1:6">
      <c r="A9919" t="n">
        <v>81272</v>
      </c>
      <c r="B9919" s="23" t="n">
        <v>58</v>
      </c>
      <c r="C9919" s="7" t="n">
        <v>254</v>
      </c>
      <c r="D9919" s="7" t="n">
        <v>0</v>
      </c>
    </row>
    <row r="9920" spans="1:6">
      <c r="A9920" t="s">
        <v>4</v>
      </c>
      <c r="B9920" s="4" t="s">
        <v>5</v>
      </c>
      <c r="C9920" s="4" t="s">
        <v>14</v>
      </c>
    </row>
    <row r="9921" spans="1:9">
      <c r="A9921" t="n">
        <v>81276</v>
      </c>
      <c r="B9921" s="33" t="n">
        <v>45</v>
      </c>
      <c r="C9921" s="7" t="n">
        <v>0</v>
      </c>
    </row>
    <row r="9922" spans="1:9">
      <c r="A9922" t="s">
        <v>4</v>
      </c>
      <c r="B9922" s="4" t="s">
        <v>5</v>
      </c>
      <c r="C9922" s="4" t="s">
        <v>14</v>
      </c>
      <c r="D9922" s="4" t="s">
        <v>14</v>
      </c>
      <c r="E9922" s="4" t="s">
        <v>24</v>
      </c>
      <c r="F9922" s="4" t="s">
        <v>24</v>
      </c>
      <c r="G9922" s="4" t="s">
        <v>24</v>
      </c>
      <c r="H9922" s="4" t="s">
        <v>10</v>
      </c>
    </row>
    <row r="9923" spans="1:9">
      <c r="A9923" t="n">
        <v>81278</v>
      </c>
      <c r="B9923" s="33" t="n">
        <v>45</v>
      </c>
      <c r="C9923" s="7" t="n">
        <v>2</v>
      </c>
      <c r="D9923" s="7" t="n">
        <v>3</v>
      </c>
      <c r="E9923" s="7" t="n">
        <v>-111.800003051758</v>
      </c>
      <c r="F9923" s="7" t="n">
        <v>174.190002441406</v>
      </c>
      <c r="G9923" s="7" t="n">
        <v>31.5799999237061</v>
      </c>
      <c r="H9923" s="7" t="n">
        <v>0</v>
      </c>
    </row>
    <row r="9924" spans="1:9">
      <c r="A9924" t="s">
        <v>4</v>
      </c>
      <c r="B9924" s="4" t="s">
        <v>5</v>
      </c>
      <c r="C9924" s="4" t="s">
        <v>14</v>
      </c>
      <c r="D9924" s="4" t="s">
        <v>14</v>
      </c>
      <c r="E9924" s="4" t="s">
        <v>24</v>
      </c>
      <c r="F9924" s="4" t="s">
        <v>24</v>
      </c>
      <c r="G9924" s="4" t="s">
        <v>24</v>
      </c>
      <c r="H9924" s="4" t="s">
        <v>10</v>
      </c>
      <c r="I9924" s="4" t="s">
        <v>14</v>
      </c>
    </row>
    <row r="9925" spans="1:9">
      <c r="A9925" t="n">
        <v>81295</v>
      </c>
      <c r="B9925" s="33" t="n">
        <v>45</v>
      </c>
      <c r="C9925" s="7" t="n">
        <v>4</v>
      </c>
      <c r="D9925" s="7" t="n">
        <v>3</v>
      </c>
      <c r="E9925" s="7" t="n">
        <v>5.53999996185303</v>
      </c>
      <c r="F9925" s="7" t="n">
        <v>75.2300033569336</v>
      </c>
      <c r="G9925" s="7" t="n">
        <v>349.899993896484</v>
      </c>
      <c r="H9925" s="7" t="n">
        <v>0</v>
      </c>
      <c r="I9925" s="7" t="n">
        <v>1</v>
      </c>
    </row>
    <row r="9926" spans="1:9">
      <c r="A9926" t="s">
        <v>4</v>
      </c>
      <c r="B9926" s="4" t="s">
        <v>5</v>
      </c>
      <c r="C9926" s="4" t="s">
        <v>14</v>
      </c>
      <c r="D9926" s="4" t="s">
        <v>14</v>
      </c>
      <c r="E9926" s="4" t="s">
        <v>24</v>
      </c>
      <c r="F9926" s="4" t="s">
        <v>10</v>
      </c>
    </row>
    <row r="9927" spans="1:9">
      <c r="A9927" t="n">
        <v>81313</v>
      </c>
      <c r="B9927" s="33" t="n">
        <v>45</v>
      </c>
      <c r="C9927" s="7" t="n">
        <v>5</v>
      </c>
      <c r="D9927" s="7" t="n">
        <v>3</v>
      </c>
      <c r="E9927" s="7" t="n">
        <v>5.19999980926514</v>
      </c>
      <c r="F9927" s="7" t="n">
        <v>0</v>
      </c>
    </row>
    <row r="9928" spans="1:9">
      <c r="A9928" t="s">
        <v>4</v>
      </c>
      <c r="B9928" s="4" t="s">
        <v>5</v>
      </c>
      <c r="C9928" s="4" t="s">
        <v>14</v>
      </c>
      <c r="D9928" s="4" t="s">
        <v>14</v>
      </c>
      <c r="E9928" s="4" t="s">
        <v>24</v>
      </c>
      <c r="F9928" s="4" t="s">
        <v>10</v>
      </c>
    </row>
    <row r="9929" spans="1:9">
      <c r="A9929" t="n">
        <v>81322</v>
      </c>
      <c r="B9929" s="33" t="n">
        <v>45</v>
      </c>
      <c r="C9929" s="7" t="n">
        <v>11</v>
      </c>
      <c r="D9929" s="7" t="n">
        <v>3</v>
      </c>
      <c r="E9929" s="7" t="n">
        <v>40.5</v>
      </c>
      <c r="F9929" s="7" t="n">
        <v>0</v>
      </c>
    </row>
    <row r="9930" spans="1:9">
      <c r="A9930" t="s">
        <v>4</v>
      </c>
      <c r="B9930" s="4" t="s">
        <v>5</v>
      </c>
      <c r="C9930" s="4" t="s">
        <v>14</v>
      </c>
      <c r="D9930" s="4" t="s">
        <v>10</v>
      </c>
      <c r="E9930" s="4" t="s">
        <v>10</v>
      </c>
      <c r="F9930" s="4" t="s">
        <v>9</v>
      </c>
    </row>
    <row r="9931" spans="1:9">
      <c r="A9931" t="n">
        <v>81331</v>
      </c>
      <c r="B9931" s="59" t="n">
        <v>84</v>
      </c>
      <c r="C9931" s="7" t="n">
        <v>1</v>
      </c>
      <c r="D9931" s="7" t="n">
        <v>0</v>
      </c>
      <c r="E9931" s="7" t="n">
        <v>0</v>
      </c>
      <c r="F9931" s="7" t="n">
        <v>0</v>
      </c>
    </row>
    <row r="9932" spans="1:9">
      <c r="A9932" t="s">
        <v>4</v>
      </c>
      <c r="B9932" s="4" t="s">
        <v>5</v>
      </c>
      <c r="C9932" s="4" t="s">
        <v>14</v>
      </c>
      <c r="D9932" s="4" t="s">
        <v>10</v>
      </c>
      <c r="E9932" s="4" t="s">
        <v>10</v>
      </c>
      <c r="F9932" s="4" t="s">
        <v>9</v>
      </c>
    </row>
    <row r="9933" spans="1:9">
      <c r="A9933" t="n">
        <v>81341</v>
      </c>
      <c r="B9933" s="59" t="n">
        <v>84</v>
      </c>
      <c r="C9933" s="7" t="n">
        <v>0</v>
      </c>
      <c r="D9933" s="7" t="n">
        <v>2</v>
      </c>
      <c r="E9933" s="7" t="n">
        <v>0</v>
      </c>
      <c r="F9933" s="7" t="n">
        <v>1045220557</v>
      </c>
    </row>
    <row r="9934" spans="1:9">
      <c r="A9934" t="s">
        <v>4</v>
      </c>
      <c r="B9934" s="4" t="s">
        <v>5</v>
      </c>
      <c r="C9934" s="4" t="s">
        <v>10</v>
      </c>
      <c r="D9934" s="4" t="s">
        <v>14</v>
      </c>
    </row>
    <row r="9935" spans="1:9">
      <c r="A9935" t="n">
        <v>81351</v>
      </c>
      <c r="B9935" s="83" t="n">
        <v>21</v>
      </c>
      <c r="C9935" s="7" t="n">
        <v>0</v>
      </c>
      <c r="D9935" s="7" t="n">
        <v>2</v>
      </c>
    </row>
    <row r="9936" spans="1:9">
      <c r="A9936" t="s">
        <v>4</v>
      </c>
      <c r="B9936" s="4" t="s">
        <v>5</v>
      </c>
      <c r="C9936" s="4" t="s">
        <v>10</v>
      </c>
      <c r="D9936" s="4" t="s">
        <v>14</v>
      </c>
    </row>
    <row r="9937" spans="1:9">
      <c r="A9937" t="n">
        <v>81355</v>
      </c>
      <c r="B9937" s="83" t="n">
        <v>21</v>
      </c>
      <c r="C9937" s="7" t="n">
        <v>7032</v>
      </c>
      <c r="D9937" s="7" t="n">
        <v>2</v>
      </c>
    </row>
    <row r="9938" spans="1:9">
      <c r="A9938" t="s">
        <v>4</v>
      </c>
      <c r="B9938" s="4" t="s">
        <v>5</v>
      </c>
      <c r="C9938" s="4" t="s">
        <v>10</v>
      </c>
      <c r="D9938" s="4" t="s">
        <v>24</v>
      </c>
      <c r="E9938" s="4" t="s">
        <v>24</v>
      </c>
      <c r="F9938" s="4" t="s">
        <v>24</v>
      </c>
      <c r="G9938" s="4" t="s">
        <v>24</v>
      </c>
    </row>
    <row r="9939" spans="1:9">
      <c r="A9939" t="n">
        <v>81359</v>
      </c>
      <c r="B9939" s="40" t="n">
        <v>46</v>
      </c>
      <c r="C9939" s="7" t="n">
        <v>0</v>
      </c>
      <c r="D9939" s="7" t="n">
        <v>-107.919998168945</v>
      </c>
      <c r="E9939" s="7" t="n">
        <v>174.550003051758</v>
      </c>
      <c r="F9939" s="7" t="n">
        <v>31.75</v>
      </c>
      <c r="G9939" s="7" t="n">
        <v>-90</v>
      </c>
    </row>
    <row r="9940" spans="1:9">
      <c r="A9940" t="s">
        <v>4</v>
      </c>
      <c r="B9940" s="4" t="s">
        <v>5</v>
      </c>
      <c r="C9940" s="4" t="s">
        <v>10</v>
      </c>
      <c r="D9940" s="4" t="s">
        <v>24</v>
      </c>
      <c r="E9940" s="4" t="s">
        <v>24</v>
      </c>
      <c r="F9940" s="4" t="s">
        <v>24</v>
      </c>
      <c r="G9940" s="4" t="s">
        <v>24</v>
      </c>
    </row>
    <row r="9941" spans="1:9">
      <c r="A9941" t="n">
        <v>81378</v>
      </c>
      <c r="B9941" s="40" t="n">
        <v>46</v>
      </c>
      <c r="C9941" s="7" t="n">
        <v>7032</v>
      </c>
      <c r="D9941" s="7" t="n">
        <v>-109.459999084473</v>
      </c>
      <c r="E9941" s="7" t="n">
        <v>174.259994506836</v>
      </c>
      <c r="F9941" s="7" t="n">
        <v>30.75</v>
      </c>
      <c r="G9941" s="7" t="n">
        <v>-90</v>
      </c>
    </row>
    <row r="9942" spans="1:9">
      <c r="A9942" t="s">
        <v>4</v>
      </c>
      <c r="B9942" s="4" t="s">
        <v>5</v>
      </c>
      <c r="C9942" s="4" t="s">
        <v>10</v>
      </c>
      <c r="D9942" s="4" t="s">
        <v>24</v>
      </c>
      <c r="E9942" s="4" t="s">
        <v>24</v>
      </c>
      <c r="F9942" s="4" t="s">
        <v>24</v>
      </c>
      <c r="G9942" s="4" t="s">
        <v>24</v>
      </c>
    </row>
    <row r="9943" spans="1:9">
      <c r="A9943" t="n">
        <v>81397</v>
      </c>
      <c r="B9943" s="40" t="n">
        <v>46</v>
      </c>
      <c r="C9943" s="7" t="n">
        <v>7033</v>
      </c>
      <c r="D9943" s="7" t="n">
        <v>-117.180000305176</v>
      </c>
      <c r="E9943" s="7" t="n">
        <v>167.630004882813</v>
      </c>
      <c r="F9943" s="7" t="n">
        <v>31.75</v>
      </c>
      <c r="G9943" s="7" t="n">
        <v>90</v>
      </c>
    </row>
    <row r="9944" spans="1:9">
      <c r="A9944" t="s">
        <v>4</v>
      </c>
      <c r="B9944" s="4" t="s">
        <v>5</v>
      </c>
      <c r="C9944" s="4" t="s">
        <v>10</v>
      </c>
      <c r="D9944" s="4" t="s">
        <v>14</v>
      </c>
      <c r="E9944" s="4" t="s">
        <v>14</v>
      </c>
      <c r="F9944" s="4" t="s">
        <v>6</v>
      </c>
    </row>
    <row r="9945" spans="1:9">
      <c r="A9945" t="n">
        <v>81416</v>
      </c>
      <c r="B9945" s="45" t="n">
        <v>20</v>
      </c>
      <c r="C9945" s="7" t="n">
        <v>0</v>
      </c>
      <c r="D9945" s="7" t="n">
        <v>2</v>
      </c>
      <c r="E9945" s="7" t="n">
        <v>11</v>
      </c>
      <c r="F9945" s="7" t="s">
        <v>668</v>
      </c>
    </row>
    <row r="9946" spans="1:9">
      <c r="A9946" t="s">
        <v>4</v>
      </c>
      <c r="B9946" s="4" t="s">
        <v>5</v>
      </c>
      <c r="C9946" s="4" t="s">
        <v>10</v>
      </c>
      <c r="D9946" s="4" t="s">
        <v>14</v>
      </c>
      <c r="E9946" s="4" t="s">
        <v>14</v>
      </c>
      <c r="F9946" s="4" t="s">
        <v>6</v>
      </c>
    </row>
    <row r="9947" spans="1:9">
      <c r="A9947" t="n">
        <v>81440</v>
      </c>
      <c r="B9947" s="45" t="n">
        <v>20</v>
      </c>
      <c r="C9947" s="7" t="n">
        <v>7032</v>
      </c>
      <c r="D9947" s="7" t="n">
        <v>2</v>
      </c>
      <c r="E9947" s="7" t="n">
        <v>11</v>
      </c>
      <c r="F9947" s="7" t="s">
        <v>669</v>
      </c>
    </row>
    <row r="9948" spans="1:9">
      <c r="A9948" t="s">
        <v>4</v>
      </c>
      <c r="B9948" s="4" t="s">
        <v>5</v>
      </c>
      <c r="C9948" s="4" t="s">
        <v>14</v>
      </c>
      <c r="D9948" s="4" t="s">
        <v>14</v>
      </c>
      <c r="E9948" s="4" t="s">
        <v>24</v>
      </c>
      <c r="F9948" s="4" t="s">
        <v>24</v>
      </c>
      <c r="G9948" s="4" t="s">
        <v>24</v>
      </c>
      <c r="H9948" s="4" t="s">
        <v>10</v>
      </c>
    </row>
    <row r="9949" spans="1:9">
      <c r="A9949" t="n">
        <v>81467</v>
      </c>
      <c r="B9949" s="33" t="n">
        <v>45</v>
      </c>
      <c r="C9949" s="7" t="n">
        <v>2</v>
      </c>
      <c r="D9949" s="7" t="n">
        <v>3</v>
      </c>
      <c r="E9949" s="7" t="n">
        <v>-111.480003356934</v>
      </c>
      <c r="F9949" s="7" t="n">
        <v>171.809997558594</v>
      </c>
      <c r="G9949" s="7" t="n">
        <v>32.0400009155273</v>
      </c>
      <c r="H9949" s="7" t="n">
        <v>4000</v>
      </c>
    </row>
    <row r="9950" spans="1:9">
      <c r="A9950" t="s">
        <v>4</v>
      </c>
      <c r="B9950" s="4" t="s">
        <v>5</v>
      </c>
      <c r="C9950" s="4" t="s">
        <v>14</v>
      </c>
      <c r="D9950" s="4" t="s">
        <v>14</v>
      </c>
      <c r="E9950" s="4" t="s">
        <v>24</v>
      </c>
      <c r="F9950" s="4" t="s">
        <v>24</v>
      </c>
      <c r="G9950" s="4" t="s">
        <v>24</v>
      </c>
      <c r="H9950" s="4" t="s">
        <v>10</v>
      </c>
      <c r="I9950" s="4" t="s">
        <v>14</v>
      </c>
    </row>
    <row r="9951" spans="1:9">
      <c r="A9951" t="n">
        <v>81484</v>
      </c>
      <c r="B9951" s="33" t="n">
        <v>45</v>
      </c>
      <c r="C9951" s="7" t="n">
        <v>4</v>
      </c>
      <c r="D9951" s="7" t="n">
        <v>3</v>
      </c>
      <c r="E9951" s="7" t="n">
        <v>347.730010986328</v>
      </c>
      <c r="F9951" s="7" t="n">
        <v>47.1599998474121</v>
      </c>
      <c r="G9951" s="7" t="n">
        <v>362.769989013672</v>
      </c>
      <c r="H9951" s="7" t="n">
        <v>4000</v>
      </c>
      <c r="I9951" s="7" t="n">
        <v>1</v>
      </c>
    </row>
    <row r="9952" spans="1:9">
      <c r="A9952" t="s">
        <v>4</v>
      </c>
      <c r="B9952" s="4" t="s">
        <v>5</v>
      </c>
      <c r="C9952" s="4" t="s">
        <v>14</v>
      </c>
      <c r="D9952" s="4" t="s">
        <v>14</v>
      </c>
      <c r="E9952" s="4" t="s">
        <v>24</v>
      </c>
      <c r="F9952" s="4" t="s">
        <v>10</v>
      </c>
    </row>
    <row r="9953" spans="1:9">
      <c r="A9953" t="n">
        <v>81502</v>
      </c>
      <c r="B9953" s="33" t="n">
        <v>45</v>
      </c>
      <c r="C9953" s="7" t="n">
        <v>5</v>
      </c>
      <c r="D9953" s="7" t="n">
        <v>3</v>
      </c>
      <c r="E9953" s="7" t="n">
        <v>6.5</v>
      </c>
      <c r="F9953" s="7" t="n">
        <v>4000</v>
      </c>
    </row>
    <row r="9954" spans="1:9">
      <c r="A9954" t="s">
        <v>4</v>
      </c>
      <c r="B9954" s="4" t="s">
        <v>5</v>
      </c>
      <c r="C9954" s="4" t="s">
        <v>14</v>
      </c>
      <c r="D9954" s="4" t="s">
        <v>14</v>
      </c>
      <c r="E9954" s="4" t="s">
        <v>24</v>
      </c>
      <c r="F9954" s="4" t="s">
        <v>10</v>
      </c>
    </row>
    <row r="9955" spans="1:9">
      <c r="A9955" t="n">
        <v>81511</v>
      </c>
      <c r="B9955" s="33" t="n">
        <v>45</v>
      </c>
      <c r="C9955" s="7" t="n">
        <v>11</v>
      </c>
      <c r="D9955" s="7" t="n">
        <v>3</v>
      </c>
      <c r="E9955" s="7" t="n">
        <v>47.7999992370605</v>
      </c>
      <c r="F9955" s="7" t="n">
        <v>4000</v>
      </c>
    </row>
    <row r="9956" spans="1:9">
      <c r="A9956" t="s">
        <v>4</v>
      </c>
      <c r="B9956" s="4" t="s">
        <v>5</v>
      </c>
      <c r="C9956" s="4" t="s">
        <v>14</v>
      </c>
      <c r="D9956" s="4" t="s">
        <v>10</v>
      </c>
    </row>
    <row r="9957" spans="1:9">
      <c r="A9957" t="n">
        <v>81520</v>
      </c>
      <c r="B9957" s="23" t="n">
        <v>58</v>
      </c>
      <c r="C9957" s="7" t="n">
        <v>255</v>
      </c>
      <c r="D9957" s="7" t="n">
        <v>0</v>
      </c>
    </row>
    <row r="9958" spans="1:9">
      <c r="A9958" t="s">
        <v>4</v>
      </c>
      <c r="B9958" s="4" t="s">
        <v>5</v>
      </c>
      <c r="C9958" s="4" t="s">
        <v>14</v>
      </c>
      <c r="D9958" s="4" t="s">
        <v>10</v>
      </c>
    </row>
    <row r="9959" spans="1:9">
      <c r="A9959" t="n">
        <v>81524</v>
      </c>
      <c r="B9959" s="33" t="n">
        <v>45</v>
      </c>
      <c r="C9959" s="7" t="n">
        <v>7</v>
      </c>
      <c r="D9959" s="7" t="n">
        <v>255</v>
      </c>
    </row>
    <row r="9960" spans="1:9">
      <c r="A9960" t="s">
        <v>4</v>
      </c>
      <c r="B9960" s="4" t="s">
        <v>5</v>
      </c>
      <c r="C9960" s="4" t="s">
        <v>10</v>
      </c>
    </row>
    <row r="9961" spans="1:9">
      <c r="A9961" t="n">
        <v>81528</v>
      </c>
      <c r="B9961" s="27" t="n">
        <v>16</v>
      </c>
      <c r="C9961" s="7" t="n">
        <v>2500</v>
      </c>
    </row>
    <row r="9962" spans="1:9">
      <c r="A9962" t="s">
        <v>4</v>
      </c>
      <c r="B9962" s="4" t="s">
        <v>5</v>
      </c>
      <c r="C9962" s="4" t="s">
        <v>14</v>
      </c>
      <c r="D9962" s="4" t="s">
        <v>10</v>
      </c>
      <c r="E9962" s="4" t="s">
        <v>10</v>
      </c>
      <c r="F9962" s="4" t="s">
        <v>9</v>
      </c>
    </row>
    <row r="9963" spans="1:9">
      <c r="A9963" t="n">
        <v>81531</v>
      </c>
      <c r="B9963" s="59" t="n">
        <v>84</v>
      </c>
      <c r="C9963" s="7" t="n">
        <v>0</v>
      </c>
      <c r="D9963" s="7" t="n">
        <v>0</v>
      </c>
      <c r="E9963" s="7" t="n">
        <v>0</v>
      </c>
      <c r="F9963" s="7" t="n">
        <v>1045220557</v>
      </c>
    </row>
    <row r="9964" spans="1:9">
      <c r="A9964" t="s">
        <v>4</v>
      </c>
      <c r="B9964" s="4" t="s">
        <v>5</v>
      </c>
      <c r="C9964" s="4" t="s">
        <v>14</v>
      </c>
      <c r="D9964" s="4" t="s">
        <v>14</v>
      </c>
      <c r="E9964" s="4" t="s">
        <v>24</v>
      </c>
      <c r="F9964" s="4" t="s">
        <v>24</v>
      </c>
      <c r="G9964" s="4" t="s">
        <v>24</v>
      </c>
      <c r="H9964" s="4" t="s">
        <v>10</v>
      </c>
    </row>
    <row r="9965" spans="1:9">
      <c r="A9965" t="n">
        <v>81541</v>
      </c>
      <c r="B9965" s="33" t="n">
        <v>45</v>
      </c>
      <c r="C9965" s="7" t="n">
        <v>2</v>
      </c>
      <c r="D9965" s="7" t="n">
        <v>2</v>
      </c>
      <c r="E9965" s="7" t="n">
        <v>-113.580001831055</v>
      </c>
      <c r="F9965" s="7" t="n">
        <v>172.429992675781</v>
      </c>
      <c r="G9965" s="7" t="n">
        <v>32.3199996948242</v>
      </c>
      <c r="H9965" s="7" t="n">
        <v>1000</v>
      </c>
    </row>
    <row r="9966" spans="1:9">
      <c r="A9966" t="s">
        <v>4</v>
      </c>
      <c r="B9966" s="4" t="s">
        <v>5</v>
      </c>
      <c r="C9966" s="4" t="s">
        <v>14</v>
      </c>
      <c r="D9966" s="4" t="s">
        <v>14</v>
      </c>
      <c r="E9966" s="4" t="s">
        <v>24</v>
      </c>
      <c r="F9966" s="4" t="s">
        <v>24</v>
      </c>
      <c r="G9966" s="4" t="s">
        <v>24</v>
      </c>
      <c r="H9966" s="4" t="s">
        <v>10</v>
      </c>
      <c r="I9966" s="4" t="s">
        <v>14</v>
      </c>
    </row>
    <row r="9967" spans="1:9">
      <c r="A9967" t="n">
        <v>81558</v>
      </c>
      <c r="B9967" s="33" t="n">
        <v>45</v>
      </c>
      <c r="C9967" s="7" t="n">
        <v>4</v>
      </c>
      <c r="D9967" s="7" t="n">
        <v>2</v>
      </c>
      <c r="E9967" s="7" t="n">
        <v>352.609985351563</v>
      </c>
      <c r="F9967" s="7" t="n">
        <v>75.0599975585938</v>
      </c>
      <c r="G9967" s="7" t="n">
        <v>349.899993896484</v>
      </c>
      <c r="H9967" s="7" t="n">
        <v>1000</v>
      </c>
      <c r="I9967" s="7" t="n">
        <v>1</v>
      </c>
    </row>
    <row r="9968" spans="1:9">
      <c r="A9968" t="s">
        <v>4</v>
      </c>
      <c r="B9968" s="4" t="s">
        <v>5</v>
      </c>
      <c r="C9968" s="4" t="s">
        <v>14</v>
      </c>
      <c r="D9968" s="4" t="s">
        <v>14</v>
      </c>
      <c r="E9968" s="4" t="s">
        <v>24</v>
      </c>
      <c r="F9968" s="4" t="s">
        <v>10</v>
      </c>
    </row>
    <row r="9969" spans="1:9">
      <c r="A9969" t="n">
        <v>81576</v>
      </c>
      <c r="B9969" s="33" t="n">
        <v>45</v>
      </c>
      <c r="C9969" s="7" t="n">
        <v>5</v>
      </c>
      <c r="D9969" s="7" t="n">
        <v>2</v>
      </c>
      <c r="E9969" s="7" t="n">
        <v>3.5</v>
      </c>
      <c r="F9969" s="7" t="n">
        <v>1000</v>
      </c>
    </row>
    <row r="9970" spans="1:9">
      <c r="A9970" t="s">
        <v>4</v>
      </c>
      <c r="B9970" s="4" t="s">
        <v>5</v>
      </c>
      <c r="C9970" s="4" t="s">
        <v>14</v>
      </c>
      <c r="D9970" s="4" t="s">
        <v>14</v>
      </c>
      <c r="E9970" s="4" t="s">
        <v>24</v>
      </c>
      <c r="F9970" s="4" t="s">
        <v>10</v>
      </c>
    </row>
    <row r="9971" spans="1:9">
      <c r="A9971" t="n">
        <v>81585</v>
      </c>
      <c r="B9971" s="33" t="n">
        <v>45</v>
      </c>
      <c r="C9971" s="7" t="n">
        <v>11</v>
      </c>
      <c r="D9971" s="7" t="n">
        <v>2</v>
      </c>
      <c r="E9971" s="7" t="n">
        <v>41.5999984741211</v>
      </c>
      <c r="F9971" s="7" t="n">
        <v>1000</v>
      </c>
    </row>
    <row r="9972" spans="1:9">
      <c r="A9972" t="s">
        <v>4</v>
      </c>
      <c r="B9972" s="4" t="s">
        <v>5</v>
      </c>
      <c r="C9972" s="4" t="s">
        <v>14</v>
      </c>
      <c r="D9972" s="4" t="s">
        <v>10</v>
      </c>
      <c r="E9972" s="4" t="s">
        <v>10</v>
      </c>
      <c r="F9972" s="4" t="s">
        <v>9</v>
      </c>
    </row>
    <row r="9973" spans="1:9">
      <c r="A9973" t="n">
        <v>81594</v>
      </c>
      <c r="B9973" s="59" t="n">
        <v>84</v>
      </c>
      <c r="C9973" s="7" t="n">
        <v>0</v>
      </c>
      <c r="D9973" s="7" t="n">
        <v>2</v>
      </c>
      <c r="E9973" s="7" t="n">
        <v>500</v>
      </c>
      <c r="F9973" s="7" t="n">
        <v>1056964608</v>
      </c>
    </row>
    <row r="9974" spans="1:9">
      <c r="A9974" t="s">
        <v>4</v>
      </c>
      <c r="B9974" s="4" t="s">
        <v>5</v>
      </c>
      <c r="C9974" s="4" t="s">
        <v>10</v>
      </c>
      <c r="D9974" s="4" t="s">
        <v>14</v>
      </c>
    </row>
    <row r="9975" spans="1:9">
      <c r="A9975" t="n">
        <v>81604</v>
      </c>
      <c r="B9975" s="66" t="n">
        <v>67</v>
      </c>
      <c r="C9975" s="7" t="n">
        <v>0</v>
      </c>
      <c r="D9975" s="7" t="n">
        <v>2</v>
      </c>
    </row>
    <row r="9976" spans="1:9">
      <c r="A9976" t="s">
        <v>4</v>
      </c>
      <c r="B9976" s="4" t="s">
        <v>5</v>
      </c>
      <c r="C9976" s="4" t="s">
        <v>10</v>
      </c>
      <c r="D9976" s="4" t="s">
        <v>14</v>
      </c>
    </row>
    <row r="9977" spans="1:9">
      <c r="A9977" t="n">
        <v>81608</v>
      </c>
      <c r="B9977" s="66" t="n">
        <v>67</v>
      </c>
      <c r="C9977" s="7" t="n">
        <v>7032</v>
      </c>
      <c r="D9977" s="7" t="n">
        <v>2</v>
      </c>
    </row>
    <row r="9978" spans="1:9">
      <c r="A9978" t="s">
        <v>4</v>
      </c>
      <c r="B9978" s="4" t="s">
        <v>5</v>
      </c>
      <c r="C9978" s="4" t="s">
        <v>14</v>
      </c>
      <c r="D9978" s="4" t="s">
        <v>10</v>
      </c>
      <c r="E9978" s="4" t="s">
        <v>10</v>
      </c>
      <c r="F9978" s="4" t="s">
        <v>9</v>
      </c>
    </row>
    <row r="9979" spans="1:9">
      <c r="A9979" t="n">
        <v>81612</v>
      </c>
      <c r="B9979" s="59" t="n">
        <v>84</v>
      </c>
      <c r="C9979" s="7" t="n">
        <v>1</v>
      </c>
      <c r="D9979" s="7" t="n">
        <v>0</v>
      </c>
      <c r="E9979" s="7" t="n">
        <v>1000</v>
      </c>
      <c r="F9979" s="7" t="n">
        <v>0</v>
      </c>
    </row>
    <row r="9980" spans="1:9">
      <c r="A9980" t="s">
        <v>4</v>
      </c>
      <c r="B9980" s="4" t="s">
        <v>5</v>
      </c>
      <c r="C9980" s="4" t="s">
        <v>10</v>
      </c>
    </row>
    <row r="9981" spans="1:9">
      <c r="A9981" t="n">
        <v>81622</v>
      </c>
      <c r="B9981" s="27" t="n">
        <v>16</v>
      </c>
      <c r="C9981" s="7" t="n">
        <v>1000</v>
      </c>
    </row>
    <row r="9982" spans="1:9">
      <c r="A9982" t="s">
        <v>4</v>
      </c>
      <c r="B9982" s="4" t="s">
        <v>5</v>
      </c>
      <c r="C9982" s="4" t="s">
        <v>14</v>
      </c>
      <c r="D9982" s="4" t="s">
        <v>10</v>
      </c>
      <c r="E9982" s="4" t="s">
        <v>24</v>
      </c>
    </row>
    <row r="9983" spans="1:9">
      <c r="A9983" t="n">
        <v>81625</v>
      </c>
      <c r="B9983" s="23" t="n">
        <v>58</v>
      </c>
      <c r="C9983" s="7" t="n">
        <v>101</v>
      </c>
      <c r="D9983" s="7" t="n">
        <v>500</v>
      </c>
      <c r="E9983" s="7" t="n">
        <v>1</v>
      </c>
    </row>
    <row r="9984" spans="1:9">
      <c r="A9984" t="s">
        <v>4</v>
      </c>
      <c r="B9984" s="4" t="s">
        <v>5</v>
      </c>
      <c r="C9984" s="4" t="s">
        <v>14</v>
      </c>
      <c r="D9984" s="4" t="s">
        <v>10</v>
      </c>
    </row>
    <row r="9985" spans="1:6">
      <c r="A9985" t="n">
        <v>81633</v>
      </c>
      <c r="B9985" s="23" t="n">
        <v>58</v>
      </c>
      <c r="C9985" s="7" t="n">
        <v>254</v>
      </c>
      <c r="D9985" s="7" t="n">
        <v>0</v>
      </c>
    </row>
    <row r="9986" spans="1:6">
      <c r="A9986" t="s">
        <v>4</v>
      </c>
      <c r="B9986" s="4" t="s">
        <v>5</v>
      </c>
      <c r="C9986" s="4" t="s">
        <v>14</v>
      </c>
      <c r="D9986" s="4" t="s">
        <v>10</v>
      </c>
      <c r="E9986" s="4" t="s">
        <v>10</v>
      </c>
      <c r="F9986" s="4" t="s">
        <v>9</v>
      </c>
    </row>
    <row r="9987" spans="1:6">
      <c r="A9987" t="n">
        <v>81637</v>
      </c>
      <c r="B9987" s="59" t="n">
        <v>84</v>
      </c>
      <c r="C9987" s="7" t="n">
        <v>0</v>
      </c>
      <c r="D9987" s="7" t="n">
        <v>0</v>
      </c>
      <c r="E9987" s="7" t="n">
        <v>0</v>
      </c>
      <c r="F9987" s="7" t="n">
        <v>1045220557</v>
      </c>
    </row>
    <row r="9988" spans="1:6">
      <c r="A9988" t="s">
        <v>4</v>
      </c>
      <c r="B9988" s="4" t="s">
        <v>5</v>
      </c>
      <c r="C9988" s="4" t="s">
        <v>14</v>
      </c>
    </row>
    <row r="9989" spans="1:6">
      <c r="A9989" t="n">
        <v>81647</v>
      </c>
      <c r="B9989" s="33" t="n">
        <v>45</v>
      </c>
      <c r="C9989" s="7" t="n">
        <v>0</v>
      </c>
    </row>
    <row r="9990" spans="1:6">
      <c r="A9990" t="s">
        <v>4</v>
      </c>
      <c r="B9990" s="4" t="s">
        <v>5</v>
      </c>
      <c r="C9990" s="4" t="s">
        <v>14</v>
      </c>
      <c r="D9990" s="4" t="s">
        <v>14</v>
      </c>
      <c r="E9990" s="4" t="s">
        <v>24</v>
      </c>
      <c r="F9990" s="4" t="s">
        <v>24</v>
      </c>
      <c r="G9990" s="4" t="s">
        <v>24</v>
      </c>
      <c r="H9990" s="4" t="s">
        <v>10</v>
      </c>
    </row>
    <row r="9991" spans="1:6">
      <c r="A9991" t="n">
        <v>81649</v>
      </c>
      <c r="B9991" s="33" t="n">
        <v>45</v>
      </c>
      <c r="C9991" s="7" t="n">
        <v>2</v>
      </c>
      <c r="D9991" s="7" t="n">
        <v>3</v>
      </c>
      <c r="E9991" s="7" t="n">
        <v>-133.789993286133</v>
      </c>
      <c r="F9991" s="7" t="n">
        <v>170.809997558594</v>
      </c>
      <c r="G9991" s="7" t="n">
        <v>33.7599983215332</v>
      </c>
      <c r="H9991" s="7" t="n">
        <v>0</v>
      </c>
    </row>
    <row r="9992" spans="1:6">
      <c r="A9992" t="s">
        <v>4</v>
      </c>
      <c r="B9992" s="4" t="s">
        <v>5</v>
      </c>
      <c r="C9992" s="4" t="s">
        <v>14</v>
      </c>
      <c r="D9992" s="4" t="s">
        <v>14</v>
      </c>
      <c r="E9992" s="4" t="s">
        <v>24</v>
      </c>
      <c r="F9992" s="4" t="s">
        <v>24</v>
      </c>
      <c r="G9992" s="4" t="s">
        <v>24</v>
      </c>
      <c r="H9992" s="4" t="s">
        <v>10</v>
      </c>
      <c r="I9992" s="4" t="s">
        <v>14</v>
      </c>
    </row>
    <row r="9993" spans="1:6">
      <c r="A9993" t="n">
        <v>81666</v>
      </c>
      <c r="B9993" s="33" t="n">
        <v>45</v>
      </c>
      <c r="C9993" s="7" t="n">
        <v>4</v>
      </c>
      <c r="D9993" s="7" t="n">
        <v>3</v>
      </c>
      <c r="E9993" s="7" t="n">
        <v>14.9099998474121</v>
      </c>
      <c r="F9993" s="7" t="n">
        <v>247.190002441406</v>
      </c>
      <c r="G9993" s="7" t="n">
        <v>355.869995117188</v>
      </c>
      <c r="H9993" s="7" t="n">
        <v>0</v>
      </c>
      <c r="I9993" s="7" t="n">
        <v>1</v>
      </c>
    </row>
    <row r="9994" spans="1:6">
      <c r="A9994" t="s">
        <v>4</v>
      </c>
      <c r="B9994" s="4" t="s">
        <v>5</v>
      </c>
      <c r="C9994" s="4" t="s">
        <v>14</v>
      </c>
      <c r="D9994" s="4" t="s">
        <v>14</v>
      </c>
      <c r="E9994" s="4" t="s">
        <v>24</v>
      </c>
      <c r="F9994" s="4" t="s">
        <v>10</v>
      </c>
    </row>
    <row r="9995" spans="1:6">
      <c r="A9995" t="n">
        <v>81684</v>
      </c>
      <c r="B9995" s="33" t="n">
        <v>45</v>
      </c>
      <c r="C9995" s="7" t="n">
        <v>5</v>
      </c>
      <c r="D9995" s="7" t="n">
        <v>3</v>
      </c>
      <c r="E9995" s="7" t="n">
        <v>23.2000007629395</v>
      </c>
      <c r="F9995" s="7" t="n">
        <v>0</v>
      </c>
    </row>
    <row r="9996" spans="1:6">
      <c r="A9996" t="s">
        <v>4</v>
      </c>
      <c r="B9996" s="4" t="s">
        <v>5</v>
      </c>
      <c r="C9996" s="4" t="s">
        <v>14</v>
      </c>
      <c r="D9996" s="4" t="s">
        <v>14</v>
      </c>
      <c r="E9996" s="4" t="s">
        <v>24</v>
      </c>
      <c r="F9996" s="4" t="s">
        <v>10</v>
      </c>
    </row>
    <row r="9997" spans="1:6">
      <c r="A9997" t="n">
        <v>81693</v>
      </c>
      <c r="B9997" s="33" t="n">
        <v>45</v>
      </c>
      <c r="C9997" s="7" t="n">
        <v>11</v>
      </c>
      <c r="D9997" s="7" t="n">
        <v>3</v>
      </c>
      <c r="E9997" s="7" t="n">
        <v>32.2999992370605</v>
      </c>
      <c r="F9997" s="7" t="n">
        <v>0</v>
      </c>
    </row>
    <row r="9998" spans="1:6">
      <c r="A9998" t="s">
        <v>4</v>
      </c>
      <c r="B9998" s="4" t="s">
        <v>5</v>
      </c>
      <c r="C9998" s="4" t="s">
        <v>14</v>
      </c>
      <c r="D9998" s="4" t="s">
        <v>10</v>
      </c>
      <c r="E9998" s="4" t="s">
        <v>10</v>
      </c>
      <c r="F9998" s="4" t="s">
        <v>9</v>
      </c>
    </row>
    <row r="9999" spans="1:6">
      <c r="A9999" t="n">
        <v>81702</v>
      </c>
      <c r="B9999" s="59" t="n">
        <v>84</v>
      </c>
      <c r="C9999" s="7" t="n">
        <v>1</v>
      </c>
      <c r="D9999" s="7" t="n">
        <v>0</v>
      </c>
      <c r="E9999" s="7" t="n">
        <v>0</v>
      </c>
      <c r="F9999" s="7" t="n">
        <v>0</v>
      </c>
    </row>
    <row r="10000" spans="1:6">
      <c r="A10000" t="s">
        <v>4</v>
      </c>
      <c r="B10000" s="4" t="s">
        <v>5</v>
      </c>
      <c r="C10000" s="4" t="s">
        <v>10</v>
      </c>
      <c r="D10000" s="4" t="s">
        <v>14</v>
      </c>
    </row>
    <row r="10001" spans="1:9">
      <c r="A10001" t="n">
        <v>81712</v>
      </c>
      <c r="B10001" s="49" t="n">
        <v>56</v>
      </c>
      <c r="C10001" s="7" t="n">
        <v>7033</v>
      </c>
      <c r="D10001" s="7" t="n">
        <v>1</v>
      </c>
    </row>
    <row r="10002" spans="1:9">
      <c r="A10002" t="s">
        <v>4</v>
      </c>
      <c r="B10002" s="4" t="s">
        <v>5</v>
      </c>
      <c r="C10002" s="4" t="s">
        <v>14</v>
      </c>
      <c r="D10002" s="4" t="s">
        <v>9</v>
      </c>
      <c r="E10002" s="4" t="s">
        <v>9</v>
      </c>
    </row>
    <row r="10003" spans="1:9">
      <c r="A10003" t="n">
        <v>81716</v>
      </c>
      <c r="B10003" s="33" t="n">
        <v>45</v>
      </c>
      <c r="C10003" s="7" t="n">
        <v>27</v>
      </c>
      <c r="D10003" s="7" t="n">
        <v>1065353216</v>
      </c>
      <c r="E10003" s="7" t="n">
        <v>1167867904</v>
      </c>
    </row>
    <row r="10004" spans="1:9">
      <c r="A10004" t="s">
        <v>4</v>
      </c>
      <c r="B10004" s="4" t="s">
        <v>5</v>
      </c>
      <c r="C10004" s="4" t="s">
        <v>10</v>
      </c>
      <c r="D10004" s="4" t="s">
        <v>24</v>
      </c>
      <c r="E10004" s="4" t="s">
        <v>24</v>
      </c>
      <c r="F10004" s="4" t="s">
        <v>14</v>
      </c>
    </row>
    <row r="10005" spans="1:9">
      <c r="A10005" t="n">
        <v>81726</v>
      </c>
      <c r="B10005" s="50" t="n">
        <v>52</v>
      </c>
      <c r="C10005" s="7" t="n">
        <v>61489</v>
      </c>
      <c r="D10005" s="7" t="n">
        <v>270</v>
      </c>
      <c r="E10005" s="7" t="n">
        <v>0</v>
      </c>
      <c r="F10005" s="7" t="n">
        <v>0</v>
      </c>
    </row>
    <row r="10006" spans="1:9">
      <c r="A10006" t="s">
        <v>4</v>
      </c>
      <c r="B10006" s="4" t="s">
        <v>5</v>
      </c>
      <c r="C10006" s="4" t="s">
        <v>10</v>
      </c>
      <c r="D10006" s="4" t="s">
        <v>24</v>
      </c>
      <c r="E10006" s="4" t="s">
        <v>24</v>
      </c>
      <c r="F10006" s="4" t="s">
        <v>14</v>
      </c>
    </row>
    <row r="10007" spans="1:9">
      <c r="A10007" t="n">
        <v>81738</v>
      </c>
      <c r="B10007" s="50" t="n">
        <v>52</v>
      </c>
      <c r="C10007" s="7" t="n">
        <v>61490</v>
      </c>
      <c r="D10007" s="7" t="n">
        <v>270</v>
      </c>
      <c r="E10007" s="7" t="n">
        <v>0</v>
      </c>
      <c r="F10007" s="7" t="n">
        <v>0</v>
      </c>
    </row>
    <row r="10008" spans="1:9">
      <c r="A10008" t="s">
        <v>4</v>
      </c>
      <c r="B10008" s="4" t="s">
        <v>5</v>
      </c>
      <c r="C10008" s="4" t="s">
        <v>10</v>
      </c>
      <c r="D10008" s="4" t="s">
        <v>24</v>
      </c>
      <c r="E10008" s="4" t="s">
        <v>24</v>
      </c>
      <c r="F10008" s="4" t="s">
        <v>14</v>
      </c>
    </row>
    <row r="10009" spans="1:9">
      <c r="A10009" t="n">
        <v>81750</v>
      </c>
      <c r="B10009" s="50" t="n">
        <v>52</v>
      </c>
      <c r="C10009" s="7" t="n">
        <v>61488</v>
      </c>
      <c r="D10009" s="7" t="n">
        <v>270</v>
      </c>
      <c r="E10009" s="7" t="n">
        <v>0</v>
      </c>
      <c r="F10009" s="7" t="n">
        <v>0</v>
      </c>
    </row>
    <row r="10010" spans="1:9">
      <c r="A10010" t="s">
        <v>4</v>
      </c>
      <c r="B10010" s="4" t="s">
        <v>5</v>
      </c>
      <c r="C10010" s="4" t="s">
        <v>10</v>
      </c>
      <c r="D10010" s="4" t="s">
        <v>24</v>
      </c>
      <c r="E10010" s="4" t="s">
        <v>24</v>
      </c>
      <c r="F10010" s="4" t="s">
        <v>14</v>
      </c>
    </row>
    <row r="10011" spans="1:9">
      <c r="A10011" t="n">
        <v>81762</v>
      </c>
      <c r="B10011" s="50" t="n">
        <v>52</v>
      </c>
      <c r="C10011" s="7" t="n">
        <v>8</v>
      </c>
      <c r="D10011" s="7" t="n">
        <v>270</v>
      </c>
      <c r="E10011" s="7" t="n">
        <v>0</v>
      </c>
      <c r="F10011" s="7" t="n">
        <v>0</v>
      </c>
    </row>
    <row r="10012" spans="1:9">
      <c r="A10012" t="s">
        <v>4</v>
      </c>
      <c r="B10012" s="4" t="s">
        <v>5</v>
      </c>
      <c r="C10012" s="4" t="s">
        <v>10</v>
      </c>
      <c r="D10012" s="4" t="s">
        <v>24</v>
      </c>
      <c r="E10012" s="4" t="s">
        <v>24</v>
      </c>
      <c r="F10012" s="4" t="s">
        <v>14</v>
      </c>
    </row>
    <row r="10013" spans="1:9">
      <c r="A10013" t="n">
        <v>81774</v>
      </c>
      <c r="B10013" s="50" t="n">
        <v>52</v>
      </c>
      <c r="C10013" s="7" t="n">
        <v>1</v>
      </c>
      <c r="D10013" s="7" t="n">
        <v>270</v>
      </c>
      <c r="E10013" s="7" t="n">
        <v>0</v>
      </c>
      <c r="F10013" s="7" t="n">
        <v>0</v>
      </c>
    </row>
    <row r="10014" spans="1:9">
      <c r="A10014" t="s">
        <v>4</v>
      </c>
      <c r="B10014" s="4" t="s">
        <v>5</v>
      </c>
      <c r="C10014" s="4" t="s">
        <v>10</v>
      </c>
      <c r="D10014" s="4" t="s">
        <v>24</v>
      </c>
      <c r="E10014" s="4" t="s">
        <v>24</v>
      </c>
      <c r="F10014" s="4" t="s">
        <v>14</v>
      </c>
    </row>
    <row r="10015" spans="1:9">
      <c r="A10015" t="n">
        <v>81786</v>
      </c>
      <c r="B10015" s="50" t="n">
        <v>52</v>
      </c>
      <c r="C10015" s="7" t="n">
        <v>9</v>
      </c>
      <c r="D10015" s="7" t="n">
        <v>270</v>
      </c>
      <c r="E10015" s="7" t="n">
        <v>0</v>
      </c>
      <c r="F10015" s="7" t="n">
        <v>0</v>
      </c>
    </row>
    <row r="10016" spans="1:9">
      <c r="A10016" t="s">
        <v>4</v>
      </c>
      <c r="B10016" s="4" t="s">
        <v>5</v>
      </c>
      <c r="C10016" s="4" t="s">
        <v>10</v>
      </c>
      <c r="D10016" s="4" t="s">
        <v>24</v>
      </c>
      <c r="E10016" s="4" t="s">
        <v>24</v>
      </c>
      <c r="F10016" s="4" t="s">
        <v>24</v>
      </c>
      <c r="G10016" s="4" t="s">
        <v>10</v>
      </c>
      <c r="H10016" s="4" t="s">
        <v>10</v>
      </c>
    </row>
    <row r="10017" spans="1:8">
      <c r="A10017" t="n">
        <v>81798</v>
      </c>
      <c r="B10017" s="52" t="n">
        <v>60</v>
      </c>
      <c r="C10017" s="7" t="n">
        <v>61489</v>
      </c>
      <c r="D10017" s="7" t="n">
        <v>0</v>
      </c>
      <c r="E10017" s="7" t="n">
        <v>0</v>
      </c>
      <c r="F10017" s="7" t="n">
        <v>0</v>
      </c>
      <c r="G10017" s="7" t="n">
        <v>0</v>
      </c>
      <c r="H10017" s="7" t="n">
        <v>1</v>
      </c>
    </row>
    <row r="10018" spans="1:8">
      <c r="A10018" t="s">
        <v>4</v>
      </c>
      <c r="B10018" s="4" t="s">
        <v>5</v>
      </c>
      <c r="C10018" s="4" t="s">
        <v>10</v>
      </c>
      <c r="D10018" s="4" t="s">
        <v>24</v>
      </c>
      <c r="E10018" s="4" t="s">
        <v>24</v>
      </c>
      <c r="F10018" s="4" t="s">
        <v>24</v>
      </c>
      <c r="G10018" s="4" t="s">
        <v>10</v>
      </c>
      <c r="H10018" s="4" t="s">
        <v>10</v>
      </c>
    </row>
    <row r="10019" spans="1:8">
      <c r="A10019" t="n">
        <v>81817</v>
      </c>
      <c r="B10019" s="52" t="n">
        <v>60</v>
      </c>
      <c r="C10019" s="7" t="n">
        <v>61489</v>
      </c>
      <c r="D10019" s="7" t="n">
        <v>0</v>
      </c>
      <c r="E10019" s="7" t="n">
        <v>0</v>
      </c>
      <c r="F10019" s="7" t="n">
        <v>0</v>
      </c>
      <c r="G10019" s="7" t="n">
        <v>0</v>
      </c>
      <c r="H10019" s="7" t="n">
        <v>0</v>
      </c>
    </row>
    <row r="10020" spans="1:8">
      <c r="A10020" t="s">
        <v>4</v>
      </c>
      <c r="B10020" s="4" t="s">
        <v>5</v>
      </c>
      <c r="C10020" s="4" t="s">
        <v>10</v>
      </c>
      <c r="D10020" s="4" t="s">
        <v>10</v>
      </c>
      <c r="E10020" s="4" t="s">
        <v>10</v>
      </c>
    </row>
    <row r="10021" spans="1:8">
      <c r="A10021" t="n">
        <v>81836</v>
      </c>
      <c r="B10021" s="64" t="n">
        <v>61</v>
      </c>
      <c r="C10021" s="7" t="n">
        <v>61489</v>
      </c>
      <c r="D10021" s="7" t="n">
        <v>65533</v>
      </c>
      <c r="E10021" s="7" t="n">
        <v>0</v>
      </c>
    </row>
    <row r="10022" spans="1:8">
      <c r="A10022" t="s">
        <v>4</v>
      </c>
      <c r="B10022" s="4" t="s">
        <v>5</v>
      </c>
      <c r="C10022" s="4" t="s">
        <v>10</v>
      </c>
      <c r="D10022" s="4" t="s">
        <v>24</v>
      </c>
      <c r="E10022" s="4" t="s">
        <v>24</v>
      </c>
      <c r="F10022" s="4" t="s">
        <v>24</v>
      </c>
      <c r="G10022" s="4" t="s">
        <v>10</v>
      </c>
      <c r="H10022" s="4" t="s">
        <v>10</v>
      </c>
    </row>
    <row r="10023" spans="1:8">
      <c r="A10023" t="n">
        <v>81843</v>
      </c>
      <c r="B10023" s="52" t="n">
        <v>60</v>
      </c>
      <c r="C10023" s="7" t="n">
        <v>61490</v>
      </c>
      <c r="D10023" s="7" t="n">
        <v>0</v>
      </c>
      <c r="E10023" s="7" t="n">
        <v>0</v>
      </c>
      <c r="F10023" s="7" t="n">
        <v>0</v>
      </c>
      <c r="G10023" s="7" t="n">
        <v>0</v>
      </c>
      <c r="H10023" s="7" t="n">
        <v>1</v>
      </c>
    </row>
    <row r="10024" spans="1:8">
      <c r="A10024" t="s">
        <v>4</v>
      </c>
      <c r="B10024" s="4" t="s">
        <v>5</v>
      </c>
      <c r="C10024" s="4" t="s">
        <v>10</v>
      </c>
      <c r="D10024" s="4" t="s">
        <v>24</v>
      </c>
      <c r="E10024" s="4" t="s">
        <v>24</v>
      </c>
      <c r="F10024" s="4" t="s">
        <v>24</v>
      </c>
      <c r="G10024" s="4" t="s">
        <v>10</v>
      </c>
      <c r="H10024" s="4" t="s">
        <v>10</v>
      </c>
    </row>
    <row r="10025" spans="1:8">
      <c r="A10025" t="n">
        <v>81862</v>
      </c>
      <c r="B10025" s="52" t="n">
        <v>60</v>
      </c>
      <c r="C10025" s="7" t="n">
        <v>61490</v>
      </c>
      <c r="D10025" s="7" t="n">
        <v>0</v>
      </c>
      <c r="E10025" s="7" t="n">
        <v>0</v>
      </c>
      <c r="F10025" s="7" t="n">
        <v>0</v>
      </c>
      <c r="G10025" s="7" t="n">
        <v>0</v>
      </c>
      <c r="H10025" s="7" t="n">
        <v>0</v>
      </c>
    </row>
    <row r="10026" spans="1:8">
      <c r="A10026" t="s">
        <v>4</v>
      </c>
      <c r="B10026" s="4" t="s">
        <v>5</v>
      </c>
      <c r="C10026" s="4" t="s">
        <v>10</v>
      </c>
      <c r="D10026" s="4" t="s">
        <v>10</v>
      </c>
      <c r="E10026" s="4" t="s">
        <v>10</v>
      </c>
    </row>
    <row r="10027" spans="1:8">
      <c r="A10027" t="n">
        <v>81881</v>
      </c>
      <c r="B10027" s="64" t="n">
        <v>61</v>
      </c>
      <c r="C10027" s="7" t="n">
        <v>61490</v>
      </c>
      <c r="D10027" s="7" t="n">
        <v>65533</v>
      </c>
      <c r="E10027" s="7" t="n">
        <v>0</v>
      </c>
    </row>
    <row r="10028" spans="1:8">
      <c r="A10028" t="s">
        <v>4</v>
      </c>
      <c r="B10028" s="4" t="s">
        <v>5</v>
      </c>
      <c r="C10028" s="4" t="s">
        <v>10</v>
      </c>
      <c r="D10028" s="4" t="s">
        <v>24</v>
      </c>
      <c r="E10028" s="4" t="s">
        <v>24</v>
      </c>
      <c r="F10028" s="4" t="s">
        <v>24</v>
      </c>
      <c r="G10028" s="4" t="s">
        <v>10</v>
      </c>
      <c r="H10028" s="4" t="s">
        <v>10</v>
      </c>
    </row>
    <row r="10029" spans="1:8">
      <c r="A10029" t="n">
        <v>81888</v>
      </c>
      <c r="B10029" s="52" t="n">
        <v>60</v>
      </c>
      <c r="C10029" s="7" t="n">
        <v>61488</v>
      </c>
      <c r="D10029" s="7" t="n">
        <v>0</v>
      </c>
      <c r="E10029" s="7" t="n">
        <v>0</v>
      </c>
      <c r="F10029" s="7" t="n">
        <v>0</v>
      </c>
      <c r="G10029" s="7" t="n">
        <v>0</v>
      </c>
      <c r="H10029" s="7" t="n">
        <v>1</v>
      </c>
    </row>
    <row r="10030" spans="1:8">
      <c r="A10030" t="s">
        <v>4</v>
      </c>
      <c r="B10030" s="4" t="s">
        <v>5</v>
      </c>
      <c r="C10030" s="4" t="s">
        <v>10</v>
      </c>
      <c r="D10030" s="4" t="s">
        <v>24</v>
      </c>
      <c r="E10030" s="4" t="s">
        <v>24</v>
      </c>
      <c r="F10030" s="4" t="s">
        <v>24</v>
      </c>
      <c r="G10030" s="4" t="s">
        <v>10</v>
      </c>
      <c r="H10030" s="4" t="s">
        <v>10</v>
      </c>
    </row>
    <row r="10031" spans="1:8">
      <c r="A10031" t="n">
        <v>81907</v>
      </c>
      <c r="B10031" s="52" t="n">
        <v>60</v>
      </c>
      <c r="C10031" s="7" t="n">
        <v>61488</v>
      </c>
      <c r="D10031" s="7" t="n">
        <v>0</v>
      </c>
      <c r="E10031" s="7" t="n">
        <v>0</v>
      </c>
      <c r="F10031" s="7" t="n">
        <v>0</v>
      </c>
      <c r="G10031" s="7" t="n">
        <v>0</v>
      </c>
      <c r="H10031" s="7" t="n">
        <v>0</v>
      </c>
    </row>
    <row r="10032" spans="1:8">
      <c r="A10032" t="s">
        <v>4</v>
      </c>
      <c r="B10032" s="4" t="s">
        <v>5</v>
      </c>
      <c r="C10032" s="4" t="s">
        <v>10</v>
      </c>
      <c r="D10032" s="4" t="s">
        <v>10</v>
      </c>
      <c r="E10032" s="4" t="s">
        <v>10</v>
      </c>
    </row>
    <row r="10033" spans="1:8">
      <c r="A10033" t="n">
        <v>81926</v>
      </c>
      <c r="B10033" s="64" t="n">
        <v>61</v>
      </c>
      <c r="C10033" s="7" t="n">
        <v>61488</v>
      </c>
      <c r="D10033" s="7" t="n">
        <v>65533</v>
      </c>
      <c r="E10033" s="7" t="n">
        <v>0</v>
      </c>
    </row>
    <row r="10034" spans="1:8">
      <c r="A10034" t="s">
        <v>4</v>
      </c>
      <c r="B10034" s="4" t="s">
        <v>5</v>
      </c>
      <c r="C10034" s="4" t="s">
        <v>10</v>
      </c>
      <c r="D10034" s="4" t="s">
        <v>24</v>
      </c>
      <c r="E10034" s="4" t="s">
        <v>24</v>
      </c>
      <c r="F10034" s="4" t="s">
        <v>24</v>
      </c>
      <c r="G10034" s="4" t="s">
        <v>10</v>
      </c>
      <c r="H10034" s="4" t="s">
        <v>10</v>
      </c>
    </row>
    <row r="10035" spans="1:8">
      <c r="A10035" t="n">
        <v>81933</v>
      </c>
      <c r="B10035" s="52" t="n">
        <v>60</v>
      </c>
      <c r="C10035" s="7" t="n">
        <v>8</v>
      </c>
      <c r="D10035" s="7" t="n">
        <v>0</v>
      </c>
      <c r="E10035" s="7" t="n">
        <v>0</v>
      </c>
      <c r="F10035" s="7" t="n">
        <v>0</v>
      </c>
      <c r="G10035" s="7" t="n">
        <v>0</v>
      </c>
      <c r="H10035" s="7" t="n">
        <v>1</v>
      </c>
    </row>
    <row r="10036" spans="1:8">
      <c r="A10036" t="s">
        <v>4</v>
      </c>
      <c r="B10036" s="4" t="s">
        <v>5</v>
      </c>
      <c r="C10036" s="4" t="s">
        <v>10</v>
      </c>
      <c r="D10036" s="4" t="s">
        <v>24</v>
      </c>
      <c r="E10036" s="4" t="s">
        <v>24</v>
      </c>
      <c r="F10036" s="4" t="s">
        <v>24</v>
      </c>
      <c r="G10036" s="4" t="s">
        <v>10</v>
      </c>
      <c r="H10036" s="4" t="s">
        <v>10</v>
      </c>
    </row>
    <row r="10037" spans="1:8">
      <c r="A10037" t="n">
        <v>81952</v>
      </c>
      <c r="B10037" s="52" t="n">
        <v>60</v>
      </c>
      <c r="C10037" s="7" t="n">
        <v>8</v>
      </c>
      <c r="D10037" s="7" t="n">
        <v>0</v>
      </c>
      <c r="E10037" s="7" t="n">
        <v>0</v>
      </c>
      <c r="F10037" s="7" t="n">
        <v>0</v>
      </c>
      <c r="G10037" s="7" t="n">
        <v>0</v>
      </c>
      <c r="H10037" s="7" t="n">
        <v>0</v>
      </c>
    </row>
    <row r="10038" spans="1:8">
      <c r="A10038" t="s">
        <v>4</v>
      </c>
      <c r="B10038" s="4" t="s">
        <v>5</v>
      </c>
      <c r="C10038" s="4" t="s">
        <v>10</v>
      </c>
      <c r="D10038" s="4" t="s">
        <v>10</v>
      </c>
      <c r="E10038" s="4" t="s">
        <v>10</v>
      </c>
    </row>
    <row r="10039" spans="1:8">
      <c r="A10039" t="n">
        <v>81971</v>
      </c>
      <c r="B10039" s="64" t="n">
        <v>61</v>
      </c>
      <c r="C10039" s="7" t="n">
        <v>8</v>
      </c>
      <c r="D10039" s="7" t="n">
        <v>65533</v>
      </c>
      <c r="E10039" s="7" t="n">
        <v>0</v>
      </c>
    </row>
    <row r="10040" spans="1:8">
      <c r="A10040" t="s">
        <v>4</v>
      </c>
      <c r="B10040" s="4" t="s">
        <v>5</v>
      </c>
      <c r="C10040" s="4" t="s">
        <v>10</v>
      </c>
      <c r="D10040" s="4" t="s">
        <v>24</v>
      </c>
      <c r="E10040" s="4" t="s">
        <v>24</v>
      </c>
      <c r="F10040" s="4" t="s">
        <v>24</v>
      </c>
      <c r="G10040" s="4" t="s">
        <v>10</v>
      </c>
      <c r="H10040" s="4" t="s">
        <v>10</v>
      </c>
    </row>
    <row r="10041" spans="1:8">
      <c r="A10041" t="n">
        <v>81978</v>
      </c>
      <c r="B10041" s="52" t="n">
        <v>60</v>
      </c>
      <c r="C10041" s="7" t="n">
        <v>1</v>
      </c>
      <c r="D10041" s="7" t="n">
        <v>0</v>
      </c>
      <c r="E10041" s="7" t="n">
        <v>0</v>
      </c>
      <c r="F10041" s="7" t="n">
        <v>0</v>
      </c>
      <c r="G10041" s="7" t="n">
        <v>0</v>
      </c>
      <c r="H10041" s="7" t="n">
        <v>1</v>
      </c>
    </row>
    <row r="10042" spans="1:8">
      <c r="A10042" t="s">
        <v>4</v>
      </c>
      <c r="B10042" s="4" t="s">
        <v>5</v>
      </c>
      <c r="C10042" s="4" t="s">
        <v>10</v>
      </c>
      <c r="D10042" s="4" t="s">
        <v>24</v>
      </c>
      <c r="E10042" s="4" t="s">
        <v>24</v>
      </c>
      <c r="F10042" s="4" t="s">
        <v>24</v>
      </c>
      <c r="G10042" s="4" t="s">
        <v>10</v>
      </c>
      <c r="H10042" s="4" t="s">
        <v>10</v>
      </c>
    </row>
    <row r="10043" spans="1:8">
      <c r="A10043" t="n">
        <v>81997</v>
      </c>
      <c r="B10043" s="52" t="n">
        <v>60</v>
      </c>
      <c r="C10043" s="7" t="n">
        <v>1</v>
      </c>
      <c r="D10043" s="7" t="n">
        <v>0</v>
      </c>
      <c r="E10043" s="7" t="n">
        <v>0</v>
      </c>
      <c r="F10043" s="7" t="n">
        <v>0</v>
      </c>
      <c r="G10043" s="7" t="n">
        <v>0</v>
      </c>
      <c r="H10043" s="7" t="n">
        <v>0</v>
      </c>
    </row>
    <row r="10044" spans="1:8">
      <c r="A10044" t="s">
        <v>4</v>
      </c>
      <c r="B10044" s="4" t="s">
        <v>5</v>
      </c>
      <c r="C10044" s="4" t="s">
        <v>10</v>
      </c>
      <c r="D10044" s="4" t="s">
        <v>10</v>
      </c>
      <c r="E10044" s="4" t="s">
        <v>10</v>
      </c>
    </row>
    <row r="10045" spans="1:8">
      <c r="A10045" t="n">
        <v>82016</v>
      </c>
      <c r="B10045" s="64" t="n">
        <v>61</v>
      </c>
      <c r="C10045" s="7" t="n">
        <v>1</v>
      </c>
      <c r="D10045" s="7" t="n">
        <v>65533</v>
      </c>
      <c r="E10045" s="7" t="n">
        <v>0</v>
      </c>
    </row>
    <row r="10046" spans="1:8">
      <c r="A10046" t="s">
        <v>4</v>
      </c>
      <c r="B10046" s="4" t="s">
        <v>5</v>
      </c>
      <c r="C10046" s="4" t="s">
        <v>10</v>
      </c>
      <c r="D10046" s="4" t="s">
        <v>24</v>
      </c>
      <c r="E10046" s="4" t="s">
        <v>24</v>
      </c>
      <c r="F10046" s="4" t="s">
        <v>24</v>
      </c>
      <c r="G10046" s="4" t="s">
        <v>10</v>
      </c>
      <c r="H10046" s="4" t="s">
        <v>10</v>
      </c>
    </row>
    <row r="10047" spans="1:8">
      <c r="A10047" t="n">
        <v>82023</v>
      </c>
      <c r="B10047" s="52" t="n">
        <v>60</v>
      </c>
      <c r="C10047" s="7" t="n">
        <v>9</v>
      </c>
      <c r="D10047" s="7" t="n">
        <v>0</v>
      </c>
      <c r="E10047" s="7" t="n">
        <v>0</v>
      </c>
      <c r="F10047" s="7" t="n">
        <v>0</v>
      </c>
      <c r="G10047" s="7" t="n">
        <v>0</v>
      </c>
      <c r="H10047" s="7" t="n">
        <v>1</v>
      </c>
    </row>
    <row r="10048" spans="1:8">
      <c r="A10048" t="s">
        <v>4</v>
      </c>
      <c r="B10048" s="4" t="s">
        <v>5</v>
      </c>
      <c r="C10048" s="4" t="s">
        <v>10</v>
      </c>
      <c r="D10048" s="4" t="s">
        <v>24</v>
      </c>
      <c r="E10048" s="4" t="s">
        <v>24</v>
      </c>
      <c r="F10048" s="4" t="s">
        <v>24</v>
      </c>
      <c r="G10048" s="4" t="s">
        <v>10</v>
      </c>
      <c r="H10048" s="4" t="s">
        <v>10</v>
      </c>
    </row>
    <row r="10049" spans="1:8">
      <c r="A10049" t="n">
        <v>82042</v>
      </c>
      <c r="B10049" s="52" t="n">
        <v>60</v>
      </c>
      <c r="C10049" s="7" t="n">
        <v>9</v>
      </c>
      <c r="D10049" s="7" t="n">
        <v>0</v>
      </c>
      <c r="E10049" s="7" t="n">
        <v>0</v>
      </c>
      <c r="F10049" s="7" t="n">
        <v>0</v>
      </c>
      <c r="G10049" s="7" t="n">
        <v>0</v>
      </c>
      <c r="H10049" s="7" t="n">
        <v>0</v>
      </c>
    </row>
    <row r="10050" spans="1:8">
      <c r="A10050" t="s">
        <v>4</v>
      </c>
      <c r="B10050" s="4" t="s">
        <v>5</v>
      </c>
      <c r="C10050" s="4" t="s">
        <v>10</v>
      </c>
      <c r="D10050" s="4" t="s">
        <v>10</v>
      </c>
      <c r="E10050" s="4" t="s">
        <v>10</v>
      </c>
    </row>
    <row r="10051" spans="1:8">
      <c r="A10051" t="n">
        <v>82061</v>
      </c>
      <c r="B10051" s="64" t="n">
        <v>61</v>
      </c>
      <c r="C10051" s="7" t="n">
        <v>9</v>
      </c>
      <c r="D10051" s="7" t="n">
        <v>65533</v>
      </c>
      <c r="E10051" s="7" t="n">
        <v>0</v>
      </c>
    </row>
    <row r="10052" spans="1:8">
      <c r="A10052" t="s">
        <v>4</v>
      </c>
      <c r="B10052" s="4" t="s">
        <v>5</v>
      </c>
      <c r="C10052" s="4" t="s">
        <v>10</v>
      </c>
      <c r="D10052" s="4" t="s">
        <v>24</v>
      </c>
      <c r="E10052" s="4" t="s">
        <v>24</v>
      </c>
      <c r="F10052" s="4" t="s">
        <v>24</v>
      </c>
      <c r="G10052" s="4" t="s">
        <v>24</v>
      </c>
    </row>
    <row r="10053" spans="1:8">
      <c r="A10053" t="n">
        <v>82068</v>
      </c>
      <c r="B10053" s="40" t="n">
        <v>46</v>
      </c>
      <c r="C10053" s="7" t="n">
        <v>0</v>
      </c>
      <c r="D10053" s="7" t="n">
        <v>0</v>
      </c>
      <c r="E10053" s="7" t="n">
        <v>0</v>
      </c>
      <c r="F10053" s="7" t="n">
        <v>0</v>
      </c>
      <c r="G10053" s="7" t="n">
        <v>0</v>
      </c>
    </row>
    <row r="10054" spans="1:8">
      <c r="A10054" t="s">
        <v>4</v>
      </c>
      <c r="B10054" s="4" t="s">
        <v>5</v>
      </c>
      <c r="C10054" s="4" t="s">
        <v>10</v>
      </c>
      <c r="D10054" s="4" t="s">
        <v>24</v>
      </c>
      <c r="E10054" s="4" t="s">
        <v>24</v>
      </c>
      <c r="F10054" s="4" t="s">
        <v>24</v>
      </c>
      <c r="G10054" s="4" t="s">
        <v>24</v>
      </c>
    </row>
    <row r="10055" spans="1:8">
      <c r="A10055" t="n">
        <v>82087</v>
      </c>
      <c r="B10055" s="40" t="n">
        <v>46</v>
      </c>
      <c r="C10055" s="7" t="n">
        <v>7032</v>
      </c>
      <c r="D10055" s="7" t="n">
        <v>0</v>
      </c>
      <c r="E10055" s="7" t="n">
        <v>0</v>
      </c>
      <c r="F10055" s="7" t="n">
        <v>0</v>
      </c>
      <c r="G10055" s="7" t="n">
        <v>0</v>
      </c>
    </row>
    <row r="10056" spans="1:8">
      <c r="A10056" t="s">
        <v>4</v>
      </c>
      <c r="B10056" s="4" t="s">
        <v>5</v>
      </c>
      <c r="C10056" s="4" t="s">
        <v>10</v>
      </c>
      <c r="D10056" s="4" t="s">
        <v>14</v>
      </c>
      <c r="E10056" s="4" t="s">
        <v>6</v>
      </c>
      <c r="F10056" s="4" t="s">
        <v>24</v>
      </c>
      <c r="G10056" s="4" t="s">
        <v>24</v>
      </c>
      <c r="H10056" s="4" t="s">
        <v>24</v>
      </c>
    </row>
    <row r="10057" spans="1:8">
      <c r="A10057" t="n">
        <v>82106</v>
      </c>
      <c r="B10057" s="44" t="n">
        <v>48</v>
      </c>
      <c r="C10057" s="7" t="n">
        <v>0</v>
      </c>
      <c r="D10057" s="7" t="n">
        <v>0</v>
      </c>
      <c r="E10057" s="7" t="s">
        <v>429</v>
      </c>
      <c r="F10057" s="7" t="n">
        <v>0</v>
      </c>
      <c r="G10057" s="7" t="n">
        <v>1</v>
      </c>
      <c r="H10057" s="7" t="n">
        <v>0</v>
      </c>
    </row>
    <row r="10058" spans="1:8">
      <c r="A10058" t="s">
        <v>4</v>
      </c>
      <c r="B10058" s="4" t="s">
        <v>5</v>
      </c>
      <c r="C10058" s="4" t="s">
        <v>10</v>
      </c>
      <c r="D10058" s="4" t="s">
        <v>14</v>
      </c>
      <c r="E10058" s="4" t="s">
        <v>6</v>
      </c>
      <c r="F10058" s="4" t="s">
        <v>24</v>
      </c>
      <c r="G10058" s="4" t="s">
        <v>24</v>
      </c>
      <c r="H10058" s="4" t="s">
        <v>24</v>
      </c>
    </row>
    <row r="10059" spans="1:8">
      <c r="A10059" t="n">
        <v>82132</v>
      </c>
      <c r="B10059" s="44" t="n">
        <v>48</v>
      </c>
      <c r="C10059" s="7" t="n">
        <v>7032</v>
      </c>
      <c r="D10059" s="7" t="n">
        <v>0</v>
      </c>
      <c r="E10059" s="7" t="s">
        <v>132</v>
      </c>
      <c r="F10059" s="7" t="n">
        <v>0</v>
      </c>
      <c r="G10059" s="7" t="n">
        <v>1</v>
      </c>
      <c r="H10059" s="7" t="n">
        <v>0</v>
      </c>
    </row>
    <row r="10060" spans="1:8">
      <c r="A10060" t="s">
        <v>4</v>
      </c>
      <c r="B10060" s="4" t="s">
        <v>5</v>
      </c>
      <c r="C10060" s="4" t="s">
        <v>10</v>
      </c>
      <c r="D10060" s="4" t="s">
        <v>24</v>
      </c>
      <c r="E10060" s="4" t="s">
        <v>24</v>
      </c>
      <c r="F10060" s="4" t="s">
        <v>24</v>
      </c>
      <c r="G10060" s="4" t="s">
        <v>10</v>
      </c>
      <c r="H10060" s="4" t="s">
        <v>10</v>
      </c>
    </row>
    <row r="10061" spans="1:8">
      <c r="A10061" t="n">
        <v>82156</v>
      </c>
      <c r="B10061" s="52" t="n">
        <v>60</v>
      </c>
      <c r="C10061" s="7" t="n">
        <v>0</v>
      </c>
      <c r="D10061" s="7" t="n">
        <v>0</v>
      </c>
      <c r="E10061" s="7" t="n">
        <v>0</v>
      </c>
      <c r="F10061" s="7" t="n">
        <v>0</v>
      </c>
      <c r="G10061" s="7" t="n">
        <v>0</v>
      </c>
      <c r="H10061" s="7" t="n">
        <v>1</v>
      </c>
    </row>
    <row r="10062" spans="1:8">
      <c r="A10062" t="s">
        <v>4</v>
      </c>
      <c r="B10062" s="4" t="s">
        <v>5</v>
      </c>
      <c r="C10062" s="4" t="s">
        <v>10</v>
      </c>
      <c r="D10062" s="4" t="s">
        <v>24</v>
      </c>
      <c r="E10062" s="4" t="s">
        <v>24</v>
      </c>
      <c r="F10062" s="4" t="s">
        <v>24</v>
      </c>
      <c r="G10062" s="4" t="s">
        <v>10</v>
      </c>
      <c r="H10062" s="4" t="s">
        <v>10</v>
      </c>
    </row>
    <row r="10063" spans="1:8">
      <c r="A10063" t="n">
        <v>82175</v>
      </c>
      <c r="B10063" s="52" t="n">
        <v>60</v>
      </c>
      <c r="C10063" s="7" t="n">
        <v>0</v>
      </c>
      <c r="D10063" s="7" t="n">
        <v>0</v>
      </c>
      <c r="E10063" s="7" t="n">
        <v>0</v>
      </c>
      <c r="F10063" s="7" t="n">
        <v>0</v>
      </c>
      <c r="G10063" s="7" t="n">
        <v>0</v>
      </c>
      <c r="H10063" s="7" t="n">
        <v>0</v>
      </c>
    </row>
    <row r="10064" spans="1:8">
      <c r="A10064" t="s">
        <v>4</v>
      </c>
      <c r="B10064" s="4" t="s">
        <v>5</v>
      </c>
      <c r="C10064" s="4" t="s">
        <v>10</v>
      </c>
      <c r="D10064" s="4" t="s">
        <v>10</v>
      </c>
      <c r="E10064" s="4" t="s">
        <v>10</v>
      </c>
    </row>
    <row r="10065" spans="1:8">
      <c r="A10065" t="n">
        <v>82194</v>
      </c>
      <c r="B10065" s="64" t="n">
        <v>61</v>
      </c>
      <c r="C10065" s="7" t="n">
        <v>0</v>
      </c>
      <c r="D10065" s="7" t="n">
        <v>65533</v>
      </c>
      <c r="E10065" s="7" t="n">
        <v>0</v>
      </c>
    </row>
    <row r="10066" spans="1:8">
      <c r="A10066" t="s">
        <v>4</v>
      </c>
      <c r="B10066" s="4" t="s">
        <v>5</v>
      </c>
      <c r="C10066" s="4" t="s">
        <v>10</v>
      </c>
      <c r="D10066" s="4" t="s">
        <v>24</v>
      </c>
      <c r="E10066" s="4" t="s">
        <v>24</v>
      </c>
      <c r="F10066" s="4" t="s">
        <v>24</v>
      </c>
      <c r="G10066" s="4" t="s">
        <v>10</v>
      </c>
      <c r="H10066" s="4" t="s">
        <v>10</v>
      </c>
    </row>
    <row r="10067" spans="1:8">
      <c r="A10067" t="n">
        <v>82201</v>
      </c>
      <c r="B10067" s="52" t="n">
        <v>60</v>
      </c>
      <c r="C10067" s="7" t="n">
        <v>7032</v>
      </c>
      <c r="D10067" s="7" t="n">
        <v>0</v>
      </c>
      <c r="E10067" s="7" t="n">
        <v>0</v>
      </c>
      <c r="F10067" s="7" t="n">
        <v>0</v>
      </c>
      <c r="G10067" s="7" t="n">
        <v>0</v>
      </c>
      <c r="H10067" s="7" t="n">
        <v>1</v>
      </c>
    </row>
    <row r="10068" spans="1:8">
      <c r="A10068" t="s">
        <v>4</v>
      </c>
      <c r="B10068" s="4" t="s">
        <v>5</v>
      </c>
      <c r="C10068" s="4" t="s">
        <v>10</v>
      </c>
      <c r="D10068" s="4" t="s">
        <v>24</v>
      </c>
      <c r="E10068" s="4" t="s">
        <v>24</v>
      </c>
      <c r="F10068" s="4" t="s">
        <v>24</v>
      </c>
      <c r="G10068" s="4" t="s">
        <v>10</v>
      </c>
      <c r="H10068" s="4" t="s">
        <v>10</v>
      </c>
    </row>
    <row r="10069" spans="1:8">
      <c r="A10069" t="n">
        <v>82220</v>
      </c>
      <c r="B10069" s="52" t="n">
        <v>60</v>
      </c>
      <c r="C10069" s="7" t="n">
        <v>7032</v>
      </c>
      <c r="D10069" s="7" t="n">
        <v>0</v>
      </c>
      <c r="E10069" s="7" t="n">
        <v>0</v>
      </c>
      <c r="F10069" s="7" t="n">
        <v>0</v>
      </c>
      <c r="G10069" s="7" t="n">
        <v>0</v>
      </c>
      <c r="H10069" s="7" t="n">
        <v>0</v>
      </c>
    </row>
    <row r="10070" spans="1:8">
      <c r="A10070" t="s">
        <v>4</v>
      </c>
      <c r="B10070" s="4" t="s">
        <v>5</v>
      </c>
      <c r="C10070" s="4" t="s">
        <v>10</v>
      </c>
      <c r="D10070" s="4" t="s">
        <v>10</v>
      </c>
      <c r="E10070" s="4" t="s">
        <v>10</v>
      </c>
    </row>
    <row r="10071" spans="1:8">
      <c r="A10071" t="n">
        <v>82239</v>
      </c>
      <c r="B10071" s="64" t="n">
        <v>61</v>
      </c>
      <c r="C10071" s="7" t="n">
        <v>7032</v>
      </c>
      <c r="D10071" s="7" t="n">
        <v>65533</v>
      </c>
      <c r="E10071" s="7" t="n">
        <v>0</v>
      </c>
    </row>
    <row r="10072" spans="1:8">
      <c r="A10072" t="s">
        <v>4</v>
      </c>
      <c r="B10072" s="4" t="s">
        <v>5</v>
      </c>
      <c r="C10072" s="4" t="s">
        <v>14</v>
      </c>
      <c r="D10072" s="4" t="s">
        <v>10</v>
      </c>
      <c r="E10072" s="4" t="s">
        <v>6</v>
      </c>
      <c r="F10072" s="4" t="s">
        <v>6</v>
      </c>
      <c r="G10072" s="4" t="s">
        <v>9</v>
      </c>
      <c r="H10072" s="4" t="s">
        <v>9</v>
      </c>
      <c r="I10072" s="4" t="s">
        <v>9</v>
      </c>
      <c r="J10072" s="4" t="s">
        <v>9</v>
      </c>
      <c r="K10072" s="4" t="s">
        <v>9</v>
      </c>
      <c r="L10072" s="4" t="s">
        <v>9</v>
      </c>
      <c r="M10072" s="4" t="s">
        <v>9</v>
      </c>
      <c r="N10072" s="4" t="s">
        <v>9</v>
      </c>
      <c r="O10072" s="4" t="s">
        <v>9</v>
      </c>
    </row>
    <row r="10073" spans="1:8">
      <c r="A10073" t="n">
        <v>82246</v>
      </c>
      <c r="B10073" s="84" t="n">
        <v>37</v>
      </c>
      <c r="C10073" s="7" t="n">
        <v>0</v>
      </c>
      <c r="D10073" s="7" t="n">
        <v>0</v>
      </c>
      <c r="E10073" s="7" t="s">
        <v>421</v>
      </c>
      <c r="F10073" s="7" t="s">
        <v>670</v>
      </c>
      <c r="G10073" s="7" t="n">
        <v>0</v>
      </c>
      <c r="H10073" s="7" t="n">
        <v>0</v>
      </c>
      <c r="I10073" s="7" t="n">
        <v>0</v>
      </c>
      <c r="J10073" s="7" t="n">
        <v>0</v>
      </c>
      <c r="K10073" s="7" t="n">
        <v>0</v>
      </c>
      <c r="L10073" s="7" t="n">
        <v>0</v>
      </c>
      <c r="M10073" s="7" t="n">
        <v>1065353216</v>
      </c>
      <c r="N10073" s="7" t="n">
        <v>1065353216</v>
      </c>
      <c r="O10073" s="7" t="n">
        <v>1065353216</v>
      </c>
    </row>
    <row r="10074" spans="1:8">
      <c r="A10074" t="s">
        <v>4</v>
      </c>
      <c r="B10074" s="4" t="s">
        <v>5</v>
      </c>
      <c r="C10074" s="4" t="s">
        <v>14</v>
      </c>
      <c r="D10074" s="4" t="s">
        <v>10</v>
      </c>
      <c r="E10074" s="4" t="s">
        <v>6</v>
      </c>
      <c r="F10074" s="4" t="s">
        <v>6</v>
      </c>
      <c r="G10074" s="4" t="s">
        <v>14</v>
      </c>
    </row>
    <row r="10075" spans="1:8">
      <c r="A10075" t="n">
        <v>82303</v>
      </c>
      <c r="B10075" s="19" t="n">
        <v>32</v>
      </c>
      <c r="C10075" s="7" t="n">
        <v>0</v>
      </c>
      <c r="D10075" s="7" t="n">
        <v>0</v>
      </c>
      <c r="E10075" s="7" t="s">
        <v>13</v>
      </c>
      <c r="F10075" s="7" t="s">
        <v>670</v>
      </c>
      <c r="G10075" s="7" t="n">
        <v>1</v>
      </c>
    </row>
    <row r="10076" spans="1:8">
      <c r="A10076" t="s">
        <v>4</v>
      </c>
      <c r="B10076" s="4" t="s">
        <v>5</v>
      </c>
      <c r="C10076" s="4" t="s">
        <v>10</v>
      </c>
      <c r="D10076" s="4" t="s">
        <v>9</v>
      </c>
    </row>
    <row r="10077" spans="1:8">
      <c r="A10077" t="n">
        <v>82318</v>
      </c>
      <c r="B10077" s="41" t="n">
        <v>43</v>
      </c>
      <c r="C10077" s="7" t="n">
        <v>0</v>
      </c>
      <c r="D10077" s="7" t="n">
        <v>64</v>
      </c>
    </row>
    <row r="10078" spans="1:8">
      <c r="A10078" t="s">
        <v>4</v>
      </c>
      <c r="B10078" s="4" t="s">
        <v>5</v>
      </c>
      <c r="C10078" s="4" t="s">
        <v>10</v>
      </c>
      <c r="D10078" s="4" t="s">
        <v>6</v>
      </c>
      <c r="E10078" s="4" t="s">
        <v>6</v>
      </c>
      <c r="F10078" s="4" t="s">
        <v>14</v>
      </c>
    </row>
    <row r="10079" spans="1:8">
      <c r="A10079" t="n">
        <v>82325</v>
      </c>
      <c r="B10079" s="85" t="n">
        <v>108</v>
      </c>
      <c r="C10079" s="7" t="n">
        <v>0</v>
      </c>
      <c r="D10079" s="7" t="s">
        <v>670</v>
      </c>
      <c r="E10079" s="7" t="s">
        <v>671</v>
      </c>
      <c r="F10079" s="7" t="n">
        <v>0</v>
      </c>
    </row>
    <row r="10080" spans="1:8">
      <c r="A10080" t="s">
        <v>4</v>
      </c>
      <c r="B10080" s="4" t="s">
        <v>5</v>
      </c>
      <c r="C10080" s="4" t="s">
        <v>14</v>
      </c>
      <c r="D10080" s="4" t="s">
        <v>10</v>
      </c>
      <c r="E10080" s="4" t="s">
        <v>10</v>
      </c>
      <c r="F10080" s="4" t="s">
        <v>6</v>
      </c>
      <c r="G10080" s="4" t="s">
        <v>6</v>
      </c>
    </row>
    <row r="10081" spans="1:15">
      <c r="A10081" t="n">
        <v>82344</v>
      </c>
      <c r="B10081" s="71" t="n">
        <v>128</v>
      </c>
      <c r="C10081" s="7" t="n">
        <v>0</v>
      </c>
      <c r="D10081" s="7" t="n">
        <v>7032</v>
      </c>
      <c r="E10081" s="7" t="n">
        <v>0</v>
      </c>
      <c r="F10081" s="7" t="s">
        <v>672</v>
      </c>
      <c r="G10081" s="7" t="s">
        <v>673</v>
      </c>
    </row>
    <row r="10082" spans="1:15">
      <c r="A10082" t="s">
        <v>4</v>
      </c>
      <c r="B10082" s="4" t="s">
        <v>5</v>
      </c>
      <c r="C10082" s="4" t="s">
        <v>10</v>
      </c>
      <c r="D10082" s="4" t="s">
        <v>14</v>
      </c>
      <c r="E10082" s="4" t="s">
        <v>14</v>
      </c>
      <c r="F10082" s="4" t="s">
        <v>6</v>
      </c>
    </row>
    <row r="10083" spans="1:15">
      <c r="A10083" t="n">
        <v>82375</v>
      </c>
      <c r="B10083" s="43" t="n">
        <v>47</v>
      </c>
      <c r="C10083" s="7" t="n">
        <v>0</v>
      </c>
      <c r="D10083" s="7" t="n">
        <v>0</v>
      </c>
      <c r="E10083" s="7" t="n">
        <v>0</v>
      </c>
      <c r="F10083" s="7" t="s">
        <v>429</v>
      </c>
    </row>
    <row r="10084" spans="1:15">
      <c r="A10084" t="s">
        <v>4</v>
      </c>
      <c r="B10084" s="4" t="s">
        <v>5</v>
      </c>
      <c r="C10084" s="4" t="s">
        <v>10</v>
      </c>
      <c r="D10084" s="4" t="s">
        <v>24</v>
      </c>
      <c r="E10084" s="4" t="s">
        <v>24</v>
      </c>
      <c r="F10084" s="4" t="s">
        <v>24</v>
      </c>
      <c r="G10084" s="4" t="s">
        <v>24</v>
      </c>
    </row>
    <row r="10085" spans="1:15">
      <c r="A10085" t="n">
        <v>82390</v>
      </c>
      <c r="B10085" s="40" t="n">
        <v>46</v>
      </c>
      <c r="C10085" s="7" t="n">
        <v>7033</v>
      </c>
      <c r="D10085" s="7" t="n">
        <v>-135.929992675781</v>
      </c>
      <c r="E10085" s="7" t="n">
        <v>167.630004882813</v>
      </c>
      <c r="F10085" s="7" t="n">
        <v>33.1500015258789</v>
      </c>
      <c r="G10085" s="7" t="n">
        <v>0</v>
      </c>
    </row>
    <row r="10086" spans="1:15">
      <c r="A10086" t="s">
        <v>4</v>
      </c>
      <c r="B10086" s="4" t="s">
        <v>5</v>
      </c>
      <c r="C10086" s="4" t="s">
        <v>14</v>
      </c>
      <c r="D10086" s="4" t="s">
        <v>14</v>
      </c>
      <c r="E10086" s="4" t="s">
        <v>24</v>
      </c>
      <c r="F10086" s="4" t="s">
        <v>24</v>
      </c>
      <c r="G10086" s="4" t="s">
        <v>24</v>
      </c>
      <c r="H10086" s="4" t="s">
        <v>10</v>
      </c>
    </row>
    <row r="10087" spans="1:15">
      <c r="A10087" t="n">
        <v>82409</v>
      </c>
      <c r="B10087" s="33" t="n">
        <v>45</v>
      </c>
      <c r="C10087" s="7" t="n">
        <v>2</v>
      </c>
      <c r="D10087" s="7" t="n">
        <v>3</v>
      </c>
      <c r="E10087" s="7" t="n">
        <v>-139.080001831055</v>
      </c>
      <c r="F10087" s="7" t="n">
        <v>166.520004272461</v>
      </c>
      <c r="G10087" s="7" t="n">
        <v>31.4099998474121</v>
      </c>
      <c r="H10087" s="7" t="n">
        <v>4000</v>
      </c>
    </row>
    <row r="10088" spans="1:15">
      <c r="A10088" t="s">
        <v>4</v>
      </c>
      <c r="B10088" s="4" t="s">
        <v>5</v>
      </c>
      <c r="C10088" s="4" t="s">
        <v>14</v>
      </c>
      <c r="D10088" s="4" t="s">
        <v>14</v>
      </c>
      <c r="E10088" s="4" t="s">
        <v>24</v>
      </c>
      <c r="F10088" s="4" t="s">
        <v>24</v>
      </c>
      <c r="G10088" s="4" t="s">
        <v>24</v>
      </c>
      <c r="H10088" s="4" t="s">
        <v>10</v>
      </c>
      <c r="I10088" s="4" t="s">
        <v>14</v>
      </c>
    </row>
    <row r="10089" spans="1:15">
      <c r="A10089" t="n">
        <v>82426</v>
      </c>
      <c r="B10089" s="33" t="n">
        <v>45</v>
      </c>
      <c r="C10089" s="7" t="n">
        <v>4</v>
      </c>
      <c r="D10089" s="7" t="n">
        <v>3</v>
      </c>
      <c r="E10089" s="7" t="n">
        <v>46.9300003051758</v>
      </c>
      <c r="F10089" s="7" t="n">
        <v>206.660003662109</v>
      </c>
      <c r="G10089" s="7" t="n">
        <v>355.869995117188</v>
      </c>
      <c r="H10089" s="7" t="n">
        <v>4000</v>
      </c>
      <c r="I10089" s="7" t="n">
        <v>1</v>
      </c>
    </row>
    <row r="10090" spans="1:15">
      <c r="A10090" t="s">
        <v>4</v>
      </c>
      <c r="B10090" s="4" t="s">
        <v>5</v>
      </c>
      <c r="C10090" s="4" t="s">
        <v>14</v>
      </c>
      <c r="D10090" s="4" t="s">
        <v>14</v>
      </c>
      <c r="E10090" s="4" t="s">
        <v>24</v>
      </c>
      <c r="F10090" s="4" t="s">
        <v>10</v>
      </c>
    </row>
    <row r="10091" spans="1:15">
      <c r="A10091" t="n">
        <v>82444</v>
      </c>
      <c r="B10091" s="33" t="n">
        <v>45</v>
      </c>
      <c r="C10091" s="7" t="n">
        <v>5</v>
      </c>
      <c r="D10091" s="7" t="n">
        <v>3</v>
      </c>
      <c r="E10091" s="7" t="n">
        <v>17.5</v>
      </c>
      <c r="F10091" s="7" t="n">
        <v>4000</v>
      </c>
    </row>
    <row r="10092" spans="1:15">
      <c r="A10092" t="s">
        <v>4</v>
      </c>
      <c r="B10092" s="4" t="s">
        <v>5</v>
      </c>
      <c r="C10092" s="4" t="s">
        <v>14</v>
      </c>
      <c r="D10092" s="4" t="s">
        <v>14</v>
      </c>
      <c r="E10092" s="4" t="s">
        <v>24</v>
      </c>
      <c r="F10092" s="4" t="s">
        <v>10</v>
      </c>
    </row>
    <row r="10093" spans="1:15">
      <c r="A10093" t="n">
        <v>82453</v>
      </c>
      <c r="B10093" s="33" t="n">
        <v>45</v>
      </c>
      <c r="C10093" s="7" t="n">
        <v>11</v>
      </c>
      <c r="D10093" s="7" t="n">
        <v>3</v>
      </c>
      <c r="E10093" s="7" t="n">
        <v>32.2999992370605</v>
      </c>
      <c r="F10093" s="7" t="n">
        <v>4000</v>
      </c>
    </row>
    <row r="10094" spans="1:15">
      <c r="A10094" t="s">
        <v>4</v>
      </c>
      <c r="B10094" s="4" t="s">
        <v>5</v>
      </c>
      <c r="C10094" s="4" t="s">
        <v>14</v>
      </c>
      <c r="D10094" s="4" t="s">
        <v>10</v>
      </c>
    </row>
    <row r="10095" spans="1:15">
      <c r="A10095" t="n">
        <v>82462</v>
      </c>
      <c r="B10095" s="23" t="n">
        <v>58</v>
      </c>
      <c r="C10095" s="7" t="n">
        <v>255</v>
      </c>
      <c r="D10095" s="7" t="n">
        <v>0</v>
      </c>
    </row>
    <row r="10096" spans="1:15">
      <c r="A10096" t="s">
        <v>4</v>
      </c>
      <c r="B10096" s="4" t="s">
        <v>5</v>
      </c>
      <c r="C10096" s="4" t="s">
        <v>10</v>
      </c>
      <c r="D10096" s="4" t="s">
        <v>24</v>
      </c>
      <c r="E10096" s="4" t="s">
        <v>24</v>
      </c>
      <c r="F10096" s="4" t="s">
        <v>24</v>
      </c>
      <c r="G10096" s="4" t="s">
        <v>24</v>
      </c>
    </row>
    <row r="10097" spans="1:9">
      <c r="A10097" t="n">
        <v>82466</v>
      </c>
      <c r="B10097" s="68" t="n">
        <v>131</v>
      </c>
      <c r="C10097" s="7" t="n">
        <v>7033</v>
      </c>
      <c r="D10097" s="7" t="n">
        <v>1</v>
      </c>
      <c r="E10097" s="7" t="n">
        <v>0</v>
      </c>
      <c r="F10097" s="7" t="n">
        <v>0</v>
      </c>
      <c r="G10097" s="7" t="n">
        <v>0.100000001490116</v>
      </c>
    </row>
    <row r="10098" spans="1:9">
      <c r="A10098" t="s">
        <v>4</v>
      </c>
      <c r="B10098" s="4" t="s">
        <v>5</v>
      </c>
      <c r="C10098" s="4" t="s">
        <v>10</v>
      </c>
      <c r="D10098" s="4" t="s">
        <v>10</v>
      </c>
      <c r="E10098" s="4" t="s">
        <v>24</v>
      </c>
      <c r="F10098" s="4" t="s">
        <v>24</v>
      </c>
      <c r="G10098" s="4" t="s">
        <v>24</v>
      </c>
      <c r="H10098" s="4" t="s">
        <v>24</v>
      </c>
      <c r="I10098" s="4" t="s">
        <v>14</v>
      </c>
      <c r="J10098" s="4" t="s">
        <v>10</v>
      </c>
    </row>
    <row r="10099" spans="1:9">
      <c r="A10099" t="n">
        <v>82485</v>
      </c>
      <c r="B10099" s="48" t="n">
        <v>55</v>
      </c>
      <c r="C10099" s="7" t="n">
        <v>7033</v>
      </c>
      <c r="D10099" s="7" t="n">
        <v>65533</v>
      </c>
      <c r="E10099" s="7" t="n">
        <v>-135.929992675781</v>
      </c>
      <c r="F10099" s="7" t="n">
        <v>150.100006103516</v>
      </c>
      <c r="G10099" s="7" t="n">
        <v>33.1500015258789</v>
      </c>
      <c r="H10099" s="7" t="n">
        <v>5.5</v>
      </c>
      <c r="I10099" s="7" t="n">
        <v>0</v>
      </c>
      <c r="J10099" s="7" t="n">
        <v>1</v>
      </c>
    </row>
    <row r="10100" spans="1:9">
      <c r="A10100" t="s">
        <v>4</v>
      </c>
      <c r="B10100" s="4" t="s">
        <v>5</v>
      </c>
      <c r="C10100" s="4" t="s">
        <v>14</v>
      </c>
      <c r="D10100" s="4" t="s">
        <v>10</v>
      </c>
      <c r="E10100" s="4" t="s">
        <v>24</v>
      </c>
      <c r="F10100" s="4" t="s">
        <v>10</v>
      </c>
      <c r="G10100" s="4" t="s">
        <v>9</v>
      </c>
      <c r="H10100" s="4" t="s">
        <v>9</v>
      </c>
      <c r="I10100" s="4" t="s">
        <v>10</v>
      </c>
      <c r="J10100" s="4" t="s">
        <v>10</v>
      </c>
      <c r="K10100" s="4" t="s">
        <v>9</v>
      </c>
      <c r="L10100" s="4" t="s">
        <v>9</v>
      </c>
      <c r="M10100" s="4" t="s">
        <v>9</v>
      </c>
      <c r="N10100" s="4" t="s">
        <v>9</v>
      </c>
      <c r="O10100" s="4" t="s">
        <v>6</v>
      </c>
    </row>
    <row r="10101" spans="1:9">
      <c r="A10101" t="n">
        <v>82509</v>
      </c>
      <c r="B10101" s="11" t="n">
        <v>50</v>
      </c>
      <c r="C10101" s="7" t="n">
        <v>0</v>
      </c>
      <c r="D10101" s="7" t="n">
        <v>2108</v>
      </c>
      <c r="E10101" s="7" t="n">
        <v>1</v>
      </c>
      <c r="F10101" s="7" t="n">
        <v>100</v>
      </c>
      <c r="G10101" s="7" t="n">
        <v>0</v>
      </c>
      <c r="H10101" s="7" t="n">
        <v>0</v>
      </c>
      <c r="I10101" s="7" t="n">
        <v>1</v>
      </c>
      <c r="J10101" s="7" t="n">
        <v>7033</v>
      </c>
      <c r="K10101" s="7" t="n">
        <v>0</v>
      </c>
      <c r="L10101" s="7" t="n">
        <v>0</v>
      </c>
      <c r="M10101" s="7" t="n">
        <v>0</v>
      </c>
      <c r="N10101" s="7" t="n">
        <v>1133903872</v>
      </c>
      <c r="O10101" s="7" t="s">
        <v>13</v>
      </c>
    </row>
    <row r="10102" spans="1:9">
      <c r="A10102" t="s">
        <v>4</v>
      </c>
      <c r="B10102" s="4" t="s">
        <v>5</v>
      </c>
      <c r="C10102" s="4" t="s">
        <v>14</v>
      </c>
      <c r="D10102" s="4" t="s">
        <v>10</v>
      </c>
    </row>
    <row r="10103" spans="1:9">
      <c r="A10103" t="n">
        <v>82548</v>
      </c>
      <c r="B10103" s="33" t="n">
        <v>45</v>
      </c>
      <c r="C10103" s="7" t="n">
        <v>7</v>
      </c>
      <c r="D10103" s="7" t="n">
        <v>255</v>
      </c>
    </row>
    <row r="10104" spans="1:9">
      <c r="A10104" t="s">
        <v>4</v>
      </c>
      <c r="B10104" s="4" t="s">
        <v>5</v>
      </c>
      <c r="C10104" s="4" t="s">
        <v>14</v>
      </c>
      <c r="D10104" s="4" t="s">
        <v>10</v>
      </c>
      <c r="E10104" s="4" t="s">
        <v>24</v>
      </c>
    </row>
    <row r="10105" spans="1:9">
      <c r="A10105" t="n">
        <v>82552</v>
      </c>
      <c r="B10105" s="23" t="n">
        <v>58</v>
      </c>
      <c r="C10105" s="7" t="n">
        <v>101</v>
      </c>
      <c r="D10105" s="7" t="n">
        <v>500</v>
      </c>
      <c r="E10105" s="7" t="n">
        <v>1</v>
      </c>
    </row>
    <row r="10106" spans="1:9">
      <c r="A10106" t="s">
        <v>4</v>
      </c>
      <c r="B10106" s="4" t="s">
        <v>5</v>
      </c>
      <c r="C10106" s="4" t="s">
        <v>14</v>
      </c>
      <c r="D10106" s="4" t="s">
        <v>10</v>
      </c>
    </row>
    <row r="10107" spans="1:9">
      <c r="A10107" t="n">
        <v>82560</v>
      </c>
      <c r="B10107" s="23" t="n">
        <v>58</v>
      </c>
      <c r="C10107" s="7" t="n">
        <v>254</v>
      </c>
      <c r="D10107" s="7" t="n">
        <v>0</v>
      </c>
    </row>
    <row r="10108" spans="1:9">
      <c r="A10108" t="s">
        <v>4</v>
      </c>
      <c r="B10108" s="4" t="s">
        <v>5</v>
      </c>
      <c r="C10108" s="4" t="s">
        <v>14</v>
      </c>
    </row>
    <row r="10109" spans="1:9">
      <c r="A10109" t="n">
        <v>82564</v>
      </c>
      <c r="B10109" s="33" t="n">
        <v>45</v>
      </c>
      <c r="C10109" s="7" t="n">
        <v>0</v>
      </c>
    </row>
    <row r="10110" spans="1:9">
      <c r="A10110" t="s">
        <v>4</v>
      </c>
      <c r="B10110" s="4" t="s">
        <v>5</v>
      </c>
      <c r="C10110" s="4" t="s">
        <v>14</v>
      </c>
      <c r="D10110" s="4" t="s">
        <v>14</v>
      </c>
      <c r="E10110" s="4" t="s">
        <v>24</v>
      </c>
      <c r="F10110" s="4" t="s">
        <v>24</v>
      </c>
      <c r="G10110" s="4" t="s">
        <v>24</v>
      </c>
      <c r="H10110" s="4" t="s">
        <v>10</v>
      </c>
    </row>
    <row r="10111" spans="1:9">
      <c r="A10111" t="n">
        <v>82566</v>
      </c>
      <c r="B10111" s="33" t="n">
        <v>45</v>
      </c>
      <c r="C10111" s="7" t="n">
        <v>2</v>
      </c>
      <c r="D10111" s="7" t="n">
        <v>3</v>
      </c>
      <c r="E10111" s="7" t="n">
        <v>-138.970001220703</v>
      </c>
      <c r="F10111" s="7" t="n">
        <v>120.839996337891</v>
      </c>
      <c r="G10111" s="7" t="n">
        <v>38.689998626709</v>
      </c>
      <c r="H10111" s="7" t="n">
        <v>0</v>
      </c>
    </row>
    <row r="10112" spans="1:9">
      <c r="A10112" t="s">
        <v>4</v>
      </c>
      <c r="B10112" s="4" t="s">
        <v>5</v>
      </c>
      <c r="C10112" s="4" t="s">
        <v>14</v>
      </c>
      <c r="D10112" s="4" t="s">
        <v>14</v>
      </c>
      <c r="E10112" s="4" t="s">
        <v>24</v>
      </c>
      <c r="F10112" s="4" t="s">
        <v>24</v>
      </c>
      <c r="G10112" s="4" t="s">
        <v>24</v>
      </c>
      <c r="H10112" s="4" t="s">
        <v>10</v>
      </c>
      <c r="I10112" s="4" t="s">
        <v>14</v>
      </c>
    </row>
    <row r="10113" spans="1:15">
      <c r="A10113" t="n">
        <v>82583</v>
      </c>
      <c r="B10113" s="33" t="n">
        <v>45</v>
      </c>
      <c r="C10113" s="7" t="n">
        <v>4</v>
      </c>
      <c r="D10113" s="7" t="n">
        <v>3</v>
      </c>
      <c r="E10113" s="7" t="n">
        <v>21.3299999237061</v>
      </c>
      <c r="F10113" s="7" t="n">
        <v>329.119995117188</v>
      </c>
      <c r="G10113" s="7" t="n">
        <v>1.87000000476837</v>
      </c>
      <c r="H10113" s="7" t="n">
        <v>0</v>
      </c>
      <c r="I10113" s="7" t="n">
        <v>1</v>
      </c>
    </row>
    <row r="10114" spans="1:15">
      <c r="A10114" t="s">
        <v>4</v>
      </c>
      <c r="B10114" s="4" t="s">
        <v>5</v>
      </c>
      <c r="C10114" s="4" t="s">
        <v>14</v>
      </c>
      <c r="D10114" s="4" t="s">
        <v>14</v>
      </c>
      <c r="E10114" s="4" t="s">
        <v>24</v>
      </c>
      <c r="F10114" s="4" t="s">
        <v>10</v>
      </c>
    </row>
    <row r="10115" spans="1:15">
      <c r="A10115" t="n">
        <v>82601</v>
      </c>
      <c r="B10115" s="33" t="n">
        <v>45</v>
      </c>
      <c r="C10115" s="7" t="n">
        <v>5</v>
      </c>
      <c r="D10115" s="7" t="n">
        <v>3</v>
      </c>
      <c r="E10115" s="7" t="n">
        <v>9.19999980926514</v>
      </c>
      <c r="F10115" s="7" t="n">
        <v>0</v>
      </c>
    </row>
    <row r="10116" spans="1:15">
      <c r="A10116" t="s">
        <v>4</v>
      </c>
      <c r="B10116" s="4" t="s">
        <v>5</v>
      </c>
      <c r="C10116" s="4" t="s">
        <v>14</v>
      </c>
      <c r="D10116" s="4" t="s">
        <v>14</v>
      </c>
      <c r="E10116" s="4" t="s">
        <v>24</v>
      </c>
      <c r="F10116" s="4" t="s">
        <v>10</v>
      </c>
    </row>
    <row r="10117" spans="1:15">
      <c r="A10117" t="n">
        <v>82610</v>
      </c>
      <c r="B10117" s="33" t="n">
        <v>45</v>
      </c>
      <c r="C10117" s="7" t="n">
        <v>11</v>
      </c>
      <c r="D10117" s="7" t="n">
        <v>3</v>
      </c>
      <c r="E10117" s="7" t="n">
        <v>32.2999992370605</v>
      </c>
      <c r="F10117" s="7" t="n">
        <v>0</v>
      </c>
    </row>
    <row r="10118" spans="1:15">
      <c r="A10118" t="s">
        <v>4</v>
      </c>
      <c r="B10118" s="4" t="s">
        <v>5</v>
      </c>
      <c r="C10118" s="4" t="s">
        <v>14</v>
      </c>
    </row>
    <row r="10119" spans="1:15">
      <c r="A10119" t="n">
        <v>82619</v>
      </c>
      <c r="B10119" s="62" t="n">
        <v>116</v>
      </c>
      <c r="C10119" s="7" t="n">
        <v>0</v>
      </c>
    </row>
    <row r="10120" spans="1:15">
      <c r="A10120" t="s">
        <v>4</v>
      </c>
      <c r="B10120" s="4" t="s">
        <v>5</v>
      </c>
      <c r="C10120" s="4" t="s">
        <v>14</v>
      </c>
      <c r="D10120" s="4" t="s">
        <v>10</v>
      </c>
    </row>
    <row r="10121" spans="1:15">
      <c r="A10121" t="n">
        <v>82621</v>
      </c>
      <c r="B10121" s="62" t="n">
        <v>116</v>
      </c>
      <c r="C10121" s="7" t="n">
        <v>2</v>
      </c>
      <c r="D10121" s="7" t="n">
        <v>1</v>
      </c>
    </row>
    <row r="10122" spans="1:15">
      <c r="A10122" t="s">
        <v>4</v>
      </c>
      <c r="B10122" s="4" t="s">
        <v>5</v>
      </c>
      <c r="C10122" s="4" t="s">
        <v>14</v>
      </c>
      <c r="D10122" s="4" t="s">
        <v>9</v>
      </c>
    </row>
    <row r="10123" spans="1:15">
      <c r="A10123" t="n">
        <v>82625</v>
      </c>
      <c r="B10123" s="62" t="n">
        <v>116</v>
      </c>
      <c r="C10123" s="7" t="n">
        <v>5</v>
      </c>
      <c r="D10123" s="7" t="n">
        <v>1128792064</v>
      </c>
    </row>
    <row r="10124" spans="1:15">
      <c r="A10124" t="s">
        <v>4</v>
      </c>
      <c r="B10124" s="4" t="s">
        <v>5</v>
      </c>
      <c r="C10124" s="4" t="s">
        <v>14</v>
      </c>
      <c r="D10124" s="4" t="s">
        <v>10</v>
      </c>
    </row>
    <row r="10125" spans="1:15">
      <c r="A10125" t="n">
        <v>82631</v>
      </c>
      <c r="B10125" s="62" t="n">
        <v>116</v>
      </c>
      <c r="C10125" s="7" t="n">
        <v>6</v>
      </c>
      <c r="D10125" s="7" t="n">
        <v>1</v>
      </c>
    </row>
    <row r="10126" spans="1:15">
      <c r="A10126" t="s">
        <v>4</v>
      </c>
      <c r="B10126" s="4" t="s">
        <v>5</v>
      </c>
      <c r="C10126" s="4" t="s">
        <v>14</v>
      </c>
      <c r="D10126" s="4" t="s">
        <v>10</v>
      </c>
      <c r="E10126" s="4" t="s">
        <v>10</v>
      </c>
      <c r="F10126" s="4" t="s">
        <v>9</v>
      </c>
    </row>
    <row r="10127" spans="1:15">
      <c r="A10127" t="n">
        <v>82635</v>
      </c>
      <c r="B10127" s="59" t="n">
        <v>84</v>
      </c>
      <c r="C10127" s="7" t="n">
        <v>0</v>
      </c>
      <c r="D10127" s="7" t="n">
        <v>0</v>
      </c>
      <c r="E10127" s="7" t="n">
        <v>0</v>
      </c>
      <c r="F10127" s="7" t="n">
        <v>1036831949</v>
      </c>
    </row>
    <row r="10128" spans="1:15">
      <c r="A10128" t="s">
        <v>4</v>
      </c>
      <c r="B10128" s="4" t="s">
        <v>5</v>
      </c>
      <c r="C10128" s="4" t="s">
        <v>14</v>
      </c>
      <c r="D10128" s="4" t="s">
        <v>9</v>
      </c>
      <c r="E10128" s="4" t="s">
        <v>9</v>
      </c>
    </row>
    <row r="10129" spans="1:9">
      <c r="A10129" t="n">
        <v>82645</v>
      </c>
      <c r="B10129" s="33" t="n">
        <v>45</v>
      </c>
      <c r="C10129" s="7" t="n">
        <v>27</v>
      </c>
      <c r="D10129" s="7" t="n">
        <v>-1073741824</v>
      </c>
      <c r="E10129" s="7" t="n">
        <v>-1073741824</v>
      </c>
    </row>
    <row r="10130" spans="1:9">
      <c r="A10130" t="s">
        <v>4</v>
      </c>
      <c r="B10130" s="4" t="s">
        <v>5</v>
      </c>
      <c r="C10130" s="4" t="s">
        <v>10</v>
      </c>
      <c r="D10130" s="4" t="s">
        <v>24</v>
      </c>
    </row>
    <row r="10131" spans="1:9">
      <c r="A10131" t="n">
        <v>82655</v>
      </c>
      <c r="B10131" s="86" t="n">
        <v>142</v>
      </c>
      <c r="C10131" s="7" t="n">
        <v>1</v>
      </c>
      <c r="D10131" s="7" t="n">
        <v>80</v>
      </c>
    </row>
    <row r="10132" spans="1:9">
      <c r="A10132" t="s">
        <v>4</v>
      </c>
      <c r="B10132" s="4" t="s">
        <v>5</v>
      </c>
      <c r="C10132" s="4" t="s">
        <v>14</v>
      </c>
      <c r="D10132" s="4" t="s">
        <v>10</v>
      </c>
      <c r="E10132" s="4" t="s">
        <v>14</v>
      </c>
    </row>
    <row r="10133" spans="1:9">
      <c r="A10133" t="n">
        <v>82662</v>
      </c>
      <c r="B10133" s="57" t="n">
        <v>39</v>
      </c>
      <c r="C10133" s="7" t="n">
        <v>14</v>
      </c>
      <c r="D10133" s="7" t="n">
        <v>7033</v>
      </c>
      <c r="E10133" s="7" t="n">
        <v>100</v>
      </c>
    </row>
    <row r="10134" spans="1:9">
      <c r="A10134" t="s">
        <v>4</v>
      </c>
      <c r="B10134" s="4" t="s">
        <v>5</v>
      </c>
      <c r="C10134" s="4" t="s">
        <v>14</v>
      </c>
      <c r="D10134" s="4" t="s">
        <v>10</v>
      </c>
      <c r="E10134" s="4" t="s">
        <v>14</v>
      </c>
    </row>
    <row r="10135" spans="1:9">
      <c r="A10135" t="n">
        <v>82667</v>
      </c>
      <c r="B10135" s="57" t="n">
        <v>39</v>
      </c>
      <c r="C10135" s="7" t="n">
        <v>14</v>
      </c>
      <c r="D10135" s="7" t="n">
        <v>7033</v>
      </c>
      <c r="E10135" s="7" t="n">
        <v>101</v>
      </c>
    </row>
    <row r="10136" spans="1:9">
      <c r="A10136" t="s">
        <v>4</v>
      </c>
      <c r="B10136" s="4" t="s">
        <v>5</v>
      </c>
      <c r="C10136" s="4" t="s">
        <v>10</v>
      </c>
      <c r="D10136" s="4" t="s">
        <v>14</v>
      </c>
    </row>
    <row r="10137" spans="1:9">
      <c r="A10137" t="n">
        <v>82672</v>
      </c>
      <c r="B10137" s="49" t="n">
        <v>56</v>
      </c>
      <c r="C10137" s="7" t="n">
        <v>7033</v>
      </c>
      <c r="D10137" s="7" t="n">
        <v>1</v>
      </c>
    </row>
    <row r="10138" spans="1:9">
      <c r="A10138" t="s">
        <v>4</v>
      </c>
      <c r="B10138" s="4" t="s">
        <v>5</v>
      </c>
      <c r="C10138" s="4" t="s">
        <v>10</v>
      </c>
      <c r="D10138" s="4" t="s">
        <v>24</v>
      </c>
      <c r="E10138" s="4" t="s">
        <v>24</v>
      </c>
      <c r="F10138" s="4" t="s">
        <v>24</v>
      </c>
      <c r="G10138" s="4" t="s">
        <v>24</v>
      </c>
    </row>
    <row r="10139" spans="1:9">
      <c r="A10139" t="n">
        <v>82676</v>
      </c>
      <c r="B10139" s="40" t="n">
        <v>46</v>
      </c>
      <c r="C10139" s="7" t="n">
        <v>1640</v>
      </c>
      <c r="D10139" s="7" t="n">
        <v>-89.6600036621094</v>
      </c>
      <c r="E10139" s="7" t="n">
        <v>140.179992675781</v>
      </c>
      <c r="F10139" s="7" t="n">
        <v>-42.3699989318848</v>
      </c>
      <c r="G10139" s="7" t="n">
        <v>289.200012207031</v>
      </c>
    </row>
    <row r="10140" spans="1:9">
      <c r="A10140" t="s">
        <v>4</v>
      </c>
      <c r="B10140" s="4" t="s">
        <v>5</v>
      </c>
      <c r="C10140" s="4" t="s">
        <v>10</v>
      </c>
      <c r="D10140" s="4" t="s">
        <v>24</v>
      </c>
      <c r="E10140" s="4" t="s">
        <v>24</v>
      </c>
      <c r="F10140" s="4" t="s">
        <v>24</v>
      </c>
      <c r="G10140" s="4" t="s">
        <v>24</v>
      </c>
    </row>
    <row r="10141" spans="1:9">
      <c r="A10141" t="n">
        <v>82695</v>
      </c>
      <c r="B10141" s="40" t="n">
        <v>46</v>
      </c>
      <c r="C10141" s="7" t="n">
        <v>7033</v>
      </c>
      <c r="D10141" s="7" t="n">
        <v>-137.710006713867</v>
      </c>
      <c r="E10141" s="7" t="n">
        <v>117.449996948242</v>
      </c>
      <c r="F10141" s="7" t="n">
        <v>36.9000015258789</v>
      </c>
      <c r="G10141" s="7" t="n">
        <v>0</v>
      </c>
    </row>
    <row r="10142" spans="1:9">
      <c r="A10142" t="s">
        <v>4</v>
      </c>
      <c r="B10142" s="4" t="s">
        <v>5</v>
      </c>
      <c r="C10142" s="4" t="s">
        <v>14</v>
      </c>
      <c r="D10142" s="4" t="s">
        <v>24</v>
      </c>
      <c r="E10142" s="4" t="s">
        <v>24</v>
      </c>
      <c r="F10142" s="4" t="s">
        <v>24</v>
      </c>
    </row>
    <row r="10143" spans="1:9">
      <c r="A10143" t="n">
        <v>82714</v>
      </c>
      <c r="B10143" s="33" t="n">
        <v>45</v>
      </c>
      <c r="C10143" s="7" t="n">
        <v>9</v>
      </c>
      <c r="D10143" s="7" t="n">
        <v>0.0199999995529652</v>
      </c>
      <c r="E10143" s="7" t="n">
        <v>0.0199999995529652</v>
      </c>
      <c r="F10143" s="7" t="n">
        <v>0.5</v>
      </c>
    </row>
    <row r="10144" spans="1:9">
      <c r="A10144" t="s">
        <v>4</v>
      </c>
      <c r="B10144" s="4" t="s">
        <v>5</v>
      </c>
      <c r="C10144" s="4" t="s">
        <v>10</v>
      </c>
      <c r="D10144" s="4" t="s">
        <v>14</v>
      </c>
      <c r="E10144" s="4" t="s">
        <v>6</v>
      </c>
      <c r="F10144" s="4" t="s">
        <v>24</v>
      </c>
      <c r="G10144" s="4" t="s">
        <v>24</v>
      </c>
      <c r="H10144" s="4" t="s">
        <v>24</v>
      </c>
    </row>
    <row r="10145" spans="1:8">
      <c r="A10145" t="n">
        <v>82728</v>
      </c>
      <c r="B10145" s="44" t="n">
        <v>48</v>
      </c>
      <c r="C10145" s="7" t="n">
        <v>7033</v>
      </c>
      <c r="D10145" s="7" t="n">
        <v>0</v>
      </c>
      <c r="E10145" s="7" t="s">
        <v>447</v>
      </c>
      <c r="F10145" s="7" t="n">
        <v>-1</v>
      </c>
      <c r="G10145" s="7" t="n">
        <v>1</v>
      </c>
      <c r="H10145" s="7" t="n">
        <v>0</v>
      </c>
    </row>
    <row r="10146" spans="1:8">
      <c r="A10146" t="s">
        <v>4</v>
      </c>
      <c r="B10146" s="4" t="s">
        <v>5</v>
      </c>
      <c r="C10146" s="4" t="s">
        <v>14</v>
      </c>
      <c r="D10146" s="4" t="s">
        <v>10</v>
      </c>
      <c r="E10146" s="4" t="s">
        <v>10</v>
      </c>
    </row>
    <row r="10147" spans="1:8">
      <c r="A10147" t="n">
        <v>82755</v>
      </c>
      <c r="B10147" s="11" t="n">
        <v>50</v>
      </c>
      <c r="C10147" s="7" t="n">
        <v>1</v>
      </c>
      <c r="D10147" s="7" t="n">
        <v>2108</v>
      </c>
      <c r="E10147" s="7" t="n">
        <v>300</v>
      </c>
    </row>
    <row r="10148" spans="1:8">
      <c r="A10148" t="s">
        <v>4</v>
      </c>
      <c r="B10148" s="4" t="s">
        <v>5</v>
      </c>
      <c r="C10148" s="4" t="s">
        <v>14</v>
      </c>
      <c r="D10148" s="4" t="s">
        <v>10</v>
      </c>
      <c r="E10148" s="4" t="s">
        <v>10</v>
      </c>
    </row>
    <row r="10149" spans="1:8">
      <c r="A10149" t="n">
        <v>82761</v>
      </c>
      <c r="B10149" s="11" t="n">
        <v>50</v>
      </c>
      <c r="C10149" s="7" t="n">
        <v>1</v>
      </c>
      <c r="D10149" s="7" t="n">
        <v>4525</v>
      </c>
      <c r="E10149" s="7" t="n">
        <v>300</v>
      </c>
    </row>
    <row r="10150" spans="1:8">
      <c r="A10150" t="s">
        <v>4</v>
      </c>
      <c r="B10150" s="4" t="s">
        <v>5</v>
      </c>
      <c r="C10150" s="4" t="s">
        <v>14</v>
      </c>
      <c r="D10150" s="4" t="s">
        <v>14</v>
      </c>
      <c r="E10150" s="4" t="s">
        <v>24</v>
      </c>
      <c r="F10150" s="4" t="s">
        <v>24</v>
      </c>
      <c r="G10150" s="4" t="s">
        <v>24</v>
      </c>
      <c r="H10150" s="4" t="s">
        <v>10</v>
      </c>
    </row>
    <row r="10151" spans="1:8">
      <c r="A10151" t="n">
        <v>82767</v>
      </c>
      <c r="B10151" s="33" t="n">
        <v>45</v>
      </c>
      <c r="C10151" s="7" t="n">
        <v>2</v>
      </c>
      <c r="D10151" s="7" t="n">
        <v>3</v>
      </c>
      <c r="E10151" s="7" t="n">
        <v>-138.649993896484</v>
      </c>
      <c r="F10151" s="7" t="n">
        <v>120.589996337891</v>
      </c>
      <c r="G10151" s="7" t="n">
        <v>38.0800018310547</v>
      </c>
      <c r="H10151" s="7" t="n">
        <v>8000</v>
      </c>
    </row>
    <row r="10152" spans="1:8">
      <c r="A10152" t="s">
        <v>4</v>
      </c>
      <c r="B10152" s="4" t="s">
        <v>5</v>
      </c>
      <c r="C10152" s="4" t="s">
        <v>14</v>
      </c>
      <c r="D10152" s="4" t="s">
        <v>14</v>
      </c>
      <c r="E10152" s="4" t="s">
        <v>24</v>
      </c>
      <c r="F10152" s="4" t="s">
        <v>24</v>
      </c>
      <c r="G10152" s="4" t="s">
        <v>24</v>
      </c>
      <c r="H10152" s="4" t="s">
        <v>10</v>
      </c>
      <c r="I10152" s="4" t="s">
        <v>14</v>
      </c>
    </row>
    <row r="10153" spans="1:8">
      <c r="A10153" t="n">
        <v>82784</v>
      </c>
      <c r="B10153" s="33" t="n">
        <v>45</v>
      </c>
      <c r="C10153" s="7" t="n">
        <v>4</v>
      </c>
      <c r="D10153" s="7" t="n">
        <v>3</v>
      </c>
      <c r="E10153" s="7" t="n">
        <v>340.899993896484</v>
      </c>
      <c r="F10153" s="7" t="n">
        <v>329.119995117188</v>
      </c>
      <c r="G10153" s="7" t="n">
        <v>1.87000000476837</v>
      </c>
      <c r="H10153" s="7" t="n">
        <v>8000</v>
      </c>
      <c r="I10153" s="7" t="n">
        <v>1</v>
      </c>
    </row>
    <row r="10154" spans="1:8">
      <c r="A10154" t="s">
        <v>4</v>
      </c>
      <c r="B10154" s="4" t="s">
        <v>5</v>
      </c>
      <c r="C10154" s="4" t="s">
        <v>14</v>
      </c>
      <c r="D10154" s="4" t="s">
        <v>14</v>
      </c>
      <c r="E10154" s="4" t="s">
        <v>24</v>
      </c>
      <c r="F10154" s="4" t="s">
        <v>10</v>
      </c>
    </row>
    <row r="10155" spans="1:8">
      <c r="A10155" t="n">
        <v>82802</v>
      </c>
      <c r="B10155" s="33" t="n">
        <v>45</v>
      </c>
      <c r="C10155" s="7" t="n">
        <v>5</v>
      </c>
      <c r="D10155" s="7" t="n">
        <v>3</v>
      </c>
      <c r="E10155" s="7" t="n">
        <v>8.89999961853027</v>
      </c>
      <c r="F10155" s="7" t="n">
        <v>8000</v>
      </c>
    </row>
    <row r="10156" spans="1:8">
      <c r="A10156" t="s">
        <v>4</v>
      </c>
      <c r="B10156" s="4" t="s">
        <v>5</v>
      </c>
      <c r="C10156" s="4" t="s">
        <v>14</v>
      </c>
      <c r="D10156" s="4" t="s">
        <v>14</v>
      </c>
      <c r="E10156" s="4" t="s">
        <v>24</v>
      </c>
      <c r="F10156" s="4" t="s">
        <v>10</v>
      </c>
    </row>
    <row r="10157" spans="1:8">
      <c r="A10157" t="n">
        <v>82811</v>
      </c>
      <c r="B10157" s="33" t="n">
        <v>45</v>
      </c>
      <c r="C10157" s="7" t="n">
        <v>11</v>
      </c>
      <c r="D10157" s="7" t="n">
        <v>3</v>
      </c>
      <c r="E10157" s="7" t="n">
        <v>32.2999992370605</v>
      </c>
      <c r="F10157" s="7" t="n">
        <v>8000</v>
      </c>
    </row>
    <row r="10158" spans="1:8">
      <c r="A10158" t="s">
        <v>4</v>
      </c>
      <c r="B10158" s="4" t="s">
        <v>5</v>
      </c>
      <c r="C10158" s="4" t="s">
        <v>10</v>
      </c>
    </row>
    <row r="10159" spans="1:8">
      <c r="A10159" t="n">
        <v>82820</v>
      </c>
      <c r="B10159" s="27" t="n">
        <v>16</v>
      </c>
      <c r="C10159" s="7" t="n">
        <v>1500</v>
      </c>
    </row>
    <row r="10160" spans="1:8">
      <c r="A10160" t="s">
        <v>4</v>
      </c>
      <c r="B10160" s="4" t="s">
        <v>5</v>
      </c>
      <c r="C10160" s="4" t="s">
        <v>10</v>
      </c>
    </row>
    <row r="10161" spans="1:9">
      <c r="A10161" t="n">
        <v>82823</v>
      </c>
      <c r="B10161" s="27" t="n">
        <v>16</v>
      </c>
      <c r="C10161" s="7" t="n">
        <v>3000</v>
      </c>
    </row>
    <row r="10162" spans="1:9">
      <c r="A10162" t="s">
        <v>4</v>
      </c>
      <c r="B10162" s="4" t="s">
        <v>5</v>
      </c>
      <c r="C10162" s="4" t="s">
        <v>10</v>
      </c>
      <c r="D10162" s="4" t="s">
        <v>14</v>
      </c>
      <c r="E10162" s="4" t="s">
        <v>6</v>
      </c>
      <c r="F10162" s="4" t="s">
        <v>24</v>
      </c>
      <c r="G10162" s="4" t="s">
        <v>24</v>
      </c>
      <c r="H10162" s="4" t="s">
        <v>24</v>
      </c>
    </row>
    <row r="10163" spans="1:9">
      <c r="A10163" t="n">
        <v>82826</v>
      </c>
      <c r="B10163" s="44" t="n">
        <v>48</v>
      </c>
      <c r="C10163" s="7" t="n">
        <v>7033</v>
      </c>
      <c r="D10163" s="7" t="n">
        <v>0</v>
      </c>
      <c r="E10163" s="7" t="s">
        <v>448</v>
      </c>
      <c r="F10163" s="7" t="n">
        <v>-1</v>
      </c>
      <c r="G10163" s="7" t="n">
        <v>1</v>
      </c>
      <c r="H10163" s="7" t="n">
        <v>0</v>
      </c>
    </row>
    <row r="10164" spans="1:9">
      <c r="A10164" t="s">
        <v>4</v>
      </c>
      <c r="B10164" s="4" t="s">
        <v>5</v>
      </c>
      <c r="C10164" s="4" t="s">
        <v>10</v>
      </c>
    </row>
    <row r="10165" spans="1:9">
      <c r="A10165" t="n">
        <v>82853</v>
      </c>
      <c r="B10165" s="27" t="n">
        <v>16</v>
      </c>
      <c r="C10165" s="7" t="n">
        <v>1766</v>
      </c>
    </row>
    <row r="10166" spans="1:9">
      <c r="A10166" t="s">
        <v>4</v>
      </c>
      <c r="B10166" s="4" t="s">
        <v>5</v>
      </c>
      <c r="C10166" s="4" t="s">
        <v>14</v>
      </c>
      <c r="D10166" s="4" t="s">
        <v>10</v>
      </c>
      <c r="E10166" s="4" t="s">
        <v>6</v>
      </c>
      <c r="F10166" s="4" t="s">
        <v>6</v>
      </c>
      <c r="G10166" s="4" t="s">
        <v>9</v>
      </c>
      <c r="H10166" s="4" t="s">
        <v>9</v>
      </c>
      <c r="I10166" s="4" t="s">
        <v>9</v>
      </c>
      <c r="J10166" s="4" t="s">
        <v>9</v>
      </c>
      <c r="K10166" s="4" t="s">
        <v>9</v>
      </c>
      <c r="L10166" s="4" t="s">
        <v>9</v>
      </c>
      <c r="M10166" s="4" t="s">
        <v>9</v>
      </c>
      <c r="N10166" s="4" t="s">
        <v>9</v>
      </c>
      <c r="O10166" s="4" t="s">
        <v>9</v>
      </c>
    </row>
    <row r="10167" spans="1:9">
      <c r="A10167" t="n">
        <v>82856</v>
      </c>
      <c r="B10167" s="84" t="n">
        <v>37</v>
      </c>
      <c r="C10167" s="7" t="n">
        <v>0</v>
      </c>
      <c r="D10167" s="7" t="n">
        <v>7033</v>
      </c>
      <c r="E10167" s="7" t="s">
        <v>422</v>
      </c>
      <c r="F10167" s="7" t="s">
        <v>674</v>
      </c>
      <c r="G10167" s="7" t="n">
        <v>0</v>
      </c>
      <c r="H10167" s="7" t="n">
        <v>0</v>
      </c>
      <c r="I10167" s="7" t="n">
        <v>0</v>
      </c>
      <c r="J10167" s="7" t="n">
        <v>0</v>
      </c>
      <c r="K10167" s="7" t="n">
        <v>0</v>
      </c>
      <c r="L10167" s="7" t="n">
        <v>0</v>
      </c>
      <c r="M10167" s="7" t="n">
        <v>1065353216</v>
      </c>
      <c r="N10167" s="7" t="n">
        <v>1065353216</v>
      </c>
      <c r="O10167" s="7" t="n">
        <v>1065353216</v>
      </c>
    </row>
    <row r="10168" spans="1:9">
      <c r="A10168" t="s">
        <v>4</v>
      </c>
      <c r="B10168" s="4" t="s">
        <v>5</v>
      </c>
      <c r="C10168" s="4" t="s">
        <v>14</v>
      </c>
      <c r="D10168" s="4" t="s">
        <v>10</v>
      </c>
      <c r="E10168" s="4" t="s">
        <v>6</v>
      </c>
      <c r="F10168" s="4" t="s">
        <v>6</v>
      </c>
      <c r="G10168" s="4" t="s">
        <v>14</v>
      </c>
    </row>
    <row r="10169" spans="1:9">
      <c r="A10169" t="n">
        <v>82917</v>
      </c>
      <c r="B10169" s="19" t="n">
        <v>32</v>
      </c>
      <c r="C10169" s="7" t="n">
        <v>0</v>
      </c>
      <c r="D10169" s="7" t="n">
        <v>7033</v>
      </c>
      <c r="E10169" s="7" t="s">
        <v>13</v>
      </c>
      <c r="F10169" s="7" t="s">
        <v>674</v>
      </c>
      <c r="G10169" s="7" t="n">
        <v>1</v>
      </c>
    </row>
    <row r="10170" spans="1:9">
      <c r="A10170" t="s">
        <v>4</v>
      </c>
      <c r="B10170" s="4" t="s">
        <v>5</v>
      </c>
      <c r="C10170" s="4" t="s">
        <v>10</v>
      </c>
    </row>
    <row r="10171" spans="1:9">
      <c r="A10171" t="n">
        <v>82935</v>
      </c>
      <c r="B10171" s="27" t="n">
        <v>16</v>
      </c>
      <c r="C10171" s="7" t="n">
        <v>3000</v>
      </c>
    </row>
    <row r="10172" spans="1:9">
      <c r="A10172" t="s">
        <v>4</v>
      </c>
      <c r="B10172" s="4" t="s">
        <v>5</v>
      </c>
      <c r="C10172" s="4" t="s">
        <v>14</v>
      </c>
      <c r="D10172" s="4" t="s">
        <v>10</v>
      </c>
    </row>
    <row r="10173" spans="1:9">
      <c r="A10173" t="n">
        <v>82938</v>
      </c>
      <c r="B10173" s="33" t="n">
        <v>45</v>
      </c>
      <c r="C10173" s="7" t="n">
        <v>7</v>
      </c>
      <c r="D10173" s="7" t="n">
        <v>255</v>
      </c>
    </row>
    <row r="10174" spans="1:9">
      <c r="A10174" t="s">
        <v>4</v>
      </c>
      <c r="B10174" s="4" t="s">
        <v>5</v>
      </c>
      <c r="C10174" s="4" t="s">
        <v>14</v>
      </c>
      <c r="D10174" s="4" t="s">
        <v>10</v>
      </c>
      <c r="E10174" s="4" t="s">
        <v>24</v>
      </c>
    </row>
    <row r="10175" spans="1:9">
      <c r="A10175" t="n">
        <v>82942</v>
      </c>
      <c r="B10175" s="23" t="n">
        <v>58</v>
      </c>
      <c r="C10175" s="7" t="n">
        <v>101</v>
      </c>
      <c r="D10175" s="7" t="n">
        <v>500</v>
      </c>
      <c r="E10175" s="7" t="n">
        <v>1</v>
      </c>
    </row>
    <row r="10176" spans="1:9">
      <c r="A10176" t="s">
        <v>4</v>
      </c>
      <c r="B10176" s="4" t="s">
        <v>5</v>
      </c>
      <c r="C10176" s="4" t="s">
        <v>14</v>
      </c>
      <c r="D10176" s="4" t="s">
        <v>10</v>
      </c>
    </row>
    <row r="10177" spans="1:15">
      <c r="A10177" t="n">
        <v>82950</v>
      </c>
      <c r="B10177" s="23" t="n">
        <v>58</v>
      </c>
      <c r="C10177" s="7" t="n">
        <v>254</v>
      </c>
      <c r="D10177" s="7" t="n">
        <v>0</v>
      </c>
    </row>
    <row r="10178" spans="1:15">
      <c r="A10178" t="s">
        <v>4</v>
      </c>
      <c r="B10178" s="4" t="s">
        <v>5</v>
      </c>
      <c r="C10178" s="4" t="s">
        <v>14</v>
      </c>
    </row>
    <row r="10179" spans="1:15">
      <c r="A10179" t="n">
        <v>82954</v>
      </c>
      <c r="B10179" s="33" t="n">
        <v>45</v>
      </c>
      <c r="C10179" s="7" t="n">
        <v>0</v>
      </c>
    </row>
    <row r="10180" spans="1:15">
      <c r="A10180" t="s">
        <v>4</v>
      </c>
      <c r="B10180" s="4" t="s">
        <v>5</v>
      </c>
      <c r="C10180" s="4" t="s">
        <v>14</v>
      </c>
      <c r="D10180" s="4" t="s">
        <v>14</v>
      </c>
      <c r="E10180" s="4" t="s">
        <v>24</v>
      </c>
      <c r="F10180" s="4" t="s">
        <v>24</v>
      </c>
      <c r="G10180" s="4" t="s">
        <v>24</v>
      </c>
      <c r="H10180" s="4" t="s">
        <v>10</v>
      </c>
    </row>
    <row r="10181" spans="1:15">
      <c r="A10181" t="n">
        <v>82956</v>
      </c>
      <c r="B10181" s="33" t="n">
        <v>45</v>
      </c>
      <c r="C10181" s="7" t="n">
        <v>2</v>
      </c>
      <c r="D10181" s="7" t="n">
        <v>3</v>
      </c>
      <c r="E10181" s="7" t="n">
        <v>-139.050003051758</v>
      </c>
      <c r="F10181" s="7" t="n">
        <v>119.930000305176</v>
      </c>
      <c r="G10181" s="7" t="n">
        <v>54.7999992370605</v>
      </c>
      <c r="H10181" s="7" t="n">
        <v>0</v>
      </c>
    </row>
    <row r="10182" spans="1:15">
      <c r="A10182" t="s">
        <v>4</v>
      </c>
      <c r="B10182" s="4" t="s">
        <v>5</v>
      </c>
      <c r="C10182" s="4" t="s">
        <v>14</v>
      </c>
      <c r="D10182" s="4" t="s">
        <v>14</v>
      </c>
      <c r="E10182" s="4" t="s">
        <v>24</v>
      </c>
      <c r="F10182" s="4" t="s">
        <v>24</v>
      </c>
      <c r="G10182" s="4" t="s">
        <v>24</v>
      </c>
      <c r="H10182" s="4" t="s">
        <v>10</v>
      </c>
      <c r="I10182" s="4" t="s">
        <v>14</v>
      </c>
    </row>
    <row r="10183" spans="1:15">
      <c r="A10183" t="n">
        <v>82973</v>
      </c>
      <c r="B10183" s="33" t="n">
        <v>45</v>
      </c>
      <c r="C10183" s="7" t="n">
        <v>4</v>
      </c>
      <c r="D10183" s="7" t="n">
        <v>3</v>
      </c>
      <c r="E10183" s="7" t="n">
        <v>11.460000038147</v>
      </c>
      <c r="F10183" s="7" t="n">
        <v>346.799987792969</v>
      </c>
      <c r="G10183" s="7" t="n">
        <v>359.869995117188</v>
      </c>
      <c r="H10183" s="7" t="n">
        <v>0</v>
      </c>
      <c r="I10183" s="7" t="n">
        <v>0</v>
      </c>
    </row>
    <row r="10184" spans="1:15">
      <c r="A10184" t="s">
        <v>4</v>
      </c>
      <c r="B10184" s="4" t="s">
        <v>5</v>
      </c>
      <c r="C10184" s="4" t="s">
        <v>14</v>
      </c>
      <c r="D10184" s="4" t="s">
        <v>14</v>
      </c>
      <c r="E10184" s="4" t="s">
        <v>24</v>
      </c>
      <c r="F10184" s="4" t="s">
        <v>10</v>
      </c>
    </row>
    <row r="10185" spans="1:15">
      <c r="A10185" t="n">
        <v>82991</v>
      </c>
      <c r="B10185" s="33" t="n">
        <v>45</v>
      </c>
      <c r="C10185" s="7" t="n">
        <v>5</v>
      </c>
      <c r="D10185" s="7" t="n">
        <v>3</v>
      </c>
      <c r="E10185" s="7" t="n">
        <v>23.7000007629395</v>
      </c>
      <c r="F10185" s="7" t="n">
        <v>0</v>
      </c>
    </row>
    <row r="10186" spans="1:15">
      <c r="A10186" t="s">
        <v>4</v>
      </c>
      <c r="B10186" s="4" t="s">
        <v>5</v>
      </c>
      <c r="C10186" s="4" t="s">
        <v>14</v>
      </c>
      <c r="D10186" s="4" t="s">
        <v>14</v>
      </c>
      <c r="E10186" s="4" t="s">
        <v>24</v>
      </c>
      <c r="F10186" s="4" t="s">
        <v>10</v>
      </c>
    </row>
    <row r="10187" spans="1:15">
      <c r="A10187" t="n">
        <v>83000</v>
      </c>
      <c r="B10187" s="33" t="n">
        <v>45</v>
      </c>
      <c r="C10187" s="7" t="n">
        <v>11</v>
      </c>
      <c r="D10187" s="7" t="n">
        <v>3</v>
      </c>
      <c r="E10187" s="7" t="n">
        <v>34</v>
      </c>
      <c r="F10187" s="7" t="n">
        <v>0</v>
      </c>
    </row>
    <row r="10188" spans="1:15">
      <c r="A10188" t="s">
        <v>4</v>
      </c>
      <c r="B10188" s="4" t="s">
        <v>5</v>
      </c>
      <c r="C10188" s="4" t="s">
        <v>14</v>
      </c>
    </row>
    <row r="10189" spans="1:15">
      <c r="A10189" t="n">
        <v>83009</v>
      </c>
      <c r="B10189" s="62" t="n">
        <v>116</v>
      </c>
      <c r="C10189" s="7" t="n">
        <v>0</v>
      </c>
    </row>
    <row r="10190" spans="1:15">
      <c r="A10190" t="s">
        <v>4</v>
      </c>
      <c r="B10190" s="4" t="s">
        <v>5</v>
      </c>
      <c r="C10190" s="4" t="s">
        <v>14</v>
      </c>
      <c r="D10190" s="4" t="s">
        <v>10</v>
      </c>
    </row>
    <row r="10191" spans="1:15">
      <c r="A10191" t="n">
        <v>83011</v>
      </c>
      <c r="B10191" s="62" t="n">
        <v>116</v>
      </c>
      <c r="C10191" s="7" t="n">
        <v>2</v>
      </c>
      <c r="D10191" s="7" t="n">
        <v>1</v>
      </c>
    </row>
    <row r="10192" spans="1:15">
      <c r="A10192" t="s">
        <v>4</v>
      </c>
      <c r="B10192" s="4" t="s">
        <v>5</v>
      </c>
      <c r="C10192" s="4" t="s">
        <v>14</v>
      </c>
      <c r="D10192" s="4" t="s">
        <v>9</v>
      </c>
    </row>
    <row r="10193" spans="1:9">
      <c r="A10193" t="n">
        <v>83015</v>
      </c>
      <c r="B10193" s="62" t="n">
        <v>116</v>
      </c>
      <c r="C10193" s="7" t="n">
        <v>5</v>
      </c>
      <c r="D10193" s="7" t="n">
        <v>1120403456</v>
      </c>
    </row>
    <row r="10194" spans="1:9">
      <c r="A10194" t="s">
        <v>4</v>
      </c>
      <c r="B10194" s="4" t="s">
        <v>5</v>
      </c>
      <c r="C10194" s="4" t="s">
        <v>14</v>
      </c>
      <c r="D10194" s="4" t="s">
        <v>10</v>
      </c>
    </row>
    <row r="10195" spans="1:9">
      <c r="A10195" t="n">
        <v>83021</v>
      </c>
      <c r="B10195" s="62" t="n">
        <v>116</v>
      </c>
      <c r="C10195" s="7" t="n">
        <v>6</v>
      </c>
      <c r="D10195" s="7" t="n">
        <v>1</v>
      </c>
    </row>
    <row r="10196" spans="1:9">
      <c r="A10196" t="s">
        <v>4</v>
      </c>
      <c r="B10196" s="4" t="s">
        <v>5</v>
      </c>
      <c r="C10196" s="4" t="s">
        <v>14</v>
      </c>
      <c r="D10196" s="4" t="s">
        <v>10</v>
      </c>
      <c r="E10196" s="4" t="s">
        <v>10</v>
      </c>
      <c r="F10196" s="4" t="s">
        <v>9</v>
      </c>
    </row>
    <row r="10197" spans="1:9">
      <c r="A10197" t="n">
        <v>83025</v>
      </c>
      <c r="B10197" s="59" t="n">
        <v>84</v>
      </c>
      <c r="C10197" s="7" t="n">
        <v>0</v>
      </c>
      <c r="D10197" s="7" t="n">
        <v>0</v>
      </c>
      <c r="E10197" s="7" t="n">
        <v>0</v>
      </c>
      <c r="F10197" s="7" t="n">
        <v>1036831949</v>
      </c>
    </row>
    <row r="10198" spans="1:9">
      <c r="A10198" t="s">
        <v>4</v>
      </c>
      <c r="B10198" s="4" t="s">
        <v>5</v>
      </c>
      <c r="C10198" s="4" t="s">
        <v>14</v>
      </c>
      <c r="D10198" s="4" t="s">
        <v>14</v>
      </c>
      <c r="E10198" s="4" t="s">
        <v>24</v>
      </c>
      <c r="F10198" s="4" t="s">
        <v>24</v>
      </c>
      <c r="G10198" s="4" t="s">
        <v>24</v>
      </c>
      <c r="H10198" s="4" t="s">
        <v>10</v>
      </c>
    </row>
    <row r="10199" spans="1:9">
      <c r="A10199" t="n">
        <v>83035</v>
      </c>
      <c r="B10199" s="33" t="n">
        <v>45</v>
      </c>
      <c r="C10199" s="7" t="n">
        <v>2</v>
      </c>
      <c r="D10199" s="7" t="n">
        <v>3</v>
      </c>
      <c r="E10199" s="7" t="n">
        <v>-136.759994506836</v>
      </c>
      <c r="F10199" s="7" t="n">
        <v>120.129997253418</v>
      </c>
      <c r="G10199" s="7" t="n">
        <v>55.0999984741211</v>
      </c>
      <c r="H10199" s="7" t="n">
        <v>15000</v>
      </c>
    </row>
    <row r="10200" spans="1:9">
      <c r="A10200" t="s">
        <v>4</v>
      </c>
      <c r="B10200" s="4" t="s">
        <v>5</v>
      </c>
      <c r="C10200" s="4" t="s">
        <v>14</v>
      </c>
      <c r="D10200" s="4" t="s">
        <v>14</v>
      </c>
      <c r="E10200" s="4" t="s">
        <v>24</v>
      </c>
      <c r="F10200" s="4" t="s">
        <v>24</v>
      </c>
      <c r="G10200" s="4" t="s">
        <v>24</v>
      </c>
      <c r="H10200" s="4" t="s">
        <v>10</v>
      </c>
      <c r="I10200" s="4" t="s">
        <v>14</v>
      </c>
    </row>
    <row r="10201" spans="1:9">
      <c r="A10201" t="n">
        <v>83052</v>
      </c>
      <c r="B10201" s="33" t="n">
        <v>45</v>
      </c>
      <c r="C10201" s="7" t="n">
        <v>4</v>
      </c>
      <c r="D10201" s="7" t="n">
        <v>3</v>
      </c>
      <c r="E10201" s="7" t="n">
        <v>9.60000038146973</v>
      </c>
      <c r="F10201" s="7" t="n">
        <v>6.92999982833862</v>
      </c>
      <c r="G10201" s="7" t="n">
        <v>359.869995117188</v>
      </c>
      <c r="H10201" s="7" t="n">
        <v>15000</v>
      </c>
      <c r="I10201" s="7" t="n">
        <v>1</v>
      </c>
    </row>
    <row r="10202" spans="1:9">
      <c r="A10202" t="s">
        <v>4</v>
      </c>
      <c r="B10202" s="4" t="s">
        <v>5</v>
      </c>
      <c r="C10202" s="4" t="s">
        <v>14</v>
      </c>
      <c r="D10202" s="4" t="s">
        <v>14</v>
      </c>
      <c r="E10202" s="4" t="s">
        <v>24</v>
      </c>
      <c r="F10202" s="4" t="s">
        <v>10</v>
      </c>
    </row>
    <row r="10203" spans="1:9">
      <c r="A10203" t="n">
        <v>83070</v>
      </c>
      <c r="B10203" s="33" t="n">
        <v>45</v>
      </c>
      <c r="C10203" s="7" t="n">
        <v>5</v>
      </c>
      <c r="D10203" s="7" t="n">
        <v>3</v>
      </c>
      <c r="E10203" s="7" t="n">
        <v>25.8999996185303</v>
      </c>
      <c r="F10203" s="7" t="n">
        <v>15000</v>
      </c>
    </row>
    <row r="10204" spans="1:9">
      <c r="A10204" t="s">
        <v>4</v>
      </c>
      <c r="B10204" s="4" t="s">
        <v>5</v>
      </c>
      <c r="C10204" s="4" t="s">
        <v>14</v>
      </c>
      <c r="D10204" s="4" t="s">
        <v>14</v>
      </c>
      <c r="E10204" s="4" t="s">
        <v>24</v>
      </c>
      <c r="F10204" s="4" t="s">
        <v>10</v>
      </c>
    </row>
    <row r="10205" spans="1:9">
      <c r="A10205" t="n">
        <v>83079</v>
      </c>
      <c r="B10205" s="33" t="n">
        <v>45</v>
      </c>
      <c r="C10205" s="7" t="n">
        <v>11</v>
      </c>
      <c r="D10205" s="7" t="n">
        <v>3</v>
      </c>
      <c r="E10205" s="7" t="n">
        <v>34</v>
      </c>
      <c r="F10205" s="7" t="n">
        <v>15000</v>
      </c>
    </row>
    <row r="10206" spans="1:9">
      <c r="A10206" t="s">
        <v>4</v>
      </c>
      <c r="B10206" s="4" t="s">
        <v>5</v>
      </c>
      <c r="C10206" s="4" t="s">
        <v>14</v>
      </c>
      <c r="D10206" s="4" t="s">
        <v>10</v>
      </c>
    </row>
    <row r="10207" spans="1:9">
      <c r="A10207" t="n">
        <v>83088</v>
      </c>
      <c r="B10207" s="23" t="n">
        <v>58</v>
      </c>
      <c r="C10207" s="7" t="n">
        <v>255</v>
      </c>
      <c r="D10207" s="7" t="n">
        <v>0</v>
      </c>
    </row>
    <row r="10208" spans="1:9">
      <c r="A10208" t="s">
        <v>4</v>
      </c>
      <c r="B10208" s="4" t="s">
        <v>5</v>
      </c>
      <c r="C10208" s="4" t="s">
        <v>14</v>
      </c>
      <c r="D10208" s="4" t="s">
        <v>14</v>
      </c>
      <c r="E10208" s="4" t="s">
        <v>14</v>
      </c>
      <c r="F10208" s="4" t="s">
        <v>14</v>
      </c>
    </row>
    <row r="10209" spans="1:9">
      <c r="A10209" t="n">
        <v>83092</v>
      </c>
      <c r="B10209" s="8" t="n">
        <v>14</v>
      </c>
      <c r="C10209" s="7" t="n">
        <v>0</v>
      </c>
      <c r="D10209" s="7" t="n">
        <v>1</v>
      </c>
      <c r="E10209" s="7" t="n">
        <v>0</v>
      </c>
      <c r="F10209" s="7" t="n">
        <v>0</v>
      </c>
    </row>
    <row r="10210" spans="1:9">
      <c r="A10210" t="s">
        <v>4</v>
      </c>
      <c r="B10210" s="4" t="s">
        <v>5</v>
      </c>
      <c r="C10210" s="4" t="s">
        <v>14</v>
      </c>
      <c r="D10210" s="4" t="s">
        <v>10</v>
      </c>
      <c r="E10210" s="4" t="s">
        <v>6</v>
      </c>
    </row>
    <row r="10211" spans="1:9">
      <c r="A10211" t="n">
        <v>83097</v>
      </c>
      <c r="B10211" s="26" t="n">
        <v>51</v>
      </c>
      <c r="C10211" s="7" t="n">
        <v>4</v>
      </c>
      <c r="D10211" s="7" t="n">
        <v>1561</v>
      </c>
      <c r="E10211" s="7" t="s">
        <v>44</v>
      </c>
    </row>
    <row r="10212" spans="1:9">
      <c r="A10212" t="s">
        <v>4</v>
      </c>
      <c r="B10212" s="4" t="s">
        <v>5</v>
      </c>
      <c r="C10212" s="4" t="s">
        <v>10</v>
      </c>
    </row>
    <row r="10213" spans="1:9">
      <c r="A10213" t="n">
        <v>83110</v>
      </c>
      <c r="B10213" s="27" t="n">
        <v>16</v>
      </c>
      <c r="C10213" s="7" t="n">
        <v>0</v>
      </c>
    </row>
    <row r="10214" spans="1:9">
      <c r="A10214" t="s">
        <v>4</v>
      </c>
      <c r="B10214" s="4" t="s">
        <v>5</v>
      </c>
      <c r="C10214" s="4" t="s">
        <v>10</v>
      </c>
      <c r="D10214" s="4" t="s">
        <v>14</v>
      </c>
      <c r="E10214" s="4" t="s">
        <v>9</v>
      </c>
      <c r="F10214" s="4" t="s">
        <v>45</v>
      </c>
      <c r="G10214" s="4" t="s">
        <v>14</v>
      </c>
      <c r="H10214" s="4" t="s">
        <v>14</v>
      </c>
      <c r="I10214" s="4" t="s">
        <v>14</v>
      </c>
      <c r="J10214" s="4" t="s">
        <v>9</v>
      </c>
      <c r="K10214" s="4" t="s">
        <v>45</v>
      </c>
      <c r="L10214" s="4" t="s">
        <v>14</v>
      </c>
      <c r="M10214" s="4" t="s">
        <v>14</v>
      </c>
    </row>
    <row r="10215" spans="1:9">
      <c r="A10215" t="n">
        <v>83113</v>
      </c>
      <c r="B10215" s="28" t="n">
        <v>26</v>
      </c>
      <c r="C10215" s="7" t="n">
        <v>1561</v>
      </c>
      <c r="D10215" s="7" t="n">
        <v>17</v>
      </c>
      <c r="E10215" s="7" t="n">
        <v>61396</v>
      </c>
      <c r="F10215" s="7" t="s">
        <v>675</v>
      </c>
      <c r="G10215" s="7" t="n">
        <v>2</v>
      </c>
      <c r="H10215" s="7" t="n">
        <v>3</v>
      </c>
      <c r="I10215" s="7" t="n">
        <v>17</v>
      </c>
      <c r="J10215" s="7" t="n">
        <v>61397</v>
      </c>
      <c r="K10215" s="7" t="s">
        <v>676</v>
      </c>
      <c r="L10215" s="7" t="n">
        <v>2</v>
      </c>
      <c r="M10215" s="7" t="n">
        <v>0</v>
      </c>
    </row>
    <row r="10216" spans="1:9">
      <c r="A10216" t="s">
        <v>4</v>
      </c>
      <c r="B10216" s="4" t="s">
        <v>5</v>
      </c>
    </row>
    <row r="10217" spans="1:9">
      <c r="A10217" t="n">
        <v>83254</v>
      </c>
      <c r="B10217" s="29" t="n">
        <v>28</v>
      </c>
    </row>
    <row r="10218" spans="1:9">
      <c r="A10218" t="s">
        <v>4</v>
      </c>
      <c r="B10218" s="4" t="s">
        <v>5</v>
      </c>
      <c r="C10218" s="4" t="s">
        <v>14</v>
      </c>
      <c r="D10218" s="4" t="s">
        <v>10</v>
      </c>
      <c r="E10218" s="4" t="s">
        <v>6</v>
      </c>
    </row>
    <row r="10219" spans="1:9">
      <c r="A10219" t="n">
        <v>83255</v>
      </c>
      <c r="B10219" s="26" t="n">
        <v>51</v>
      </c>
      <c r="C10219" s="7" t="n">
        <v>4</v>
      </c>
      <c r="D10219" s="7" t="n">
        <v>7033</v>
      </c>
      <c r="E10219" s="7" t="s">
        <v>44</v>
      </c>
    </row>
    <row r="10220" spans="1:9">
      <c r="A10220" t="s">
        <v>4</v>
      </c>
      <c r="B10220" s="4" t="s">
        <v>5</v>
      </c>
      <c r="C10220" s="4" t="s">
        <v>10</v>
      </c>
    </row>
    <row r="10221" spans="1:9">
      <c r="A10221" t="n">
        <v>83268</v>
      </c>
      <c r="B10221" s="27" t="n">
        <v>16</v>
      </c>
      <c r="C10221" s="7" t="n">
        <v>0</v>
      </c>
    </row>
    <row r="10222" spans="1:9">
      <c r="A10222" t="s">
        <v>4</v>
      </c>
      <c r="B10222" s="4" t="s">
        <v>5</v>
      </c>
      <c r="C10222" s="4" t="s">
        <v>10</v>
      </c>
      <c r="D10222" s="4" t="s">
        <v>14</v>
      </c>
      <c r="E10222" s="4" t="s">
        <v>9</v>
      </c>
      <c r="F10222" s="4" t="s">
        <v>45</v>
      </c>
      <c r="G10222" s="4" t="s">
        <v>14</v>
      </c>
      <c r="H10222" s="4" t="s">
        <v>14</v>
      </c>
      <c r="I10222" s="4" t="s">
        <v>14</v>
      </c>
      <c r="J10222" s="4" t="s">
        <v>9</v>
      </c>
      <c r="K10222" s="4" t="s">
        <v>45</v>
      </c>
      <c r="L10222" s="4" t="s">
        <v>14</v>
      </c>
      <c r="M10222" s="4" t="s">
        <v>14</v>
      </c>
    </row>
    <row r="10223" spans="1:9">
      <c r="A10223" t="n">
        <v>83271</v>
      </c>
      <c r="B10223" s="28" t="n">
        <v>26</v>
      </c>
      <c r="C10223" s="7" t="n">
        <v>7033</v>
      </c>
      <c r="D10223" s="7" t="n">
        <v>17</v>
      </c>
      <c r="E10223" s="7" t="n">
        <v>52590</v>
      </c>
      <c r="F10223" s="7" t="s">
        <v>677</v>
      </c>
      <c r="G10223" s="7" t="n">
        <v>2</v>
      </c>
      <c r="H10223" s="7" t="n">
        <v>3</v>
      </c>
      <c r="I10223" s="7" t="n">
        <v>17</v>
      </c>
      <c r="J10223" s="7" t="n">
        <v>52591</v>
      </c>
      <c r="K10223" s="7" t="s">
        <v>678</v>
      </c>
      <c r="L10223" s="7" t="n">
        <v>2</v>
      </c>
      <c r="M10223" s="7" t="n">
        <v>0</v>
      </c>
    </row>
    <row r="10224" spans="1:9">
      <c r="A10224" t="s">
        <v>4</v>
      </c>
      <c r="B10224" s="4" t="s">
        <v>5</v>
      </c>
    </row>
    <row r="10225" spans="1:13">
      <c r="A10225" t="n">
        <v>83386</v>
      </c>
      <c r="B10225" s="29" t="n">
        <v>28</v>
      </c>
    </row>
    <row r="10226" spans="1:13">
      <c r="A10226" t="s">
        <v>4</v>
      </c>
      <c r="B10226" s="4" t="s">
        <v>5</v>
      </c>
      <c r="C10226" s="4" t="s">
        <v>10</v>
      </c>
      <c r="D10226" s="4" t="s">
        <v>14</v>
      </c>
    </row>
    <row r="10227" spans="1:13">
      <c r="A10227" t="n">
        <v>83387</v>
      </c>
      <c r="B10227" s="31" t="n">
        <v>89</v>
      </c>
      <c r="C10227" s="7" t="n">
        <v>65533</v>
      </c>
      <c r="D10227" s="7" t="n">
        <v>1</v>
      </c>
    </row>
    <row r="10228" spans="1:13">
      <c r="A10228" t="s">
        <v>4</v>
      </c>
      <c r="B10228" s="4" t="s">
        <v>5</v>
      </c>
      <c r="C10228" s="4" t="s">
        <v>9</v>
      </c>
    </row>
    <row r="10229" spans="1:13">
      <c r="A10229" t="n">
        <v>83391</v>
      </c>
      <c r="B10229" s="30" t="n">
        <v>15</v>
      </c>
      <c r="C10229" s="7" t="n">
        <v>256</v>
      </c>
    </row>
    <row r="10230" spans="1:13">
      <c r="A10230" t="s">
        <v>4</v>
      </c>
      <c r="B10230" s="4" t="s">
        <v>5</v>
      </c>
      <c r="C10230" s="4" t="s">
        <v>14</v>
      </c>
      <c r="D10230" s="4" t="s">
        <v>10</v>
      </c>
      <c r="E10230" s="4" t="s">
        <v>24</v>
      </c>
    </row>
    <row r="10231" spans="1:13">
      <c r="A10231" t="n">
        <v>83396</v>
      </c>
      <c r="B10231" s="23" t="n">
        <v>58</v>
      </c>
      <c r="C10231" s="7" t="n">
        <v>101</v>
      </c>
      <c r="D10231" s="7" t="n">
        <v>300</v>
      </c>
      <c r="E10231" s="7" t="n">
        <v>1</v>
      </c>
    </row>
    <row r="10232" spans="1:13">
      <c r="A10232" t="s">
        <v>4</v>
      </c>
      <c r="B10232" s="4" t="s">
        <v>5</v>
      </c>
      <c r="C10232" s="4" t="s">
        <v>14</v>
      </c>
      <c r="D10232" s="4" t="s">
        <v>10</v>
      </c>
    </row>
    <row r="10233" spans="1:13">
      <c r="A10233" t="n">
        <v>83404</v>
      </c>
      <c r="B10233" s="23" t="n">
        <v>58</v>
      </c>
      <c r="C10233" s="7" t="n">
        <v>254</v>
      </c>
      <c r="D10233" s="7" t="n">
        <v>0</v>
      </c>
    </row>
    <row r="10234" spans="1:13">
      <c r="A10234" t="s">
        <v>4</v>
      </c>
      <c r="B10234" s="4" t="s">
        <v>5</v>
      </c>
      <c r="C10234" s="4" t="s">
        <v>14</v>
      </c>
      <c r="D10234" s="4" t="s">
        <v>14</v>
      </c>
      <c r="E10234" s="4" t="s">
        <v>24</v>
      </c>
      <c r="F10234" s="4" t="s">
        <v>24</v>
      </c>
      <c r="G10234" s="4" t="s">
        <v>24</v>
      </c>
      <c r="H10234" s="4" t="s">
        <v>10</v>
      </c>
    </row>
    <row r="10235" spans="1:13">
      <c r="A10235" t="n">
        <v>83408</v>
      </c>
      <c r="B10235" s="33" t="n">
        <v>45</v>
      </c>
      <c r="C10235" s="7" t="n">
        <v>2</v>
      </c>
      <c r="D10235" s="7" t="n">
        <v>3</v>
      </c>
      <c r="E10235" s="7" t="n">
        <v>-128.779998779297</v>
      </c>
      <c r="F10235" s="7" t="n">
        <v>121.019996643066</v>
      </c>
      <c r="G10235" s="7" t="n">
        <v>71.129997253418</v>
      </c>
      <c r="H10235" s="7" t="n">
        <v>0</v>
      </c>
    </row>
    <row r="10236" spans="1:13">
      <c r="A10236" t="s">
        <v>4</v>
      </c>
      <c r="B10236" s="4" t="s">
        <v>5</v>
      </c>
      <c r="C10236" s="4" t="s">
        <v>14</v>
      </c>
      <c r="D10236" s="4" t="s">
        <v>14</v>
      </c>
      <c r="E10236" s="4" t="s">
        <v>24</v>
      </c>
      <c r="F10236" s="4" t="s">
        <v>24</v>
      </c>
      <c r="G10236" s="4" t="s">
        <v>24</v>
      </c>
      <c r="H10236" s="4" t="s">
        <v>10</v>
      </c>
      <c r="I10236" s="4" t="s">
        <v>14</v>
      </c>
    </row>
    <row r="10237" spans="1:13">
      <c r="A10237" t="n">
        <v>83425</v>
      </c>
      <c r="B10237" s="33" t="n">
        <v>45</v>
      </c>
      <c r="C10237" s="7" t="n">
        <v>4</v>
      </c>
      <c r="D10237" s="7" t="n">
        <v>3</v>
      </c>
      <c r="E10237" s="7" t="n">
        <v>358.260009765625</v>
      </c>
      <c r="F10237" s="7" t="n">
        <v>105.269996643066</v>
      </c>
      <c r="G10237" s="7" t="n">
        <v>359.869995117188</v>
      </c>
      <c r="H10237" s="7" t="n">
        <v>0</v>
      </c>
      <c r="I10237" s="7" t="n">
        <v>0</v>
      </c>
    </row>
    <row r="10238" spans="1:13">
      <c r="A10238" t="s">
        <v>4</v>
      </c>
      <c r="B10238" s="4" t="s">
        <v>5</v>
      </c>
      <c r="C10238" s="4" t="s">
        <v>14</v>
      </c>
      <c r="D10238" s="4" t="s">
        <v>14</v>
      </c>
      <c r="E10238" s="4" t="s">
        <v>24</v>
      </c>
      <c r="F10238" s="4" t="s">
        <v>10</v>
      </c>
    </row>
    <row r="10239" spans="1:13">
      <c r="A10239" t="n">
        <v>83443</v>
      </c>
      <c r="B10239" s="33" t="n">
        <v>45</v>
      </c>
      <c r="C10239" s="7" t="n">
        <v>5</v>
      </c>
      <c r="D10239" s="7" t="n">
        <v>3</v>
      </c>
      <c r="E10239" s="7" t="n">
        <v>6.40000009536743</v>
      </c>
      <c r="F10239" s="7" t="n">
        <v>0</v>
      </c>
    </row>
    <row r="10240" spans="1:13">
      <c r="A10240" t="s">
        <v>4</v>
      </c>
      <c r="B10240" s="4" t="s">
        <v>5</v>
      </c>
      <c r="C10240" s="4" t="s">
        <v>14</v>
      </c>
      <c r="D10240" s="4" t="s">
        <v>14</v>
      </c>
      <c r="E10240" s="4" t="s">
        <v>24</v>
      </c>
      <c r="F10240" s="4" t="s">
        <v>10</v>
      </c>
    </row>
    <row r="10241" spans="1:9">
      <c r="A10241" t="n">
        <v>83452</v>
      </c>
      <c r="B10241" s="33" t="n">
        <v>45</v>
      </c>
      <c r="C10241" s="7" t="n">
        <v>11</v>
      </c>
      <c r="D10241" s="7" t="n">
        <v>3</v>
      </c>
      <c r="E10241" s="7" t="n">
        <v>32.7999992370605</v>
      </c>
      <c r="F10241" s="7" t="n">
        <v>0</v>
      </c>
    </row>
    <row r="10242" spans="1:9">
      <c r="A10242" t="s">
        <v>4</v>
      </c>
      <c r="B10242" s="4" t="s">
        <v>5</v>
      </c>
      <c r="C10242" s="4" t="s">
        <v>10</v>
      </c>
      <c r="D10242" s="4" t="s">
        <v>24</v>
      </c>
      <c r="E10242" s="4" t="s">
        <v>24</v>
      </c>
      <c r="F10242" s="4" t="s">
        <v>24</v>
      </c>
      <c r="G10242" s="4" t="s">
        <v>24</v>
      </c>
    </row>
    <row r="10243" spans="1:9">
      <c r="A10243" t="n">
        <v>83461</v>
      </c>
      <c r="B10243" s="40" t="n">
        <v>46</v>
      </c>
      <c r="C10243" s="7" t="n">
        <v>1640</v>
      </c>
      <c r="D10243" s="7" t="n">
        <v>-135.190002441406</v>
      </c>
      <c r="E10243" s="7" t="n">
        <v>166</v>
      </c>
      <c r="F10243" s="7" t="n">
        <v>147.800003051758</v>
      </c>
      <c r="G10243" s="7" t="n">
        <v>183.199996948242</v>
      </c>
    </row>
    <row r="10244" spans="1:9">
      <c r="A10244" t="s">
        <v>4</v>
      </c>
      <c r="B10244" s="4" t="s">
        <v>5</v>
      </c>
      <c r="C10244" s="4" t="s">
        <v>14</v>
      </c>
    </row>
    <row r="10245" spans="1:9">
      <c r="A10245" t="n">
        <v>83480</v>
      </c>
      <c r="B10245" s="62" t="n">
        <v>116</v>
      </c>
      <c r="C10245" s="7" t="n">
        <v>1</v>
      </c>
    </row>
    <row r="10246" spans="1:9">
      <c r="A10246" t="s">
        <v>4</v>
      </c>
      <c r="B10246" s="4" t="s">
        <v>5</v>
      </c>
      <c r="C10246" s="4" t="s">
        <v>14</v>
      </c>
      <c r="D10246" s="4" t="s">
        <v>10</v>
      </c>
      <c r="E10246" s="4" t="s">
        <v>10</v>
      </c>
      <c r="F10246" s="4" t="s">
        <v>9</v>
      </c>
    </row>
    <row r="10247" spans="1:9">
      <c r="A10247" t="n">
        <v>83482</v>
      </c>
      <c r="B10247" s="59" t="n">
        <v>84</v>
      </c>
      <c r="C10247" s="7" t="n">
        <v>0</v>
      </c>
      <c r="D10247" s="7" t="n">
        <v>1</v>
      </c>
      <c r="E10247" s="7" t="n">
        <v>0</v>
      </c>
      <c r="F10247" s="7" t="n">
        <v>1060320051</v>
      </c>
    </row>
    <row r="10248" spans="1:9">
      <c r="A10248" t="s">
        <v>4</v>
      </c>
      <c r="B10248" s="4" t="s">
        <v>5</v>
      </c>
      <c r="C10248" s="4" t="s">
        <v>14</v>
      </c>
      <c r="D10248" s="4" t="s">
        <v>10</v>
      </c>
    </row>
    <row r="10249" spans="1:9">
      <c r="A10249" t="n">
        <v>83492</v>
      </c>
      <c r="B10249" s="23" t="n">
        <v>58</v>
      </c>
      <c r="C10249" s="7" t="n">
        <v>255</v>
      </c>
      <c r="D10249" s="7" t="n">
        <v>0</v>
      </c>
    </row>
    <row r="10250" spans="1:9">
      <c r="A10250" t="s">
        <v>4</v>
      </c>
      <c r="B10250" s="4" t="s">
        <v>5</v>
      </c>
      <c r="C10250" s="4" t="s">
        <v>14</v>
      </c>
      <c r="D10250" s="4" t="s">
        <v>14</v>
      </c>
      <c r="E10250" s="4" t="s">
        <v>24</v>
      </c>
      <c r="F10250" s="4" t="s">
        <v>24</v>
      </c>
      <c r="G10250" s="4" t="s">
        <v>24</v>
      </c>
      <c r="H10250" s="4" t="s">
        <v>10</v>
      </c>
    </row>
    <row r="10251" spans="1:9">
      <c r="A10251" t="n">
        <v>83496</v>
      </c>
      <c r="B10251" s="33" t="n">
        <v>45</v>
      </c>
      <c r="C10251" s="7" t="n">
        <v>2</v>
      </c>
      <c r="D10251" s="7" t="n">
        <v>3</v>
      </c>
      <c r="E10251" s="7" t="n">
        <v>-132.270004272461</v>
      </c>
      <c r="F10251" s="7" t="n">
        <v>121.5</v>
      </c>
      <c r="G10251" s="7" t="n">
        <v>74.8300018310547</v>
      </c>
      <c r="H10251" s="7" t="n">
        <v>1000</v>
      </c>
    </row>
    <row r="10252" spans="1:9">
      <c r="A10252" t="s">
        <v>4</v>
      </c>
      <c r="B10252" s="4" t="s">
        <v>5</v>
      </c>
      <c r="C10252" s="4" t="s">
        <v>14</v>
      </c>
      <c r="D10252" s="4" t="s">
        <v>14</v>
      </c>
      <c r="E10252" s="4" t="s">
        <v>24</v>
      </c>
      <c r="F10252" s="4" t="s">
        <v>24</v>
      </c>
      <c r="G10252" s="4" t="s">
        <v>24</v>
      </c>
      <c r="H10252" s="4" t="s">
        <v>10</v>
      </c>
      <c r="I10252" s="4" t="s">
        <v>14</v>
      </c>
    </row>
    <row r="10253" spans="1:9">
      <c r="A10253" t="n">
        <v>83513</v>
      </c>
      <c r="B10253" s="33" t="n">
        <v>45</v>
      </c>
      <c r="C10253" s="7" t="n">
        <v>4</v>
      </c>
      <c r="D10253" s="7" t="n">
        <v>3</v>
      </c>
      <c r="E10253" s="7" t="n">
        <v>343.670013427734</v>
      </c>
      <c r="F10253" s="7" t="n">
        <v>154.210006713867</v>
      </c>
      <c r="G10253" s="7" t="n">
        <v>359.869995117188</v>
      </c>
      <c r="H10253" s="7" t="n">
        <v>1000</v>
      </c>
      <c r="I10253" s="7" t="n">
        <v>1</v>
      </c>
    </row>
    <row r="10254" spans="1:9">
      <c r="A10254" t="s">
        <v>4</v>
      </c>
      <c r="B10254" s="4" t="s">
        <v>5</v>
      </c>
      <c r="C10254" s="4" t="s">
        <v>14</v>
      </c>
      <c r="D10254" s="4" t="s">
        <v>14</v>
      </c>
      <c r="E10254" s="4" t="s">
        <v>24</v>
      </c>
      <c r="F10254" s="4" t="s">
        <v>10</v>
      </c>
    </row>
    <row r="10255" spans="1:9">
      <c r="A10255" t="n">
        <v>83531</v>
      </c>
      <c r="B10255" s="33" t="n">
        <v>45</v>
      </c>
      <c r="C10255" s="7" t="n">
        <v>5</v>
      </c>
      <c r="D10255" s="7" t="n">
        <v>3</v>
      </c>
      <c r="E10255" s="7" t="n">
        <v>10.1999998092651</v>
      </c>
      <c r="F10255" s="7" t="n">
        <v>1000</v>
      </c>
    </row>
    <row r="10256" spans="1:9">
      <c r="A10256" t="s">
        <v>4</v>
      </c>
      <c r="B10256" s="4" t="s">
        <v>5</v>
      </c>
      <c r="C10256" s="4" t="s">
        <v>14</v>
      </c>
      <c r="D10256" s="4" t="s">
        <v>14</v>
      </c>
      <c r="E10256" s="4" t="s">
        <v>24</v>
      </c>
      <c r="F10256" s="4" t="s">
        <v>10</v>
      </c>
    </row>
    <row r="10257" spans="1:9">
      <c r="A10257" t="n">
        <v>83540</v>
      </c>
      <c r="B10257" s="33" t="n">
        <v>45</v>
      </c>
      <c r="C10257" s="7" t="n">
        <v>11</v>
      </c>
      <c r="D10257" s="7" t="n">
        <v>3</v>
      </c>
      <c r="E10257" s="7" t="n">
        <v>32.7999992370605</v>
      </c>
      <c r="F10257" s="7" t="n">
        <v>1000</v>
      </c>
    </row>
    <row r="10258" spans="1:9">
      <c r="A10258" t="s">
        <v>4</v>
      </c>
      <c r="B10258" s="4" t="s">
        <v>5</v>
      </c>
      <c r="C10258" s="4" t="s">
        <v>10</v>
      </c>
      <c r="D10258" s="4" t="s">
        <v>10</v>
      </c>
      <c r="E10258" s="4" t="s">
        <v>24</v>
      </c>
      <c r="F10258" s="4" t="s">
        <v>24</v>
      </c>
      <c r="G10258" s="4" t="s">
        <v>24</v>
      </c>
      <c r="H10258" s="4" t="s">
        <v>24</v>
      </c>
      <c r="I10258" s="4" t="s">
        <v>14</v>
      </c>
      <c r="J10258" s="4" t="s">
        <v>10</v>
      </c>
    </row>
    <row r="10259" spans="1:9">
      <c r="A10259" t="n">
        <v>83549</v>
      </c>
      <c r="B10259" s="48" t="n">
        <v>55</v>
      </c>
      <c r="C10259" s="7" t="n">
        <v>1640</v>
      </c>
      <c r="D10259" s="7" t="n">
        <v>65533</v>
      </c>
      <c r="E10259" s="7" t="n">
        <v>-136.729995727539</v>
      </c>
      <c r="F10259" s="7" t="n">
        <v>136</v>
      </c>
      <c r="G10259" s="7" t="n">
        <v>120.339996337891</v>
      </c>
      <c r="H10259" s="7" t="n">
        <v>5</v>
      </c>
      <c r="I10259" s="7" t="n">
        <v>0</v>
      </c>
      <c r="J10259" s="7" t="n">
        <v>1</v>
      </c>
    </row>
    <row r="10260" spans="1:9">
      <c r="A10260" t="s">
        <v>4</v>
      </c>
      <c r="B10260" s="4" t="s">
        <v>5</v>
      </c>
      <c r="C10260" s="4" t="s">
        <v>14</v>
      </c>
      <c r="D10260" s="4" t="s">
        <v>14</v>
      </c>
      <c r="E10260" s="4" t="s">
        <v>14</v>
      </c>
      <c r="F10260" s="4" t="s">
        <v>14</v>
      </c>
    </row>
    <row r="10261" spans="1:9">
      <c r="A10261" t="n">
        <v>83573</v>
      </c>
      <c r="B10261" s="8" t="n">
        <v>14</v>
      </c>
      <c r="C10261" s="7" t="n">
        <v>0</v>
      </c>
      <c r="D10261" s="7" t="n">
        <v>1</v>
      </c>
      <c r="E10261" s="7" t="n">
        <v>0</v>
      </c>
      <c r="F10261" s="7" t="n">
        <v>0</v>
      </c>
    </row>
    <row r="10262" spans="1:9">
      <c r="A10262" t="s">
        <v>4</v>
      </c>
      <c r="B10262" s="4" t="s">
        <v>5</v>
      </c>
      <c r="C10262" s="4" t="s">
        <v>10</v>
      </c>
      <c r="D10262" s="4" t="s">
        <v>14</v>
      </c>
      <c r="E10262" s="4" t="s">
        <v>6</v>
      </c>
      <c r="F10262" s="4" t="s">
        <v>24</v>
      </c>
      <c r="G10262" s="4" t="s">
        <v>24</v>
      </c>
      <c r="H10262" s="4" t="s">
        <v>24</v>
      </c>
    </row>
    <row r="10263" spans="1:9">
      <c r="A10263" t="n">
        <v>83578</v>
      </c>
      <c r="B10263" s="44" t="n">
        <v>48</v>
      </c>
      <c r="C10263" s="7" t="n">
        <v>1560</v>
      </c>
      <c r="D10263" s="7" t="n">
        <v>0</v>
      </c>
      <c r="E10263" s="7" t="s">
        <v>198</v>
      </c>
      <c r="F10263" s="7" t="n">
        <v>0.5</v>
      </c>
      <c r="G10263" s="7" t="n">
        <v>1</v>
      </c>
      <c r="H10263" s="7" t="n">
        <v>0</v>
      </c>
    </row>
    <row r="10264" spans="1:9">
      <c r="A10264" t="s">
        <v>4</v>
      </c>
      <c r="B10264" s="4" t="s">
        <v>5</v>
      </c>
      <c r="C10264" s="4" t="s">
        <v>14</v>
      </c>
      <c r="D10264" s="4" t="s">
        <v>10</v>
      </c>
      <c r="E10264" s="4" t="s">
        <v>24</v>
      </c>
      <c r="F10264" s="4" t="s">
        <v>10</v>
      </c>
      <c r="G10264" s="4" t="s">
        <v>9</v>
      </c>
      <c r="H10264" s="4" t="s">
        <v>9</v>
      </c>
      <c r="I10264" s="4" t="s">
        <v>10</v>
      </c>
      <c r="J10264" s="4" t="s">
        <v>10</v>
      </c>
      <c r="K10264" s="4" t="s">
        <v>9</v>
      </c>
      <c r="L10264" s="4" t="s">
        <v>9</v>
      </c>
      <c r="M10264" s="4" t="s">
        <v>9</v>
      </c>
      <c r="N10264" s="4" t="s">
        <v>9</v>
      </c>
      <c r="O10264" s="4" t="s">
        <v>6</v>
      </c>
    </row>
    <row r="10265" spans="1:9">
      <c r="A10265" t="n">
        <v>83605</v>
      </c>
      <c r="B10265" s="11" t="n">
        <v>50</v>
      </c>
      <c r="C10265" s="7" t="n">
        <v>0</v>
      </c>
      <c r="D10265" s="7" t="n">
        <v>4339</v>
      </c>
      <c r="E10265" s="7" t="n">
        <v>1</v>
      </c>
      <c r="F10265" s="7" t="n">
        <v>100</v>
      </c>
      <c r="G10265" s="7" t="n">
        <v>0</v>
      </c>
      <c r="H10265" s="7" t="n">
        <v>-1061158912</v>
      </c>
      <c r="I10265" s="7" t="n">
        <v>0</v>
      </c>
      <c r="J10265" s="7" t="n">
        <v>65533</v>
      </c>
      <c r="K10265" s="7" t="n">
        <v>0</v>
      </c>
      <c r="L10265" s="7" t="n">
        <v>0</v>
      </c>
      <c r="M10265" s="7" t="n">
        <v>0</v>
      </c>
      <c r="N10265" s="7" t="n">
        <v>0</v>
      </c>
      <c r="O10265" s="7" t="s">
        <v>13</v>
      </c>
    </row>
    <row r="10266" spans="1:9">
      <c r="A10266" t="s">
        <v>4</v>
      </c>
      <c r="B10266" s="4" t="s">
        <v>5</v>
      </c>
      <c r="C10266" s="4" t="s">
        <v>10</v>
      </c>
    </row>
    <row r="10267" spans="1:9">
      <c r="A10267" t="n">
        <v>83644</v>
      </c>
      <c r="B10267" s="27" t="n">
        <v>16</v>
      </c>
      <c r="C10267" s="7" t="n">
        <v>1500</v>
      </c>
    </row>
    <row r="10268" spans="1:9">
      <c r="A10268" t="s">
        <v>4</v>
      </c>
      <c r="B10268" s="4" t="s">
        <v>5</v>
      </c>
      <c r="C10268" s="4" t="s">
        <v>14</v>
      </c>
      <c r="D10268" s="4" t="s">
        <v>10</v>
      </c>
      <c r="E10268" s="4" t="s">
        <v>10</v>
      </c>
      <c r="F10268" s="4" t="s">
        <v>9</v>
      </c>
    </row>
    <row r="10269" spans="1:9">
      <c r="A10269" t="n">
        <v>83647</v>
      </c>
      <c r="B10269" s="59" t="n">
        <v>84</v>
      </c>
      <c r="C10269" s="7" t="n">
        <v>0</v>
      </c>
      <c r="D10269" s="7" t="n">
        <v>0</v>
      </c>
      <c r="E10269" s="7" t="n">
        <v>500</v>
      </c>
      <c r="F10269" s="7" t="n">
        <v>1045220557</v>
      </c>
    </row>
    <row r="10270" spans="1:9">
      <c r="A10270" t="s">
        <v>4</v>
      </c>
      <c r="B10270" s="4" t="s">
        <v>5</v>
      </c>
      <c r="C10270" s="4" t="s">
        <v>14</v>
      </c>
      <c r="D10270" s="4" t="s">
        <v>10</v>
      </c>
      <c r="E10270" s="4" t="s">
        <v>6</v>
      </c>
    </row>
    <row r="10271" spans="1:9">
      <c r="A10271" t="n">
        <v>83657</v>
      </c>
      <c r="B10271" s="26" t="n">
        <v>51</v>
      </c>
      <c r="C10271" s="7" t="n">
        <v>4</v>
      </c>
      <c r="D10271" s="7" t="n">
        <v>1560</v>
      </c>
      <c r="E10271" s="7" t="s">
        <v>44</v>
      </c>
    </row>
    <row r="10272" spans="1:9">
      <c r="A10272" t="s">
        <v>4</v>
      </c>
      <c r="B10272" s="4" t="s">
        <v>5</v>
      </c>
      <c r="C10272" s="4" t="s">
        <v>10</v>
      </c>
    </row>
    <row r="10273" spans="1:15">
      <c r="A10273" t="n">
        <v>83670</v>
      </c>
      <c r="B10273" s="27" t="n">
        <v>16</v>
      </c>
      <c r="C10273" s="7" t="n">
        <v>0</v>
      </c>
    </row>
    <row r="10274" spans="1:15">
      <c r="A10274" t="s">
        <v>4</v>
      </c>
      <c r="B10274" s="4" t="s">
        <v>5</v>
      </c>
      <c r="C10274" s="4" t="s">
        <v>10</v>
      </c>
      <c r="D10274" s="4" t="s">
        <v>14</v>
      </c>
      <c r="E10274" s="4" t="s">
        <v>9</v>
      </c>
      <c r="F10274" s="4" t="s">
        <v>45</v>
      </c>
      <c r="G10274" s="4" t="s">
        <v>14</v>
      </c>
      <c r="H10274" s="4" t="s">
        <v>14</v>
      </c>
      <c r="I10274" s="4" t="s">
        <v>14</v>
      </c>
      <c r="J10274" s="4" t="s">
        <v>9</v>
      </c>
      <c r="K10274" s="4" t="s">
        <v>45</v>
      </c>
      <c r="L10274" s="4" t="s">
        <v>14</v>
      </c>
      <c r="M10274" s="4" t="s">
        <v>14</v>
      </c>
      <c r="N10274" s="4" t="s">
        <v>14</v>
      </c>
      <c r="O10274" s="4" t="s">
        <v>9</v>
      </c>
      <c r="P10274" s="4" t="s">
        <v>45</v>
      </c>
      <c r="Q10274" s="4" t="s">
        <v>14</v>
      </c>
      <c r="R10274" s="4" t="s">
        <v>14</v>
      </c>
    </row>
    <row r="10275" spans="1:15">
      <c r="A10275" t="n">
        <v>83673</v>
      </c>
      <c r="B10275" s="28" t="n">
        <v>26</v>
      </c>
      <c r="C10275" s="7" t="n">
        <v>1560</v>
      </c>
      <c r="D10275" s="7" t="n">
        <v>17</v>
      </c>
      <c r="E10275" s="7" t="n">
        <v>61398</v>
      </c>
      <c r="F10275" s="7" t="s">
        <v>679</v>
      </c>
      <c r="G10275" s="7" t="n">
        <v>2</v>
      </c>
      <c r="H10275" s="7" t="n">
        <v>3</v>
      </c>
      <c r="I10275" s="7" t="n">
        <v>17</v>
      </c>
      <c r="J10275" s="7" t="n">
        <v>61399</v>
      </c>
      <c r="K10275" s="7" t="s">
        <v>680</v>
      </c>
      <c r="L10275" s="7" t="n">
        <v>2</v>
      </c>
      <c r="M10275" s="7" t="n">
        <v>3</v>
      </c>
      <c r="N10275" s="7" t="n">
        <v>17</v>
      </c>
      <c r="O10275" s="7" t="n">
        <v>61400</v>
      </c>
      <c r="P10275" s="7" t="s">
        <v>681</v>
      </c>
      <c r="Q10275" s="7" t="n">
        <v>2</v>
      </c>
      <c r="R10275" s="7" t="n">
        <v>0</v>
      </c>
    </row>
    <row r="10276" spans="1:15">
      <c r="A10276" t="s">
        <v>4</v>
      </c>
      <c r="B10276" s="4" t="s">
        <v>5</v>
      </c>
    </row>
    <row r="10277" spans="1:15">
      <c r="A10277" t="n">
        <v>83845</v>
      </c>
      <c r="B10277" s="29" t="n">
        <v>28</v>
      </c>
    </row>
    <row r="10278" spans="1:15">
      <c r="A10278" t="s">
        <v>4</v>
      </c>
      <c r="B10278" s="4" t="s">
        <v>5</v>
      </c>
      <c r="C10278" s="4" t="s">
        <v>10</v>
      </c>
      <c r="D10278" s="4" t="s">
        <v>14</v>
      </c>
    </row>
    <row r="10279" spans="1:15">
      <c r="A10279" t="n">
        <v>83846</v>
      </c>
      <c r="B10279" s="31" t="n">
        <v>89</v>
      </c>
      <c r="C10279" s="7" t="n">
        <v>65533</v>
      </c>
      <c r="D10279" s="7" t="n">
        <v>1</v>
      </c>
    </row>
    <row r="10280" spans="1:15">
      <c r="A10280" t="s">
        <v>4</v>
      </c>
      <c r="B10280" s="4" t="s">
        <v>5</v>
      </c>
      <c r="C10280" s="4" t="s">
        <v>14</v>
      </c>
      <c r="D10280" s="4" t="s">
        <v>14</v>
      </c>
      <c r="E10280" s="4" t="s">
        <v>24</v>
      </c>
      <c r="F10280" s="4" t="s">
        <v>24</v>
      </c>
      <c r="G10280" s="4" t="s">
        <v>24</v>
      </c>
      <c r="H10280" s="4" t="s">
        <v>10</v>
      </c>
    </row>
    <row r="10281" spans="1:15">
      <c r="A10281" t="n">
        <v>83850</v>
      </c>
      <c r="B10281" s="33" t="n">
        <v>45</v>
      </c>
      <c r="C10281" s="7" t="n">
        <v>2</v>
      </c>
      <c r="D10281" s="7" t="n">
        <v>3</v>
      </c>
      <c r="E10281" s="7" t="n">
        <v>-136.929992675781</v>
      </c>
      <c r="F10281" s="7" t="n">
        <v>120.900001525879</v>
      </c>
      <c r="G10281" s="7" t="n">
        <v>67.2200012207031</v>
      </c>
      <c r="H10281" s="7" t="n">
        <v>1000</v>
      </c>
    </row>
    <row r="10282" spans="1:15">
      <c r="A10282" t="s">
        <v>4</v>
      </c>
      <c r="B10282" s="4" t="s">
        <v>5</v>
      </c>
      <c r="C10282" s="4" t="s">
        <v>14</v>
      </c>
      <c r="D10282" s="4" t="s">
        <v>14</v>
      </c>
      <c r="E10282" s="4" t="s">
        <v>24</v>
      </c>
      <c r="F10282" s="4" t="s">
        <v>24</v>
      </c>
      <c r="G10282" s="4" t="s">
        <v>24</v>
      </c>
      <c r="H10282" s="4" t="s">
        <v>10</v>
      </c>
      <c r="I10282" s="4" t="s">
        <v>14</v>
      </c>
    </row>
    <row r="10283" spans="1:15">
      <c r="A10283" t="n">
        <v>83867</v>
      </c>
      <c r="B10283" s="33" t="n">
        <v>45</v>
      </c>
      <c r="C10283" s="7" t="n">
        <v>4</v>
      </c>
      <c r="D10283" s="7" t="n">
        <v>3</v>
      </c>
      <c r="E10283" s="7" t="n">
        <v>349.160003662109</v>
      </c>
      <c r="F10283" s="7" t="n">
        <v>171.949996948242</v>
      </c>
      <c r="G10283" s="7" t="n">
        <v>359.869995117188</v>
      </c>
      <c r="H10283" s="7" t="n">
        <v>1000</v>
      </c>
      <c r="I10283" s="7" t="n">
        <v>1</v>
      </c>
    </row>
    <row r="10284" spans="1:15">
      <c r="A10284" t="s">
        <v>4</v>
      </c>
      <c r="B10284" s="4" t="s">
        <v>5</v>
      </c>
      <c r="C10284" s="4" t="s">
        <v>14</v>
      </c>
      <c r="D10284" s="4" t="s">
        <v>14</v>
      </c>
      <c r="E10284" s="4" t="s">
        <v>24</v>
      </c>
      <c r="F10284" s="4" t="s">
        <v>10</v>
      </c>
    </row>
    <row r="10285" spans="1:15">
      <c r="A10285" t="n">
        <v>83885</v>
      </c>
      <c r="B10285" s="33" t="n">
        <v>45</v>
      </c>
      <c r="C10285" s="7" t="n">
        <v>5</v>
      </c>
      <c r="D10285" s="7" t="n">
        <v>3</v>
      </c>
      <c r="E10285" s="7" t="n">
        <v>11.8999996185303</v>
      </c>
      <c r="F10285" s="7" t="n">
        <v>1000</v>
      </c>
    </row>
    <row r="10286" spans="1:15">
      <c r="A10286" t="s">
        <v>4</v>
      </c>
      <c r="B10286" s="4" t="s">
        <v>5</v>
      </c>
      <c r="C10286" s="4" t="s">
        <v>14</v>
      </c>
      <c r="D10286" s="4" t="s">
        <v>14</v>
      </c>
      <c r="E10286" s="4" t="s">
        <v>24</v>
      </c>
      <c r="F10286" s="4" t="s">
        <v>10</v>
      </c>
    </row>
    <row r="10287" spans="1:15">
      <c r="A10287" t="n">
        <v>83894</v>
      </c>
      <c r="B10287" s="33" t="n">
        <v>45</v>
      </c>
      <c r="C10287" s="7" t="n">
        <v>11</v>
      </c>
      <c r="D10287" s="7" t="n">
        <v>3</v>
      </c>
      <c r="E10287" s="7" t="n">
        <v>32.7999992370605</v>
      </c>
      <c r="F10287" s="7" t="n">
        <v>1000</v>
      </c>
    </row>
    <row r="10288" spans="1:15">
      <c r="A10288" t="s">
        <v>4</v>
      </c>
      <c r="B10288" s="4" t="s">
        <v>5</v>
      </c>
      <c r="C10288" s="4" t="s">
        <v>10</v>
      </c>
      <c r="D10288" s="4" t="s">
        <v>14</v>
      </c>
      <c r="E10288" s="4" t="s">
        <v>6</v>
      </c>
      <c r="F10288" s="4" t="s">
        <v>24</v>
      </c>
      <c r="G10288" s="4" t="s">
        <v>24</v>
      </c>
      <c r="H10288" s="4" t="s">
        <v>24</v>
      </c>
    </row>
    <row r="10289" spans="1:18">
      <c r="A10289" t="n">
        <v>83903</v>
      </c>
      <c r="B10289" s="44" t="n">
        <v>48</v>
      </c>
      <c r="C10289" s="7" t="n">
        <v>1561</v>
      </c>
      <c r="D10289" s="7" t="n">
        <v>0</v>
      </c>
      <c r="E10289" s="7" t="s">
        <v>198</v>
      </c>
      <c r="F10289" s="7" t="n">
        <v>0.5</v>
      </c>
      <c r="G10289" s="7" t="n">
        <v>1</v>
      </c>
      <c r="H10289" s="7" t="n">
        <v>0</v>
      </c>
    </row>
    <row r="10290" spans="1:18">
      <c r="A10290" t="s">
        <v>4</v>
      </c>
      <c r="B10290" s="4" t="s">
        <v>5</v>
      </c>
      <c r="C10290" s="4" t="s">
        <v>10</v>
      </c>
    </row>
    <row r="10291" spans="1:18">
      <c r="A10291" t="n">
        <v>83930</v>
      </c>
      <c r="B10291" s="27" t="n">
        <v>16</v>
      </c>
      <c r="C10291" s="7" t="n">
        <v>100</v>
      </c>
    </row>
    <row r="10292" spans="1:18">
      <c r="A10292" t="s">
        <v>4</v>
      </c>
      <c r="B10292" s="4" t="s">
        <v>5</v>
      </c>
      <c r="C10292" s="4" t="s">
        <v>10</v>
      </c>
      <c r="D10292" s="4" t="s">
        <v>14</v>
      </c>
      <c r="E10292" s="4" t="s">
        <v>6</v>
      </c>
      <c r="F10292" s="4" t="s">
        <v>24</v>
      </c>
      <c r="G10292" s="4" t="s">
        <v>24</v>
      </c>
      <c r="H10292" s="4" t="s">
        <v>24</v>
      </c>
    </row>
    <row r="10293" spans="1:18">
      <c r="A10293" t="n">
        <v>83933</v>
      </c>
      <c r="B10293" s="44" t="n">
        <v>48</v>
      </c>
      <c r="C10293" s="7" t="n">
        <v>1562</v>
      </c>
      <c r="D10293" s="7" t="n">
        <v>0</v>
      </c>
      <c r="E10293" s="7" t="s">
        <v>198</v>
      </c>
      <c r="F10293" s="7" t="n">
        <v>0.5</v>
      </c>
      <c r="G10293" s="7" t="n">
        <v>1</v>
      </c>
      <c r="H10293" s="7" t="n">
        <v>0</v>
      </c>
    </row>
    <row r="10294" spans="1:18">
      <c r="A10294" t="s">
        <v>4</v>
      </c>
      <c r="B10294" s="4" t="s">
        <v>5</v>
      </c>
      <c r="C10294" s="4" t="s">
        <v>14</v>
      </c>
      <c r="D10294" s="4" t="s">
        <v>10</v>
      </c>
      <c r="E10294" s="4" t="s">
        <v>24</v>
      </c>
      <c r="F10294" s="4" t="s">
        <v>10</v>
      </c>
      <c r="G10294" s="4" t="s">
        <v>9</v>
      </c>
      <c r="H10294" s="4" t="s">
        <v>9</v>
      </c>
      <c r="I10294" s="4" t="s">
        <v>10</v>
      </c>
      <c r="J10294" s="4" t="s">
        <v>10</v>
      </c>
      <c r="K10294" s="4" t="s">
        <v>9</v>
      </c>
      <c r="L10294" s="4" t="s">
        <v>9</v>
      </c>
      <c r="M10294" s="4" t="s">
        <v>9</v>
      </c>
      <c r="N10294" s="4" t="s">
        <v>9</v>
      </c>
      <c r="O10294" s="4" t="s">
        <v>6</v>
      </c>
    </row>
    <row r="10295" spans="1:18">
      <c r="A10295" t="n">
        <v>83960</v>
      </c>
      <c r="B10295" s="11" t="n">
        <v>50</v>
      </c>
      <c r="C10295" s="7" t="n">
        <v>0</v>
      </c>
      <c r="D10295" s="7" t="n">
        <v>4101</v>
      </c>
      <c r="E10295" s="7" t="n">
        <v>1</v>
      </c>
      <c r="F10295" s="7" t="n">
        <v>100</v>
      </c>
      <c r="G10295" s="7" t="n">
        <v>0</v>
      </c>
      <c r="H10295" s="7" t="n">
        <v>-1065353216</v>
      </c>
      <c r="I10295" s="7" t="n">
        <v>0</v>
      </c>
      <c r="J10295" s="7" t="n">
        <v>65533</v>
      </c>
      <c r="K10295" s="7" t="n">
        <v>0</v>
      </c>
      <c r="L10295" s="7" t="n">
        <v>0</v>
      </c>
      <c r="M10295" s="7" t="n">
        <v>0</v>
      </c>
      <c r="N10295" s="7" t="n">
        <v>0</v>
      </c>
      <c r="O10295" s="7" t="s">
        <v>13</v>
      </c>
    </row>
    <row r="10296" spans="1:18">
      <c r="A10296" t="s">
        <v>4</v>
      </c>
      <c r="B10296" s="4" t="s">
        <v>5</v>
      </c>
      <c r="C10296" s="4" t="s">
        <v>14</v>
      </c>
      <c r="D10296" s="4" t="s">
        <v>10</v>
      </c>
    </row>
    <row r="10297" spans="1:18">
      <c r="A10297" t="n">
        <v>83999</v>
      </c>
      <c r="B10297" s="33" t="n">
        <v>45</v>
      </c>
      <c r="C10297" s="7" t="n">
        <v>7</v>
      </c>
      <c r="D10297" s="7" t="n">
        <v>255</v>
      </c>
    </row>
    <row r="10298" spans="1:18">
      <c r="A10298" t="s">
        <v>4</v>
      </c>
      <c r="B10298" s="4" t="s">
        <v>5</v>
      </c>
      <c r="C10298" s="4" t="s">
        <v>14</v>
      </c>
      <c r="D10298" s="4" t="s">
        <v>24</v>
      </c>
      <c r="E10298" s="4" t="s">
        <v>24</v>
      </c>
      <c r="F10298" s="4" t="s">
        <v>24</v>
      </c>
    </row>
    <row r="10299" spans="1:18">
      <c r="A10299" t="n">
        <v>84003</v>
      </c>
      <c r="B10299" s="33" t="n">
        <v>45</v>
      </c>
      <c r="C10299" s="7" t="n">
        <v>9</v>
      </c>
      <c r="D10299" s="7" t="n">
        <v>0.0199999995529652</v>
      </c>
      <c r="E10299" s="7" t="n">
        <v>0.0199999995529652</v>
      </c>
      <c r="F10299" s="7" t="n">
        <v>0.5</v>
      </c>
    </row>
    <row r="10300" spans="1:18">
      <c r="A10300" t="s">
        <v>4</v>
      </c>
      <c r="B10300" s="4" t="s">
        <v>5</v>
      </c>
      <c r="C10300" s="4" t="s">
        <v>14</v>
      </c>
      <c r="D10300" s="4" t="s">
        <v>10</v>
      </c>
      <c r="E10300" s="4" t="s">
        <v>6</v>
      </c>
    </row>
    <row r="10301" spans="1:18">
      <c r="A10301" t="n">
        <v>84017</v>
      </c>
      <c r="B10301" s="26" t="n">
        <v>51</v>
      </c>
      <c r="C10301" s="7" t="n">
        <v>4</v>
      </c>
      <c r="D10301" s="7" t="n">
        <v>1561</v>
      </c>
      <c r="E10301" s="7" t="s">
        <v>44</v>
      </c>
    </row>
    <row r="10302" spans="1:18">
      <c r="A10302" t="s">
        <v>4</v>
      </c>
      <c r="B10302" s="4" t="s">
        <v>5</v>
      </c>
      <c r="C10302" s="4" t="s">
        <v>10</v>
      </c>
    </row>
    <row r="10303" spans="1:18">
      <c r="A10303" t="n">
        <v>84030</v>
      </c>
      <c r="B10303" s="27" t="n">
        <v>16</v>
      </c>
      <c r="C10303" s="7" t="n">
        <v>0</v>
      </c>
    </row>
    <row r="10304" spans="1:18">
      <c r="A10304" t="s">
        <v>4</v>
      </c>
      <c r="B10304" s="4" t="s">
        <v>5</v>
      </c>
      <c r="C10304" s="4" t="s">
        <v>10</v>
      </c>
      <c r="D10304" s="4" t="s">
        <v>14</v>
      </c>
      <c r="E10304" s="4" t="s">
        <v>9</v>
      </c>
      <c r="F10304" s="4" t="s">
        <v>45</v>
      </c>
      <c r="G10304" s="4" t="s">
        <v>14</v>
      </c>
      <c r="H10304" s="4" t="s">
        <v>14</v>
      </c>
    </row>
    <row r="10305" spans="1:15">
      <c r="A10305" t="n">
        <v>84033</v>
      </c>
      <c r="B10305" s="28" t="n">
        <v>26</v>
      </c>
      <c r="C10305" s="7" t="n">
        <v>1561</v>
      </c>
      <c r="D10305" s="7" t="n">
        <v>17</v>
      </c>
      <c r="E10305" s="7" t="n">
        <v>61401</v>
      </c>
      <c r="F10305" s="7" t="s">
        <v>682</v>
      </c>
      <c r="G10305" s="7" t="n">
        <v>2</v>
      </c>
      <c r="H10305" s="7" t="n">
        <v>0</v>
      </c>
    </row>
    <row r="10306" spans="1:15">
      <c r="A10306" t="s">
        <v>4</v>
      </c>
      <c r="B10306" s="4" t="s">
        <v>5</v>
      </c>
    </row>
    <row r="10307" spans="1:15">
      <c r="A10307" t="n">
        <v>84064</v>
      </c>
      <c r="B10307" s="29" t="n">
        <v>28</v>
      </c>
    </row>
    <row r="10308" spans="1:15">
      <c r="A10308" t="s">
        <v>4</v>
      </c>
      <c r="B10308" s="4" t="s">
        <v>5</v>
      </c>
      <c r="C10308" s="4" t="s">
        <v>10</v>
      </c>
      <c r="D10308" s="4" t="s">
        <v>14</v>
      </c>
    </row>
    <row r="10309" spans="1:15">
      <c r="A10309" t="n">
        <v>84065</v>
      </c>
      <c r="B10309" s="31" t="n">
        <v>89</v>
      </c>
      <c r="C10309" s="7" t="n">
        <v>65533</v>
      </c>
      <c r="D10309" s="7" t="n">
        <v>1</v>
      </c>
    </row>
    <row r="10310" spans="1:15">
      <c r="A10310" t="s">
        <v>4</v>
      </c>
      <c r="B10310" s="4" t="s">
        <v>5</v>
      </c>
      <c r="C10310" s="4" t="s">
        <v>9</v>
      </c>
    </row>
    <row r="10311" spans="1:15">
      <c r="A10311" t="n">
        <v>84069</v>
      </c>
      <c r="B10311" s="30" t="n">
        <v>15</v>
      </c>
      <c r="C10311" s="7" t="n">
        <v>256</v>
      </c>
    </row>
    <row r="10312" spans="1:15">
      <c r="A10312" t="s">
        <v>4</v>
      </c>
      <c r="B10312" s="4" t="s">
        <v>5</v>
      </c>
      <c r="C10312" s="4" t="s">
        <v>14</v>
      </c>
      <c r="D10312" s="4" t="s">
        <v>10</v>
      </c>
      <c r="E10312" s="4" t="s">
        <v>24</v>
      </c>
    </row>
    <row r="10313" spans="1:15">
      <c r="A10313" t="n">
        <v>84074</v>
      </c>
      <c r="B10313" s="23" t="n">
        <v>58</v>
      </c>
      <c r="C10313" s="7" t="n">
        <v>101</v>
      </c>
      <c r="D10313" s="7" t="n">
        <v>500</v>
      </c>
      <c r="E10313" s="7" t="n">
        <v>1</v>
      </c>
    </row>
    <row r="10314" spans="1:15">
      <c r="A10314" t="s">
        <v>4</v>
      </c>
      <c r="B10314" s="4" t="s">
        <v>5</v>
      </c>
      <c r="C10314" s="4" t="s">
        <v>14</v>
      </c>
      <c r="D10314" s="4" t="s">
        <v>10</v>
      </c>
    </row>
    <row r="10315" spans="1:15">
      <c r="A10315" t="n">
        <v>84082</v>
      </c>
      <c r="B10315" s="23" t="n">
        <v>58</v>
      </c>
      <c r="C10315" s="7" t="n">
        <v>254</v>
      </c>
      <c r="D10315" s="7" t="n">
        <v>0</v>
      </c>
    </row>
    <row r="10316" spans="1:15">
      <c r="A10316" t="s">
        <v>4</v>
      </c>
      <c r="B10316" s="4" t="s">
        <v>5</v>
      </c>
      <c r="C10316" s="4" t="s">
        <v>14</v>
      </c>
    </row>
    <row r="10317" spans="1:15">
      <c r="A10317" t="n">
        <v>84086</v>
      </c>
      <c r="B10317" s="33" t="n">
        <v>45</v>
      </c>
      <c r="C10317" s="7" t="n">
        <v>0</v>
      </c>
    </row>
    <row r="10318" spans="1:15">
      <c r="A10318" t="s">
        <v>4</v>
      </c>
      <c r="B10318" s="4" t="s">
        <v>5</v>
      </c>
      <c r="C10318" s="4" t="s">
        <v>14</v>
      </c>
      <c r="D10318" s="4" t="s">
        <v>14</v>
      </c>
      <c r="E10318" s="4" t="s">
        <v>24</v>
      </c>
      <c r="F10318" s="4" t="s">
        <v>24</v>
      </c>
      <c r="G10318" s="4" t="s">
        <v>24</v>
      </c>
      <c r="H10318" s="4" t="s">
        <v>10</v>
      </c>
    </row>
    <row r="10319" spans="1:15">
      <c r="A10319" t="n">
        <v>84088</v>
      </c>
      <c r="B10319" s="33" t="n">
        <v>45</v>
      </c>
      <c r="C10319" s="7" t="n">
        <v>2</v>
      </c>
      <c r="D10319" s="7" t="n">
        <v>3</v>
      </c>
      <c r="E10319" s="7" t="n">
        <v>-137.839996337891</v>
      </c>
      <c r="F10319" s="7" t="n">
        <v>122.639999389648</v>
      </c>
      <c r="G10319" s="7" t="n">
        <v>36.7900009155273</v>
      </c>
      <c r="H10319" s="7" t="n">
        <v>0</v>
      </c>
    </row>
    <row r="10320" spans="1:15">
      <c r="A10320" t="s">
        <v>4</v>
      </c>
      <c r="B10320" s="4" t="s">
        <v>5</v>
      </c>
      <c r="C10320" s="4" t="s">
        <v>14</v>
      </c>
      <c r="D10320" s="4" t="s">
        <v>14</v>
      </c>
      <c r="E10320" s="4" t="s">
        <v>24</v>
      </c>
      <c r="F10320" s="4" t="s">
        <v>24</v>
      </c>
      <c r="G10320" s="4" t="s">
        <v>24</v>
      </c>
      <c r="H10320" s="4" t="s">
        <v>10</v>
      </c>
      <c r="I10320" s="4" t="s">
        <v>14</v>
      </c>
    </row>
    <row r="10321" spans="1:9">
      <c r="A10321" t="n">
        <v>84105</v>
      </c>
      <c r="B10321" s="33" t="n">
        <v>45</v>
      </c>
      <c r="C10321" s="7" t="n">
        <v>4</v>
      </c>
      <c r="D10321" s="7" t="n">
        <v>3</v>
      </c>
      <c r="E10321" s="7" t="n">
        <v>343.359985351563</v>
      </c>
      <c r="F10321" s="7" t="n">
        <v>338.279998779297</v>
      </c>
      <c r="G10321" s="7" t="n">
        <v>15.8699998855591</v>
      </c>
      <c r="H10321" s="7" t="n">
        <v>0</v>
      </c>
      <c r="I10321" s="7" t="n">
        <v>0</v>
      </c>
    </row>
    <row r="10322" spans="1:9">
      <c r="A10322" t="s">
        <v>4</v>
      </c>
      <c r="B10322" s="4" t="s">
        <v>5</v>
      </c>
      <c r="C10322" s="4" t="s">
        <v>14</v>
      </c>
      <c r="D10322" s="4" t="s">
        <v>14</v>
      </c>
      <c r="E10322" s="4" t="s">
        <v>24</v>
      </c>
      <c r="F10322" s="4" t="s">
        <v>10</v>
      </c>
    </row>
    <row r="10323" spans="1:9">
      <c r="A10323" t="n">
        <v>84123</v>
      </c>
      <c r="B10323" s="33" t="n">
        <v>45</v>
      </c>
      <c r="C10323" s="7" t="n">
        <v>5</v>
      </c>
      <c r="D10323" s="7" t="n">
        <v>3</v>
      </c>
      <c r="E10323" s="7" t="n">
        <v>6</v>
      </c>
      <c r="F10323" s="7" t="n">
        <v>0</v>
      </c>
    </row>
    <row r="10324" spans="1:9">
      <c r="A10324" t="s">
        <v>4</v>
      </c>
      <c r="B10324" s="4" t="s">
        <v>5</v>
      </c>
      <c r="C10324" s="4" t="s">
        <v>14</v>
      </c>
      <c r="D10324" s="4" t="s">
        <v>14</v>
      </c>
      <c r="E10324" s="4" t="s">
        <v>24</v>
      </c>
      <c r="F10324" s="4" t="s">
        <v>10</v>
      </c>
    </row>
    <row r="10325" spans="1:9">
      <c r="A10325" t="n">
        <v>84132</v>
      </c>
      <c r="B10325" s="33" t="n">
        <v>45</v>
      </c>
      <c r="C10325" s="7" t="n">
        <v>11</v>
      </c>
      <c r="D10325" s="7" t="n">
        <v>3</v>
      </c>
      <c r="E10325" s="7" t="n">
        <v>30.5</v>
      </c>
      <c r="F10325" s="7" t="n">
        <v>0</v>
      </c>
    </row>
    <row r="10326" spans="1:9">
      <c r="A10326" t="s">
        <v>4</v>
      </c>
      <c r="B10326" s="4" t="s">
        <v>5</v>
      </c>
      <c r="C10326" s="4" t="s">
        <v>14</v>
      </c>
      <c r="D10326" s="4" t="s">
        <v>14</v>
      </c>
      <c r="E10326" s="4" t="s">
        <v>24</v>
      </c>
      <c r="F10326" s="4" t="s">
        <v>10</v>
      </c>
    </row>
    <row r="10327" spans="1:9">
      <c r="A10327" t="n">
        <v>84141</v>
      </c>
      <c r="B10327" s="33" t="n">
        <v>45</v>
      </c>
      <c r="C10327" s="7" t="n">
        <v>5</v>
      </c>
      <c r="D10327" s="7" t="n">
        <v>3</v>
      </c>
      <c r="E10327" s="7" t="n">
        <v>4.90000009536743</v>
      </c>
      <c r="F10327" s="7" t="n">
        <v>3000</v>
      </c>
    </row>
    <row r="10328" spans="1:9">
      <c r="A10328" t="s">
        <v>4</v>
      </c>
      <c r="B10328" s="4" t="s">
        <v>5</v>
      </c>
      <c r="C10328" s="4" t="s">
        <v>14</v>
      </c>
      <c r="D10328" s="4" t="s">
        <v>10</v>
      </c>
    </row>
    <row r="10329" spans="1:9">
      <c r="A10329" t="n">
        <v>84150</v>
      </c>
      <c r="B10329" s="23" t="n">
        <v>58</v>
      </c>
      <c r="C10329" s="7" t="n">
        <v>255</v>
      </c>
      <c r="D10329" s="7" t="n">
        <v>0</v>
      </c>
    </row>
    <row r="10330" spans="1:9">
      <c r="A10330" t="s">
        <v>4</v>
      </c>
      <c r="B10330" s="4" t="s">
        <v>5</v>
      </c>
      <c r="C10330" s="4" t="s">
        <v>14</v>
      </c>
      <c r="D10330" s="4" t="s">
        <v>10</v>
      </c>
      <c r="E10330" s="4" t="s">
        <v>10</v>
      </c>
      <c r="F10330" s="4" t="s">
        <v>9</v>
      </c>
    </row>
    <row r="10331" spans="1:9">
      <c r="A10331" t="n">
        <v>84154</v>
      </c>
      <c r="B10331" s="59" t="n">
        <v>84</v>
      </c>
      <c r="C10331" s="7" t="n">
        <v>0</v>
      </c>
      <c r="D10331" s="7" t="n">
        <v>0</v>
      </c>
      <c r="E10331" s="7" t="n">
        <v>0</v>
      </c>
      <c r="F10331" s="7" t="n">
        <v>1045220557</v>
      </c>
    </row>
    <row r="10332" spans="1:9">
      <c r="A10332" t="s">
        <v>4</v>
      </c>
      <c r="B10332" s="4" t="s">
        <v>5</v>
      </c>
      <c r="C10332" s="4" t="s">
        <v>10</v>
      </c>
    </row>
    <row r="10333" spans="1:9">
      <c r="A10333" t="n">
        <v>84164</v>
      </c>
      <c r="B10333" s="27" t="n">
        <v>16</v>
      </c>
      <c r="C10333" s="7" t="n">
        <v>1000</v>
      </c>
    </row>
    <row r="10334" spans="1:9">
      <c r="A10334" t="s">
        <v>4</v>
      </c>
      <c r="B10334" s="4" t="s">
        <v>5</v>
      </c>
      <c r="C10334" s="4" t="s">
        <v>14</v>
      </c>
      <c r="D10334" s="4" t="s">
        <v>14</v>
      </c>
      <c r="E10334" s="4" t="s">
        <v>14</v>
      </c>
      <c r="F10334" s="4" t="s">
        <v>24</v>
      </c>
      <c r="G10334" s="4" t="s">
        <v>24</v>
      </c>
      <c r="H10334" s="4" t="s">
        <v>24</v>
      </c>
      <c r="I10334" s="4" t="s">
        <v>24</v>
      </c>
      <c r="J10334" s="4" t="s">
        <v>24</v>
      </c>
      <c r="K10334" s="4" t="s">
        <v>24</v>
      </c>
    </row>
    <row r="10335" spans="1:9">
      <c r="A10335" t="n">
        <v>84167</v>
      </c>
      <c r="B10335" s="87" t="n">
        <v>178</v>
      </c>
      <c r="C10335" s="7" t="n">
        <v>6</v>
      </c>
      <c r="D10335" s="7" t="n">
        <v>0</v>
      </c>
      <c r="E10335" s="7" t="n">
        <v>0</v>
      </c>
      <c r="F10335" s="7" t="n">
        <v>0</v>
      </c>
      <c r="G10335" s="7" t="n">
        <v>0.649999976158142</v>
      </c>
      <c r="H10335" s="7" t="n">
        <v>0</v>
      </c>
      <c r="I10335" s="7" t="n">
        <v>0</v>
      </c>
      <c r="J10335" s="7" t="n">
        <v>0</v>
      </c>
      <c r="K10335" s="7" t="n">
        <v>1</v>
      </c>
    </row>
    <row r="10336" spans="1:9">
      <c r="A10336" t="s">
        <v>4</v>
      </c>
      <c r="B10336" s="4" t="s">
        <v>5</v>
      </c>
      <c r="C10336" s="4" t="s">
        <v>14</v>
      </c>
      <c r="D10336" s="4" t="s">
        <v>14</v>
      </c>
      <c r="E10336" s="4" t="s">
        <v>14</v>
      </c>
      <c r="F10336" s="4" t="s">
        <v>24</v>
      </c>
      <c r="G10336" s="4" t="s">
        <v>24</v>
      </c>
      <c r="H10336" s="4" t="s">
        <v>24</v>
      </c>
      <c r="I10336" s="4" t="s">
        <v>24</v>
      </c>
      <c r="J10336" s="4" t="s">
        <v>24</v>
      </c>
      <c r="K10336" s="4" t="s">
        <v>24</v>
      </c>
    </row>
    <row r="10337" spans="1:11">
      <c r="A10337" t="n">
        <v>84195</v>
      </c>
      <c r="B10337" s="87" t="n">
        <v>178</v>
      </c>
      <c r="C10337" s="7" t="n">
        <v>6</v>
      </c>
      <c r="D10337" s="7" t="n">
        <v>0</v>
      </c>
      <c r="E10337" s="7" t="n">
        <v>1</v>
      </c>
      <c r="F10337" s="7" t="n">
        <v>0.349999994039536</v>
      </c>
      <c r="G10337" s="7" t="n">
        <v>0.540000021457672</v>
      </c>
      <c r="H10337" s="7" t="n">
        <v>0</v>
      </c>
      <c r="I10337" s="7" t="n">
        <v>0</v>
      </c>
      <c r="J10337" s="7" t="n">
        <v>0</v>
      </c>
      <c r="K10337" s="7" t="n">
        <v>1</v>
      </c>
    </row>
    <row r="10338" spans="1:11">
      <c r="A10338" t="s">
        <v>4</v>
      </c>
      <c r="B10338" s="4" t="s">
        <v>5</v>
      </c>
      <c r="C10338" s="4" t="s">
        <v>14</v>
      </c>
      <c r="D10338" s="4" t="s">
        <v>14</v>
      </c>
      <c r="E10338" s="4" t="s">
        <v>14</v>
      </c>
      <c r="F10338" s="4" t="s">
        <v>24</v>
      </c>
      <c r="G10338" s="4" t="s">
        <v>24</v>
      </c>
      <c r="H10338" s="4" t="s">
        <v>24</v>
      </c>
      <c r="I10338" s="4" t="s">
        <v>24</v>
      </c>
      <c r="J10338" s="4" t="s">
        <v>24</v>
      </c>
      <c r="K10338" s="4" t="s">
        <v>24</v>
      </c>
    </row>
    <row r="10339" spans="1:11">
      <c r="A10339" t="n">
        <v>84223</v>
      </c>
      <c r="B10339" s="87" t="n">
        <v>178</v>
      </c>
      <c r="C10339" s="7" t="n">
        <v>6</v>
      </c>
      <c r="D10339" s="7" t="n">
        <v>0</v>
      </c>
      <c r="E10339" s="7" t="n">
        <v>2</v>
      </c>
      <c r="F10339" s="7" t="n">
        <v>0</v>
      </c>
      <c r="G10339" s="7" t="n">
        <v>0</v>
      </c>
      <c r="H10339" s="7" t="n">
        <v>0</v>
      </c>
      <c r="I10339" s="7" t="n">
        <v>0</v>
      </c>
      <c r="J10339" s="7" t="n">
        <v>0</v>
      </c>
      <c r="K10339" s="7" t="n">
        <v>1</v>
      </c>
    </row>
    <row r="10340" spans="1:11">
      <c r="A10340" t="s">
        <v>4</v>
      </c>
      <c r="B10340" s="4" t="s">
        <v>5</v>
      </c>
      <c r="C10340" s="4" t="s">
        <v>14</v>
      </c>
      <c r="D10340" s="4" t="s">
        <v>14</v>
      </c>
      <c r="E10340" s="4" t="s">
        <v>14</v>
      </c>
      <c r="F10340" s="4" t="s">
        <v>24</v>
      </c>
      <c r="G10340" s="4" t="s">
        <v>24</v>
      </c>
      <c r="H10340" s="4" t="s">
        <v>24</v>
      </c>
      <c r="I10340" s="4" t="s">
        <v>24</v>
      </c>
      <c r="J10340" s="4" t="s">
        <v>24</v>
      </c>
      <c r="K10340" s="4" t="s">
        <v>24</v>
      </c>
    </row>
    <row r="10341" spans="1:11">
      <c r="A10341" t="n">
        <v>84251</v>
      </c>
      <c r="B10341" s="87" t="n">
        <v>178</v>
      </c>
      <c r="C10341" s="7" t="n">
        <v>6</v>
      </c>
      <c r="D10341" s="7" t="n">
        <v>0</v>
      </c>
      <c r="E10341" s="7" t="n">
        <v>3</v>
      </c>
      <c r="F10341" s="7" t="n">
        <v>0.430000007152557</v>
      </c>
      <c r="G10341" s="7" t="n">
        <v>0</v>
      </c>
      <c r="H10341" s="7" t="n">
        <v>0</v>
      </c>
      <c r="I10341" s="7" t="n">
        <v>0</v>
      </c>
      <c r="J10341" s="7" t="n">
        <v>0</v>
      </c>
      <c r="K10341" s="7" t="n">
        <v>1</v>
      </c>
    </row>
    <row r="10342" spans="1:11">
      <c r="A10342" t="s">
        <v>4</v>
      </c>
      <c r="B10342" s="4" t="s">
        <v>5</v>
      </c>
      <c r="C10342" s="4" t="s">
        <v>14</v>
      </c>
      <c r="D10342" s="4" t="s">
        <v>14</v>
      </c>
      <c r="E10342" s="4" t="s">
        <v>10</v>
      </c>
      <c r="F10342" s="4" t="s">
        <v>24</v>
      </c>
      <c r="G10342" s="4" t="s">
        <v>24</v>
      </c>
      <c r="H10342" s="4" t="s">
        <v>24</v>
      </c>
      <c r="I10342" s="4" t="s">
        <v>24</v>
      </c>
      <c r="J10342" s="4" t="s">
        <v>24</v>
      </c>
      <c r="K10342" s="4" t="s">
        <v>24</v>
      </c>
      <c r="L10342" s="4" t="s">
        <v>24</v>
      </c>
    </row>
    <row r="10343" spans="1:11">
      <c r="A10343" t="n">
        <v>84279</v>
      </c>
      <c r="B10343" s="87" t="n">
        <v>178</v>
      </c>
      <c r="C10343" s="7" t="n">
        <v>1</v>
      </c>
      <c r="D10343" s="7" t="n">
        <v>0</v>
      </c>
      <c r="E10343" s="7" t="n">
        <v>0</v>
      </c>
      <c r="F10343" s="7" t="n">
        <v>0.0799999982118607</v>
      </c>
      <c r="G10343" s="7" t="n">
        <v>0</v>
      </c>
      <c r="H10343" s="7" t="n">
        <v>0</v>
      </c>
      <c r="I10343" s="7" t="n">
        <v>330</v>
      </c>
      <c r="J10343" s="7" t="n">
        <v>0</v>
      </c>
      <c r="K10343" s="7" t="n">
        <v>2.40000009536743</v>
      </c>
      <c r="L10343" s="7" t="n">
        <v>0</v>
      </c>
    </row>
    <row r="10344" spans="1:11">
      <c r="A10344" t="s">
        <v>4</v>
      </c>
      <c r="B10344" s="4" t="s">
        <v>5</v>
      </c>
      <c r="C10344" s="4" t="s">
        <v>14</v>
      </c>
      <c r="D10344" s="4" t="s">
        <v>14</v>
      </c>
      <c r="E10344" s="4" t="s">
        <v>24</v>
      </c>
    </row>
    <row r="10345" spans="1:11">
      <c r="A10345" t="n">
        <v>84312</v>
      </c>
      <c r="B10345" s="87" t="n">
        <v>178</v>
      </c>
      <c r="C10345" s="7" t="n">
        <v>3</v>
      </c>
      <c r="D10345" s="7" t="n">
        <v>0</v>
      </c>
      <c r="E10345" s="7" t="n">
        <v>0.25</v>
      </c>
    </row>
    <row r="10346" spans="1:11">
      <c r="A10346" t="s">
        <v>4</v>
      </c>
      <c r="B10346" s="4" t="s">
        <v>5</v>
      </c>
      <c r="C10346" s="4" t="s">
        <v>14</v>
      </c>
      <c r="D10346" s="4" t="s">
        <v>14</v>
      </c>
    </row>
    <row r="10347" spans="1:11">
      <c r="A10347" t="n">
        <v>84319</v>
      </c>
      <c r="B10347" s="87" t="n">
        <v>178</v>
      </c>
      <c r="C10347" s="7" t="n">
        <v>5</v>
      </c>
      <c r="D10347" s="7" t="n">
        <v>0</v>
      </c>
    </row>
    <row r="10348" spans="1:11">
      <c r="A10348" t="s">
        <v>4</v>
      </c>
      <c r="B10348" s="4" t="s">
        <v>5</v>
      </c>
      <c r="C10348" s="4" t="s">
        <v>14</v>
      </c>
      <c r="D10348" s="4" t="s">
        <v>10</v>
      </c>
      <c r="E10348" s="4" t="s">
        <v>10</v>
      </c>
      <c r="F10348" s="4" t="s">
        <v>14</v>
      </c>
    </row>
    <row r="10349" spans="1:11">
      <c r="A10349" t="n">
        <v>84322</v>
      </c>
      <c r="B10349" s="25" t="n">
        <v>25</v>
      </c>
      <c r="C10349" s="7" t="n">
        <v>1</v>
      </c>
      <c r="D10349" s="7" t="n">
        <v>250</v>
      </c>
      <c r="E10349" s="7" t="n">
        <v>300</v>
      </c>
      <c r="F10349" s="7" t="n">
        <v>0</v>
      </c>
    </row>
    <row r="10350" spans="1:11">
      <c r="A10350" t="s">
        <v>4</v>
      </c>
      <c r="B10350" s="4" t="s">
        <v>5</v>
      </c>
      <c r="C10350" s="4" t="s">
        <v>14</v>
      </c>
      <c r="D10350" s="4" t="s">
        <v>10</v>
      </c>
      <c r="E10350" s="4" t="s">
        <v>6</v>
      </c>
    </row>
    <row r="10351" spans="1:11">
      <c r="A10351" t="n">
        <v>84329</v>
      </c>
      <c r="B10351" s="26" t="n">
        <v>51</v>
      </c>
      <c r="C10351" s="7" t="n">
        <v>4</v>
      </c>
      <c r="D10351" s="7" t="n">
        <v>7032</v>
      </c>
      <c r="E10351" s="7" t="s">
        <v>683</v>
      </c>
    </row>
    <row r="10352" spans="1:11">
      <c r="A10352" t="s">
        <v>4</v>
      </c>
      <c r="B10352" s="4" t="s">
        <v>5</v>
      </c>
      <c r="C10352" s="4" t="s">
        <v>10</v>
      </c>
    </row>
    <row r="10353" spans="1:12">
      <c r="A10353" t="n">
        <v>84343</v>
      </c>
      <c r="B10353" s="27" t="n">
        <v>16</v>
      </c>
      <c r="C10353" s="7" t="n">
        <v>0</v>
      </c>
    </row>
    <row r="10354" spans="1:12">
      <c r="A10354" t="s">
        <v>4</v>
      </c>
      <c r="B10354" s="4" t="s">
        <v>5</v>
      </c>
      <c r="C10354" s="4" t="s">
        <v>10</v>
      </c>
      <c r="D10354" s="4" t="s">
        <v>14</v>
      </c>
      <c r="E10354" s="4" t="s">
        <v>9</v>
      </c>
      <c r="F10354" s="4" t="s">
        <v>45</v>
      </c>
      <c r="G10354" s="4" t="s">
        <v>14</v>
      </c>
      <c r="H10354" s="4" t="s">
        <v>14</v>
      </c>
      <c r="I10354" s="4" t="s">
        <v>14</v>
      </c>
      <c r="J10354" s="4" t="s">
        <v>9</v>
      </c>
      <c r="K10354" s="4" t="s">
        <v>45</v>
      </c>
      <c r="L10354" s="4" t="s">
        <v>14</v>
      </c>
      <c r="M10354" s="4" t="s">
        <v>14</v>
      </c>
    </row>
    <row r="10355" spans="1:12">
      <c r="A10355" t="n">
        <v>84346</v>
      </c>
      <c r="B10355" s="28" t="n">
        <v>26</v>
      </c>
      <c r="C10355" s="7" t="n">
        <v>7032</v>
      </c>
      <c r="D10355" s="7" t="n">
        <v>17</v>
      </c>
      <c r="E10355" s="7" t="n">
        <v>18435</v>
      </c>
      <c r="F10355" s="7" t="s">
        <v>684</v>
      </c>
      <c r="G10355" s="7" t="n">
        <v>2</v>
      </c>
      <c r="H10355" s="7" t="n">
        <v>3</v>
      </c>
      <c r="I10355" s="7" t="n">
        <v>17</v>
      </c>
      <c r="J10355" s="7" t="n">
        <v>18436</v>
      </c>
      <c r="K10355" s="7" t="s">
        <v>685</v>
      </c>
      <c r="L10355" s="7" t="n">
        <v>2</v>
      </c>
      <c r="M10355" s="7" t="n">
        <v>0</v>
      </c>
    </row>
    <row r="10356" spans="1:12">
      <c r="A10356" t="s">
        <v>4</v>
      </c>
      <c r="B10356" s="4" t="s">
        <v>5</v>
      </c>
    </row>
    <row r="10357" spans="1:12">
      <c r="A10357" t="n">
        <v>84529</v>
      </c>
      <c r="B10357" s="29" t="n">
        <v>28</v>
      </c>
    </row>
    <row r="10358" spans="1:12">
      <c r="A10358" t="s">
        <v>4</v>
      </c>
      <c r="B10358" s="4" t="s">
        <v>5</v>
      </c>
      <c r="C10358" s="4" t="s">
        <v>14</v>
      </c>
      <c r="D10358" s="4" t="s">
        <v>10</v>
      </c>
      <c r="E10358" s="4" t="s">
        <v>10</v>
      </c>
      <c r="F10358" s="4" t="s">
        <v>14</v>
      </c>
    </row>
    <row r="10359" spans="1:12">
      <c r="A10359" t="n">
        <v>84530</v>
      </c>
      <c r="B10359" s="25" t="n">
        <v>25</v>
      </c>
      <c r="C10359" s="7" t="n">
        <v>1</v>
      </c>
      <c r="D10359" s="7" t="n">
        <v>65535</v>
      </c>
      <c r="E10359" s="7" t="n">
        <v>65535</v>
      </c>
      <c r="F10359" s="7" t="n">
        <v>0</v>
      </c>
    </row>
    <row r="10360" spans="1:12">
      <c r="A10360" t="s">
        <v>4</v>
      </c>
      <c r="B10360" s="4" t="s">
        <v>5</v>
      </c>
      <c r="C10360" s="4" t="s">
        <v>14</v>
      </c>
      <c r="D10360" s="4" t="s">
        <v>10</v>
      </c>
      <c r="E10360" s="4" t="s">
        <v>10</v>
      </c>
      <c r="F10360" s="4" t="s">
        <v>14</v>
      </c>
    </row>
    <row r="10361" spans="1:12">
      <c r="A10361" t="n">
        <v>84537</v>
      </c>
      <c r="B10361" s="25" t="n">
        <v>25</v>
      </c>
      <c r="C10361" s="7" t="n">
        <v>1</v>
      </c>
      <c r="D10361" s="7" t="n">
        <v>10</v>
      </c>
      <c r="E10361" s="7" t="n">
        <v>50</v>
      </c>
      <c r="F10361" s="7" t="n">
        <v>0</v>
      </c>
    </row>
    <row r="10362" spans="1:12">
      <c r="A10362" t="s">
        <v>4</v>
      </c>
      <c r="B10362" s="4" t="s">
        <v>5</v>
      </c>
      <c r="C10362" s="4" t="s">
        <v>14</v>
      </c>
      <c r="D10362" s="4" t="s">
        <v>10</v>
      </c>
      <c r="E10362" s="4" t="s">
        <v>6</v>
      </c>
    </row>
    <row r="10363" spans="1:12">
      <c r="A10363" t="n">
        <v>84544</v>
      </c>
      <c r="B10363" s="26" t="n">
        <v>51</v>
      </c>
      <c r="C10363" s="7" t="n">
        <v>4</v>
      </c>
      <c r="D10363" s="7" t="n">
        <v>0</v>
      </c>
      <c r="E10363" s="7" t="s">
        <v>515</v>
      </c>
    </row>
    <row r="10364" spans="1:12">
      <c r="A10364" t="s">
        <v>4</v>
      </c>
      <c r="B10364" s="4" t="s">
        <v>5</v>
      </c>
      <c r="C10364" s="4" t="s">
        <v>10</v>
      </c>
    </row>
    <row r="10365" spans="1:12">
      <c r="A10365" t="n">
        <v>84558</v>
      </c>
      <c r="B10365" s="27" t="n">
        <v>16</v>
      </c>
      <c r="C10365" s="7" t="n">
        <v>0</v>
      </c>
    </row>
    <row r="10366" spans="1:12">
      <c r="A10366" t="s">
        <v>4</v>
      </c>
      <c r="B10366" s="4" t="s">
        <v>5</v>
      </c>
      <c r="C10366" s="4" t="s">
        <v>10</v>
      </c>
      <c r="D10366" s="4" t="s">
        <v>14</v>
      </c>
      <c r="E10366" s="4" t="s">
        <v>9</v>
      </c>
      <c r="F10366" s="4" t="s">
        <v>45</v>
      </c>
      <c r="G10366" s="4" t="s">
        <v>14</v>
      </c>
      <c r="H10366" s="4" t="s">
        <v>14</v>
      </c>
      <c r="I10366" s="4" t="s">
        <v>14</v>
      </c>
      <c r="J10366" s="4" t="s">
        <v>9</v>
      </c>
      <c r="K10366" s="4" t="s">
        <v>45</v>
      </c>
      <c r="L10366" s="4" t="s">
        <v>14</v>
      </c>
      <c r="M10366" s="4" t="s">
        <v>14</v>
      </c>
    </row>
    <row r="10367" spans="1:12">
      <c r="A10367" t="n">
        <v>84561</v>
      </c>
      <c r="B10367" s="28" t="n">
        <v>26</v>
      </c>
      <c r="C10367" s="7" t="n">
        <v>0</v>
      </c>
      <c r="D10367" s="7" t="n">
        <v>17</v>
      </c>
      <c r="E10367" s="7" t="n">
        <v>52592</v>
      </c>
      <c r="F10367" s="7" t="s">
        <v>686</v>
      </c>
      <c r="G10367" s="7" t="n">
        <v>2</v>
      </c>
      <c r="H10367" s="7" t="n">
        <v>3</v>
      </c>
      <c r="I10367" s="7" t="n">
        <v>17</v>
      </c>
      <c r="J10367" s="7" t="n">
        <v>52593</v>
      </c>
      <c r="K10367" s="7" t="s">
        <v>687</v>
      </c>
      <c r="L10367" s="7" t="n">
        <v>2</v>
      </c>
      <c r="M10367" s="7" t="n">
        <v>0</v>
      </c>
    </row>
    <row r="10368" spans="1:12">
      <c r="A10368" t="s">
        <v>4</v>
      </c>
      <c r="B10368" s="4" t="s">
        <v>5</v>
      </c>
    </row>
    <row r="10369" spans="1:13">
      <c r="A10369" t="n">
        <v>84665</v>
      </c>
      <c r="B10369" s="29" t="n">
        <v>28</v>
      </c>
    </row>
    <row r="10370" spans="1:13">
      <c r="A10370" t="s">
        <v>4</v>
      </c>
      <c r="B10370" s="4" t="s">
        <v>5</v>
      </c>
      <c r="C10370" s="4" t="s">
        <v>10</v>
      </c>
      <c r="D10370" s="4" t="s">
        <v>14</v>
      </c>
    </row>
    <row r="10371" spans="1:13">
      <c r="A10371" t="n">
        <v>84666</v>
      </c>
      <c r="B10371" s="31" t="n">
        <v>89</v>
      </c>
      <c r="C10371" s="7" t="n">
        <v>65533</v>
      </c>
      <c r="D10371" s="7" t="n">
        <v>1</v>
      </c>
    </row>
    <row r="10372" spans="1:13">
      <c r="A10372" t="s">
        <v>4</v>
      </c>
      <c r="B10372" s="4" t="s">
        <v>5</v>
      </c>
      <c r="C10372" s="4" t="s">
        <v>14</v>
      </c>
      <c r="D10372" s="4" t="s">
        <v>14</v>
      </c>
      <c r="E10372" s="4" t="s">
        <v>24</v>
      </c>
    </row>
    <row r="10373" spans="1:13">
      <c r="A10373" t="n">
        <v>84670</v>
      </c>
      <c r="B10373" s="87" t="n">
        <v>178</v>
      </c>
      <c r="C10373" s="7" t="n">
        <v>4</v>
      </c>
      <c r="D10373" s="7" t="n">
        <v>0</v>
      </c>
      <c r="E10373" s="7" t="n">
        <v>0.25</v>
      </c>
    </row>
    <row r="10374" spans="1:13">
      <c r="A10374" t="s">
        <v>4</v>
      </c>
      <c r="B10374" s="4" t="s">
        <v>5</v>
      </c>
      <c r="C10374" s="4" t="s">
        <v>14</v>
      </c>
      <c r="D10374" s="4" t="s">
        <v>14</v>
      </c>
    </row>
    <row r="10375" spans="1:13">
      <c r="A10375" t="n">
        <v>84677</v>
      </c>
      <c r="B10375" s="87" t="n">
        <v>178</v>
      </c>
      <c r="C10375" s="7" t="n">
        <v>5</v>
      </c>
      <c r="D10375" s="7" t="n">
        <v>0</v>
      </c>
    </row>
    <row r="10376" spans="1:13">
      <c r="A10376" t="s">
        <v>4</v>
      </c>
      <c r="B10376" s="4" t="s">
        <v>5</v>
      </c>
      <c r="C10376" s="4" t="s">
        <v>14</v>
      </c>
      <c r="D10376" s="4" t="s">
        <v>14</v>
      </c>
    </row>
    <row r="10377" spans="1:13">
      <c r="A10377" t="n">
        <v>84680</v>
      </c>
      <c r="B10377" s="87" t="n">
        <v>178</v>
      </c>
      <c r="C10377" s="7" t="n">
        <v>2</v>
      </c>
      <c r="D10377" s="7" t="n">
        <v>0</v>
      </c>
    </row>
    <row r="10378" spans="1:13">
      <c r="A10378" t="s">
        <v>4</v>
      </c>
      <c r="B10378" s="4" t="s">
        <v>5</v>
      </c>
      <c r="C10378" s="4" t="s">
        <v>14</v>
      </c>
      <c r="D10378" s="4" t="s">
        <v>24</v>
      </c>
      <c r="E10378" s="4" t="s">
        <v>10</v>
      </c>
      <c r="F10378" s="4" t="s">
        <v>14</v>
      </c>
    </row>
    <row r="10379" spans="1:13">
      <c r="A10379" t="n">
        <v>84683</v>
      </c>
      <c r="B10379" s="15" t="n">
        <v>49</v>
      </c>
      <c r="C10379" s="7" t="n">
        <v>3</v>
      </c>
      <c r="D10379" s="7" t="n">
        <v>1</v>
      </c>
      <c r="E10379" s="7" t="n">
        <v>500</v>
      </c>
      <c r="F10379" s="7" t="n">
        <v>0</v>
      </c>
    </row>
    <row r="10380" spans="1:13">
      <c r="A10380" t="s">
        <v>4</v>
      </c>
      <c r="B10380" s="4" t="s">
        <v>5</v>
      </c>
      <c r="C10380" s="4" t="s">
        <v>14</v>
      </c>
      <c r="D10380" s="4" t="s">
        <v>10</v>
      </c>
      <c r="E10380" s="4" t="s">
        <v>24</v>
      </c>
    </row>
    <row r="10381" spans="1:13">
      <c r="A10381" t="n">
        <v>84692</v>
      </c>
      <c r="B10381" s="23" t="n">
        <v>58</v>
      </c>
      <c r="C10381" s="7" t="n">
        <v>101</v>
      </c>
      <c r="D10381" s="7" t="n">
        <v>300</v>
      </c>
      <c r="E10381" s="7" t="n">
        <v>1</v>
      </c>
    </row>
    <row r="10382" spans="1:13">
      <c r="A10382" t="s">
        <v>4</v>
      </c>
      <c r="B10382" s="4" t="s">
        <v>5</v>
      </c>
      <c r="C10382" s="4" t="s">
        <v>14</v>
      </c>
      <c r="D10382" s="4" t="s">
        <v>10</v>
      </c>
    </row>
    <row r="10383" spans="1:13">
      <c r="A10383" t="n">
        <v>84700</v>
      </c>
      <c r="B10383" s="23" t="n">
        <v>58</v>
      </c>
      <c r="C10383" s="7" t="n">
        <v>254</v>
      </c>
      <c r="D10383" s="7" t="n">
        <v>0</v>
      </c>
    </row>
    <row r="10384" spans="1:13">
      <c r="A10384" t="s">
        <v>4</v>
      </c>
      <c r="B10384" s="4" t="s">
        <v>5</v>
      </c>
      <c r="C10384" s="4" t="s">
        <v>14</v>
      </c>
      <c r="D10384" s="4" t="s">
        <v>10</v>
      </c>
      <c r="E10384" s="4" t="s">
        <v>10</v>
      </c>
      <c r="F10384" s="4" t="s">
        <v>9</v>
      </c>
    </row>
    <row r="10385" spans="1:6">
      <c r="A10385" t="n">
        <v>84704</v>
      </c>
      <c r="B10385" s="59" t="n">
        <v>84</v>
      </c>
      <c r="C10385" s="7" t="n">
        <v>1</v>
      </c>
      <c r="D10385" s="7" t="n">
        <v>0</v>
      </c>
      <c r="E10385" s="7" t="n">
        <v>0</v>
      </c>
      <c r="F10385" s="7" t="n">
        <v>0</v>
      </c>
    </row>
    <row r="10386" spans="1:6">
      <c r="A10386" t="s">
        <v>4</v>
      </c>
      <c r="B10386" s="4" t="s">
        <v>5</v>
      </c>
      <c r="C10386" s="4" t="s">
        <v>14</v>
      </c>
      <c r="D10386" s="4" t="s">
        <v>14</v>
      </c>
      <c r="E10386" s="4" t="s">
        <v>24</v>
      </c>
      <c r="F10386" s="4" t="s">
        <v>24</v>
      </c>
      <c r="G10386" s="4" t="s">
        <v>24</v>
      </c>
      <c r="H10386" s="4" t="s">
        <v>10</v>
      </c>
    </row>
    <row r="10387" spans="1:6">
      <c r="A10387" t="n">
        <v>84714</v>
      </c>
      <c r="B10387" s="33" t="n">
        <v>45</v>
      </c>
      <c r="C10387" s="7" t="n">
        <v>2</v>
      </c>
      <c r="D10387" s="7" t="n">
        <v>3</v>
      </c>
      <c r="E10387" s="7" t="n">
        <v>-139.770004272461</v>
      </c>
      <c r="F10387" s="7" t="n">
        <v>121.23999786377</v>
      </c>
      <c r="G10387" s="7" t="n">
        <v>35.7400016784668</v>
      </c>
      <c r="H10387" s="7" t="n">
        <v>0</v>
      </c>
    </row>
    <row r="10388" spans="1:6">
      <c r="A10388" t="s">
        <v>4</v>
      </c>
      <c r="B10388" s="4" t="s">
        <v>5</v>
      </c>
      <c r="C10388" s="4" t="s">
        <v>14</v>
      </c>
      <c r="D10388" s="4" t="s">
        <v>14</v>
      </c>
      <c r="E10388" s="4" t="s">
        <v>24</v>
      </c>
      <c r="F10388" s="4" t="s">
        <v>24</v>
      </c>
      <c r="G10388" s="4" t="s">
        <v>24</v>
      </c>
      <c r="H10388" s="4" t="s">
        <v>10</v>
      </c>
      <c r="I10388" s="4" t="s">
        <v>14</v>
      </c>
    </row>
    <row r="10389" spans="1:6">
      <c r="A10389" t="n">
        <v>84731</v>
      </c>
      <c r="B10389" s="33" t="n">
        <v>45</v>
      </c>
      <c r="C10389" s="7" t="n">
        <v>4</v>
      </c>
      <c r="D10389" s="7" t="n">
        <v>3</v>
      </c>
      <c r="E10389" s="7" t="n">
        <v>359.5</v>
      </c>
      <c r="F10389" s="7" t="n">
        <v>195.990005493164</v>
      </c>
      <c r="G10389" s="7" t="n">
        <v>15.8699998855591</v>
      </c>
      <c r="H10389" s="7" t="n">
        <v>0</v>
      </c>
      <c r="I10389" s="7" t="n">
        <v>0</v>
      </c>
    </row>
    <row r="10390" spans="1:6">
      <c r="A10390" t="s">
        <v>4</v>
      </c>
      <c r="B10390" s="4" t="s">
        <v>5</v>
      </c>
      <c r="C10390" s="4" t="s">
        <v>14</v>
      </c>
      <c r="D10390" s="4" t="s">
        <v>14</v>
      </c>
      <c r="E10390" s="4" t="s">
        <v>24</v>
      </c>
      <c r="F10390" s="4" t="s">
        <v>10</v>
      </c>
    </row>
    <row r="10391" spans="1:6">
      <c r="A10391" t="n">
        <v>84749</v>
      </c>
      <c r="B10391" s="33" t="n">
        <v>45</v>
      </c>
      <c r="C10391" s="7" t="n">
        <v>5</v>
      </c>
      <c r="D10391" s="7" t="n">
        <v>3</v>
      </c>
      <c r="E10391" s="7" t="n">
        <v>9</v>
      </c>
      <c r="F10391" s="7" t="n">
        <v>0</v>
      </c>
    </row>
    <row r="10392" spans="1:6">
      <c r="A10392" t="s">
        <v>4</v>
      </c>
      <c r="B10392" s="4" t="s">
        <v>5</v>
      </c>
      <c r="C10392" s="4" t="s">
        <v>14</v>
      </c>
      <c r="D10392" s="4" t="s">
        <v>14</v>
      </c>
      <c r="E10392" s="4" t="s">
        <v>24</v>
      </c>
      <c r="F10392" s="4" t="s">
        <v>10</v>
      </c>
    </row>
    <row r="10393" spans="1:6">
      <c r="A10393" t="n">
        <v>84758</v>
      </c>
      <c r="B10393" s="33" t="n">
        <v>45</v>
      </c>
      <c r="C10393" s="7" t="n">
        <v>11</v>
      </c>
      <c r="D10393" s="7" t="n">
        <v>3</v>
      </c>
      <c r="E10393" s="7" t="n">
        <v>32.2000007629395</v>
      </c>
      <c r="F10393" s="7" t="n">
        <v>0</v>
      </c>
    </row>
    <row r="10394" spans="1:6">
      <c r="A10394" t="s">
        <v>4</v>
      </c>
      <c r="B10394" s="4" t="s">
        <v>5</v>
      </c>
      <c r="C10394" s="4" t="s">
        <v>14</v>
      </c>
      <c r="D10394" s="4" t="s">
        <v>10</v>
      </c>
      <c r="E10394" s="4" t="s">
        <v>10</v>
      </c>
      <c r="F10394" s="4" t="s">
        <v>9</v>
      </c>
    </row>
    <row r="10395" spans="1:6">
      <c r="A10395" t="n">
        <v>84767</v>
      </c>
      <c r="B10395" s="59" t="n">
        <v>84</v>
      </c>
      <c r="C10395" s="7" t="n">
        <v>0</v>
      </c>
      <c r="D10395" s="7" t="n">
        <v>2</v>
      </c>
      <c r="E10395" s="7" t="n">
        <v>0</v>
      </c>
      <c r="F10395" s="7" t="n">
        <v>1045220557</v>
      </c>
    </row>
    <row r="10396" spans="1:6">
      <c r="A10396" t="s">
        <v>4</v>
      </c>
      <c r="B10396" s="4" t="s">
        <v>5</v>
      </c>
      <c r="C10396" s="4" t="s">
        <v>14</v>
      </c>
      <c r="D10396" s="4" t="s">
        <v>14</v>
      </c>
      <c r="E10396" s="4" t="s">
        <v>24</v>
      </c>
      <c r="F10396" s="4" t="s">
        <v>10</v>
      </c>
    </row>
    <row r="10397" spans="1:6">
      <c r="A10397" t="n">
        <v>84777</v>
      </c>
      <c r="B10397" s="33" t="n">
        <v>45</v>
      </c>
      <c r="C10397" s="7" t="n">
        <v>5</v>
      </c>
      <c r="D10397" s="7" t="n">
        <v>3</v>
      </c>
      <c r="E10397" s="7" t="n">
        <v>5.69999980926514</v>
      </c>
      <c r="F10397" s="7" t="n">
        <v>800</v>
      </c>
    </row>
    <row r="10398" spans="1:6">
      <c r="A10398" t="s">
        <v>4</v>
      </c>
      <c r="B10398" s="4" t="s">
        <v>5</v>
      </c>
      <c r="C10398" s="4" t="s">
        <v>14</v>
      </c>
      <c r="D10398" s="4" t="s">
        <v>10</v>
      </c>
    </row>
    <row r="10399" spans="1:6">
      <c r="A10399" t="n">
        <v>84786</v>
      </c>
      <c r="B10399" s="23" t="n">
        <v>58</v>
      </c>
      <c r="C10399" s="7" t="n">
        <v>255</v>
      </c>
      <c r="D10399" s="7" t="n">
        <v>0</v>
      </c>
    </row>
    <row r="10400" spans="1:6">
      <c r="A10400" t="s">
        <v>4</v>
      </c>
      <c r="B10400" s="4" t="s">
        <v>5</v>
      </c>
      <c r="C10400" s="4" t="s">
        <v>10</v>
      </c>
    </row>
    <row r="10401" spans="1:9">
      <c r="A10401" t="n">
        <v>84790</v>
      </c>
      <c r="B10401" s="27" t="n">
        <v>16</v>
      </c>
      <c r="C10401" s="7" t="n">
        <v>500</v>
      </c>
    </row>
    <row r="10402" spans="1:9">
      <c r="A10402" t="s">
        <v>4</v>
      </c>
      <c r="B10402" s="4" t="s">
        <v>5</v>
      </c>
      <c r="C10402" s="4" t="s">
        <v>14</v>
      </c>
      <c r="D10402" s="4" t="s">
        <v>10</v>
      </c>
      <c r="E10402" s="4" t="s">
        <v>10</v>
      </c>
      <c r="F10402" s="4" t="s">
        <v>9</v>
      </c>
    </row>
    <row r="10403" spans="1:9">
      <c r="A10403" t="n">
        <v>84793</v>
      </c>
      <c r="B10403" s="59" t="n">
        <v>84</v>
      </c>
      <c r="C10403" s="7" t="n">
        <v>1</v>
      </c>
      <c r="D10403" s="7" t="n">
        <v>0</v>
      </c>
      <c r="E10403" s="7" t="n">
        <v>0</v>
      </c>
      <c r="F10403" s="7" t="n">
        <v>0</v>
      </c>
    </row>
    <row r="10404" spans="1:9">
      <c r="A10404" t="s">
        <v>4</v>
      </c>
      <c r="B10404" s="4" t="s">
        <v>5</v>
      </c>
      <c r="C10404" s="4" t="s">
        <v>6</v>
      </c>
      <c r="D10404" s="4" t="s">
        <v>10</v>
      </c>
    </row>
    <row r="10405" spans="1:9">
      <c r="A10405" t="n">
        <v>84803</v>
      </c>
      <c r="B10405" s="65" t="n">
        <v>29</v>
      </c>
      <c r="C10405" s="7" t="s">
        <v>413</v>
      </c>
      <c r="D10405" s="7" t="n">
        <v>1560</v>
      </c>
    </row>
    <row r="10406" spans="1:9">
      <c r="A10406" t="s">
        <v>4</v>
      </c>
      <c r="B10406" s="4" t="s">
        <v>5</v>
      </c>
      <c r="C10406" s="4" t="s">
        <v>6</v>
      </c>
      <c r="D10406" s="4" t="s">
        <v>10</v>
      </c>
    </row>
    <row r="10407" spans="1:9">
      <c r="A10407" t="n">
        <v>84821</v>
      </c>
      <c r="B10407" s="65" t="n">
        <v>29</v>
      </c>
      <c r="C10407" s="7" t="s">
        <v>415</v>
      </c>
      <c r="D10407" s="7" t="n">
        <v>1561</v>
      </c>
    </row>
    <row r="10408" spans="1:9">
      <c r="A10408" t="s">
        <v>4</v>
      </c>
      <c r="B10408" s="4" t="s">
        <v>5</v>
      </c>
      <c r="C10408" s="4" t="s">
        <v>6</v>
      </c>
      <c r="D10408" s="4" t="s">
        <v>10</v>
      </c>
    </row>
    <row r="10409" spans="1:9">
      <c r="A10409" t="n">
        <v>84831</v>
      </c>
      <c r="B10409" s="65" t="n">
        <v>29</v>
      </c>
      <c r="C10409" s="7" t="s">
        <v>415</v>
      </c>
      <c r="D10409" s="7" t="n">
        <v>1562</v>
      </c>
    </row>
    <row r="10410" spans="1:9">
      <c r="A10410" t="s">
        <v>4</v>
      </c>
      <c r="B10410" s="4" t="s">
        <v>5</v>
      </c>
      <c r="C10410" s="4" t="s">
        <v>6</v>
      </c>
      <c r="D10410" s="4" t="s">
        <v>10</v>
      </c>
    </row>
    <row r="10411" spans="1:9">
      <c r="A10411" t="n">
        <v>84841</v>
      </c>
      <c r="B10411" s="65" t="n">
        <v>29</v>
      </c>
      <c r="C10411" s="7" t="s">
        <v>420</v>
      </c>
      <c r="D10411" s="7" t="n">
        <v>7033</v>
      </c>
    </row>
    <row r="10412" spans="1:9">
      <c r="A10412" t="s">
        <v>4</v>
      </c>
      <c r="B10412" s="4" t="s">
        <v>5</v>
      </c>
      <c r="C10412" s="4" t="s">
        <v>10</v>
      </c>
    </row>
    <row r="10413" spans="1:9">
      <c r="A10413" t="n">
        <v>84852</v>
      </c>
      <c r="B10413" s="46" t="n">
        <v>12</v>
      </c>
      <c r="C10413" s="7" t="n">
        <v>6466</v>
      </c>
    </row>
    <row r="10414" spans="1:9">
      <c r="A10414" t="s">
        <v>4</v>
      </c>
      <c r="B10414" s="4" t="s">
        <v>5</v>
      </c>
      <c r="C10414" s="4" t="s">
        <v>9</v>
      </c>
    </row>
    <row r="10415" spans="1:9">
      <c r="A10415" t="n">
        <v>84855</v>
      </c>
      <c r="B10415" s="30" t="n">
        <v>15</v>
      </c>
      <c r="C10415" s="7" t="n">
        <v>2097152</v>
      </c>
    </row>
    <row r="10416" spans="1:9">
      <c r="A10416" t="s">
        <v>4</v>
      </c>
      <c r="B10416" s="4" t="s">
        <v>5</v>
      </c>
      <c r="C10416" s="4" t="s">
        <v>14</v>
      </c>
      <c r="D10416" s="4" t="s">
        <v>10</v>
      </c>
      <c r="E10416" s="4" t="s">
        <v>10</v>
      </c>
      <c r="F10416" s="4" t="s">
        <v>10</v>
      </c>
    </row>
    <row r="10417" spans="1:6">
      <c r="A10417" t="n">
        <v>84860</v>
      </c>
      <c r="B10417" s="88" t="n">
        <v>63</v>
      </c>
      <c r="C10417" s="7" t="n">
        <v>0</v>
      </c>
      <c r="D10417" s="7" t="n">
        <v>65535</v>
      </c>
      <c r="E10417" s="7" t="n">
        <v>45</v>
      </c>
      <c r="F10417" s="7" t="n">
        <v>0</v>
      </c>
    </row>
    <row r="10418" spans="1:6">
      <c r="A10418" t="s">
        <v>4</v>
      </c>
      <c r="B10418" s="4" t="s">
        <v>5</v>
      </c>
      <c r="C10418" s="4" t="s">
        <v>14</v>
      </c>
      <c r="D10418" s="4" t="s">
        <v>10</v>
      </c>
      <c r="E10418" s="4" t="s">
        <v>10</v>
      </c>
      <c r="F10418" s="4" t="s">
        <v>10</v>
      </c>
    </row>
    <row r="10419" spans="1:6">
      <c r="A10419" t="n">
        <v>84868</v>
      </c>
      <c r="B10419" s="88" t="n">
        <v>63</v>
      </c>
      <c r="C10419" s="7" t="n">
        <v>0</v>
      </c>
      <c r="D10419" s="7" t="n">
        <v>65535</v>
      </c>
      <c r="E10419" s="7" t="n">
        <v>32</v>
      </c>
      <c r="F10419" s="7" t="n">
        <v>100</v>
      </c>
    </row>
    <row r="10420" spans="1:6">
      <c r="A10420" t="s">
        <v>4</v>
      </c>
      <c r="B10420" s="4" t="s">
        <v>5</v>
      </c>
      <c r="C10420" s="4" t="s">
        <v>14</v>
      </c>
      <c r="D10420" s="4" t="s">
        <v>6</v>
      </c>
    </row>
    <row r="10421" spans="1:6">
      <c r="A10421" t="n">
        <v>84876</v>
      </c>
      <c r="B10421" s="9" t="n">
        <v>2</v>
      </c>
      <c r="C10421" s="7" t="n">
        <v>10</v>
      </c>
      <c r="D10421" s="7" t="s">
        <v>688</v>
      </c>
    </row>
    <row r="10422" spans="1:6">
      <c r="A10422" t="s">
        <v>4</v>
      </c>
      <c r="B10422" s="4" t="s">
        <v>5</v>
      </c>
      <c r="C10422" s="4" t="s">
        <v>14</v>
      </c>
      <c r="D10422" s="4" t="s">
        <v>6</v>
      </c>
    </row>
    <row r="10423" spans="1:6">
      <c r="A10423" t="n">
        <v>84907</v>
      </c>
      <c r="B10423" s="9" t="n">
        <v>2</v>
      </c>
      <c r="C10423" s="7" t="n">
        <v>10</v>
      </c>
      <c r="D10423" s="7" t="s">
        <v>689</v>
      </c>
    </row>
    <row r="10424" spans="1:6">
      <c r="A10424" t="s">
        <v>4</v>
      </c>
      <c r="B10424" s="4" t="s">
        <v>5</v>
      </c>
      <c r="C10424" s="4" t="s">
        <v>14</v>
      </c>
      <c r="D10424" s="4" t="s">
        <v>10</v>
      </c>
    </row>
    <row r="10425" spans="1:6">
      <c r="A10425" t="n">
        <v>84931</v>
      </c>
      <c r="B10425" s="54" t="n">
        <v>64</v>
      </c>
      <c r="C10425" s="7" t="n">
        <v>16</v>
      </c>
      <c r="D10425" s="7" t="n">
        <v>0</v>
      </c>
    </row>
    <row r="10426" spans="1:6">
      <c r="A10426" t="s">
        <v>4</v>
      </c>
      <c r="B10426" s="4" t="s">
        <v>5</v>
      </c>
      <c r="C10426" s="4" t="s">
        <v>10</v>
      </c>
    </row>
    <row r="10427" spans="1:6">
      <c r="A10427" t="n">
        <v>84935</v>
      </c>
      <c r="B10427" s="46" t="n">
        <v>12</v>
      </c>
      <c r="C10427" s="7" t="n">
        <v>6446</v>
      </c>
    </row>
    <row r="10428" spans="1:6">
      <c r="A10428" t="s">
        <v>4</v>
      </c>
      <c r="B10428" s="4" t="s">
        <v>5</v>
      </c>
      <c r="C10428" s="4" t="s">
        <v>14</v>
      </c>
      <c r="D10428" s="4" t="s">
        <v>9</v>
      </c>
      <c r="E10428" s="4" t="s">
        <v>14</v>
      </c>
      <c r="F10428" s="4" t="s">
        <v>14</v>
      </c>
      <c r="G10428" s="4" t="s">
        <v>9</v>
      </c>
      <c r="H10428" s="4" t="s">
        <v>14</v>
      </c>
      <c r="I10428" s="4" t="s">
        <v>9</v>
      </c>
      <c r="J10428" s="4" t="s">
        <v>14</v>
      </c>
    </row>
    <row r="10429" spans="1:6">
      <c r="A10429" t="n">
        <v>84938</v>
      </c>
      <c r="B10429" s="76" t="n">
        <v>33</v>
      </c>
      <c r="C10429" s="7" t="n">
        <v>0</v>
      </c>
      <c r="D10429" s="7" t="n">
        <v>2</v>
      </c>
      <c r="E10429" s="7" t="n">
        <v>0</v>
      </c>
      <c r="F10429" s="7" t="n">
        <v>0</v>
      </c>
      <c r="G10429" s="7" t="n">
        <v>-1</v>
      </c>
      <c r="H10429" s="7" t="n">
        <v>0</v>
      </c>
      <c r="I10429" s="7" t="n">
        <v>-1</v>
      </c>
      <c r="J10429" s="7" t="n">
        <v>0</v>
      </c>
    </row>
    <row r="10430" spans="1:6">
      <c r="A10430" t="s">
        <v>4</v>
      </c>
      <c r="B10430" s="4" t="s">
        <v>5</v>
      </c>
    </row>
    <row r="10431" spans="1:6">
      <c r="A10431" t="n">
        <v>84956</v>
      </c>
      <c r="B10431" s="5" t="n">
        <v>1</v>
      </c>
    </row>
    <row r="10432" spans="1:6" s="3" customFormat="1" customHeight="0">
      <c r="A10432" s="3" t="s">
        <v>2</v>
      </c>
      <c r="B10432" s="3" t="s">
        <v>690</v>
      </c>
    </row>
    <row r="10433" spans="1:10">
      <c r="A10433" t="s">
        <v>4</v>
      </c>
      <c r="B10433" s="4" t="s">
        <v>5</v>
      </c>
      <c r="C10433" s="4" t="s">
        <v>10</v>
      </c>
      <c r="D10433" s="4" t="s">
        <v>9</v>
      </c>
    </row>
    <row r="10434" spans="1:10">
      <c r="A10434" t="n">
        <v>84960</v>
      </c>
      <c r="B10434" s="41" t="n">
        <v>43</v>
      </c>
      <c r="C10434" s="7" t="n">
        <v>65534</v>
      </c>
      <c r="D10434" s="7" t="n">
        <v>512</v>
      </c>
    </row>
    <row r="10435" spans="1:10">
      <c r="A10435" t="s">
        <v>4</v>
      </c>
      <c r="B10435" s="4" t="s">
        <v>5</v>
      </c>
      <c r="C10435" s="4" t="s">
        <v>10</v>
      </c>
      <c r="D10435" s="4" t="s">
        <v>24</v>
      </c>
      <c r="E10435" s="4" t="s">
        <v>24</v>
      </c>
      <c r="F10435" s="4" t="s">
        <v>24</v>
      </c>
      <c r="G10435" s="4" t="s">
        <v>24</v>
      </c>
    </row>
    <row r="10436" spans="1:10">
      <c r="A10436" t="n">
        <v>84967</v>
      </c>
      <c r="B10436" s="68" t="n">
        <v>131</v>
      </c>
      <c r="C10436" s="7" t="n">
        <v>65534</v>
      </c>
      <c r="D10436" s="7" t="n">
        <v>0.300000011920929</v>
      </c>
      <c r="E10436" s="7" t="n">
        <v>1</v>
      </c>
      <c r="F10436" s="7" t="n">
        <v>0</v>
      </c>
      <c r="G10436" s="7" t="n">
        <v>1</v>
      </c>
    </row>
    <row r="10437" spans="1:10">
      <c r="A10437" t="s">
        <v>4</v>
      </c>
      <c r="B10437" s="4" t="s">
        <v>5</v>
      </c>
      <c r="C10437" s="4" t="s">
        <v>10</v>
      </c>
      <c r="D10437" s="4" t="s">
        <v>10</v>
      </c>
      <c r="E10437" s="4" t="s">
        <v>24</v>
      </c>
      <c r="F10437" s="4" t="s">
        <v>24</v>
      </c>
      <c r="G10437" s="4" t="s">
        <v>24</v>
      </c>
      <c r="H10437" s="4" t="s">
        <v>24</v>
      </c>
      <c r="I10437" s="4" t="s">
        <v>14</v>
      </c>
      <c r="J10437" s="4" t="s">
        <v>10</v>
      </c>
    </row>
    <row r="10438" spans="1:10">
      <c r="A10438" t="n">
        <v>84986</v>
      </c>
      <c r="B10438" s="48" t="n">
        <v>55</v>
      </c>
      <c r="C10438" s="7" t="n">
        <v>65534</v>
      </c>
      <c r="D10438" s="7" t="n">
        <v>65533</v>
      </c>
      <c r="E10438" s="7" t="n">
        <v>-105.5</v>
      </c>
      <c r="F10438" s="7" t="n">
        <v>173.550003051758</v>
      </c>
      <c r="G10438" s="7" t="n">
        <v>31.75</v>
      </c>
      <c r="H10438" s="7" t="n">
        <v>4.5</v>
      </c>
      <c r="I10438" s="7" t="n">
        <v>2</v>
      </c>
      <c r="J10438" s="7" t="n">
        <v>0</v>
      </c>
    </row>
    <row r="10439" spans="1:10">
      <c r="A10439" t="s">
        <v>4</v>
      </c>
      <c r="B10439" s="4" t="s">
        <v>5</v>
      </c>
      <c r="C10439" s="4" t="s">
        <v>10</v>
      </c>
      <c r="D10439" s="4" t="s">
        <v>14</v>
      </c>
    </row>
    <row r="10440" spans="1:10">
      <c r="A10440" t="n">
        <v>85010</v>
      </c>
      <c r="B10440" s="49" t="n">
        <v>56</v>
      </c>
      <c r="C10440" s="7" t="n">
        <v>65534</v>
      </c>
      <c r="D10440" s="7" t="n">
        <v>0</v>
      </c>
    </row>
    <row r="10441" spans="1:10">
      <c r="A10441" t="s">
        <v>4</v>
      </c>
      <c r="B10441" s="4" t="s">
        <v>5</v>
      </c>
      <c r="C10441" s="4" t="s">
        <v>10</v>
      </c>
      <c r="D10441" s="4" t="s">
        <v>14</v>
      </c>
      <c r="E10441" s="4" t="s">
        <v>6</v>
      </c>
      <c r="F10441" s="4" t="s">
        <v>24</v>
      </c>
      <c r="G10441" s="4" t="s">
        <v>24</v>
      </c>
      <c r="H10441" s="4" t="s">
        <v>24</v>
      </c>
    </row>
    <row r="10442" spans="1:10">
      <c r="A10442" t="n">
        <v>85014</v>
      </c>
      <c r="B10442" s="44" t="n">
        <v>48</v>
      </c>
      <c r="C10442" s="7" t="n">
        <v>65534</v>
      </c>
      <c r="D10442" s="7" t="n">
        <v>0</v>
      </c>
      <c r="E10442" s="7" t="s">
        <v>428</v>
      </c>
      <c r="F10442" s="7" t="n">
        <v>-1</v>
      </c>
      <c r="G10442" s="7" t="n">
        <v>1</v>
      </c>
      <c r="H10442" s="7" t="n">
        <v>0</v>
      </c>
    </row>
    <row r="10443" spans="1:10">
      <c r="A10443" t="s">
        <v>4</v>
      </c>
      <c r="B10443" s="4" t="s">
        <v>5</v>
      </c>
      <c r="C10443" s="4" t="s">
        <v>10</v>
      </c>
      <c r="D10443" s="4" t="s">
        <v>14</v>
      </c>
      <c r="E10443" s="4" t="s">
        <v>6</v>
      </c>
    </row>
    <row r="10444" spans="1:10">
      <c r="A10444" t="n">
        <v>85040</v>
      </c>
      <c r="B10444" s="74" t="n">
        <v>86</v>
      </c>
      <c r="C10444" s="7" t="n">
        <v>65534</v>
      </c>
      <c r="D10444" s="7" t="n">
        <v>0</v>
      </c>
      <c r="E10444" s="7" t="s">
        <v>13</v>
      </c>
    </row>
    <row r="10445" spans="1:10">
      <c r="A10445" t="s">
        <v>4</v>
      </c>
      <c r="B10445" s="4" t="s">
        <v>5</v>
      </c>
    </row>
    <row r="10446" spans="1:10">
      <c r="A10446" t="n">
        <v>85045</v>
      </c>
      <c r="B10446" s="5" t="n">
        <v>1</v>
      </c>
    </row>
    <row r="10447" spans="1:10" s="3" customFormat="1" customHeight="0">
      <c r="A10447" s="3" t="s">
        <v>2</v>
      </c>
      <c r="B10447" s="3" t="s">
        <v>691</v>
      </c>
    </row>
    <row r="10448" spans="1:10">
      <c r="A10448" t="s">
        <v>4</v>
      </c>
      <c r="B10448" s="4" t="s">
        <v>5</v>
      </c>
      <c r="C10448" s="4" t="s">
        <v>10</v>
      </c>
      <c r="D10448" s="4" t="s">
        <v>9</v>
      </c>
    </row>
    <row r="10449" spans="1:10">
      <c r="A10449" t="n">
        <v>85048</v>
      </c>
      <c r="B10449" s="41" t="n">
        <v>43</v>
      </c>
      <c r="C10449" s="7" t="n">
        <v>65534</v>
      </c>
      <c r="D10449" s="7" t="n">
        <v>512</v>
      </c>
    </row>
    <row r="10450" spans="1:10">
      <c r="A10450" t="s">
        <v>4</v>
      </c>
      <c r="B10450" s="4" t="s">
        <v>5</v>
      </c>
      <c r="C10450" s="4" t="s">
        <v>10</v>
      </c>
      <c r="D10450" s="4" t="s">
        <v>24</v>
      </c>
      <c r="E10450" s="4" t="s">
        <v>24</v>
      </c>
      <c r="F10450" s="4" t="s">
        <v>24</v>
      </c>
      <c r="G10450" s="4" t="s">
        <v>24</v>
      </c>
    </row>
    <row r="10451" spans="1:10">
      <c r="A10451" t="n">
        <v>85055</v>
      </c>
      <c r="B10451" s="68" t="n">
        <v>131</v>
      </c>
      <c r="C10451" s="7" t="n">
        <v>65534</v>
      </c>
      <c r="D10451" s="7" t="n">
        <v>0.300000011920929</v>
      </c>
      <c r="E10451" s="7" t="n">
        <v>1</v>
      </c>
      <c r="F10451" s="7" t="n">
        <v>0</v>
      </c>
      <c r="G10451" s="7" t="n">
        <v>1</v>
      </c>
    </row>
    <row r="10452" spans="1:10">
      <c r="A10452" t="s">
        <v>4</v>
      </c>
      <c r="B10452" s="4" t="s">
        <v>5</v>
      </c>
      <c r="C10452" s="4" t="s">
        <v>10</v>
      </c>
      <c r="D10452" s="4" t="s">
        <v>10</v>
      </c>
      <c r="E10452" s="4" t="s">
        <v>24</v>
      </c>
      <c r="F10452" s="4" t="s">
        <v>24</v>
      </c>
      <c r="G10452" s="4" t="s">
        <v>24</v>
      </c>
      <c r="H10452" s="4" t="s">
        <v>24</v>
      </c>
      <c r="I10452" s="4" t="s">
        <v>14</v>
      </c>
      <c r="J10452" s="4" t="s">
        <v>10</v>
      </c>
    </row>
    <row r="10453" spans="1:10">
      <c r="A10453" t="n">
        <v>85074</v>
      </c>
      <c r="B10453" s="48" t="n">
        <v>55</v>
      </c>
      <c r="C10453" s="7" t="n">
        <v>65534</v>
      </c>
      <c r="D10453" s="7" t="n">
        <v>65533</v>
      </c>
      <c r="E10453" s="7" t="n">
        <v>-104.5</v>
      </c>
      <c r="F10453" s="7" t="n">
        <v>173.550003051758</v>
      </c>
      <c r="G10453" s="7" t="n">
        <v>30.75</v>
      </c>
      <c r="H10453" s="7" t="n">
        <v>4.5</v>
      </c>
      <c r="I10453" s="7" t="n">
        <v>2</v>
      </c>
      <c r="J10453" s="7" t="n">
        <v>0</v>
      </c>
    </row>
    <row r="10454" spans="1:10">
      <c r="A10454" t="s">
        <v>4</v>
      </c>
      <c r="B10454" s="4" t="s">
        <v>5</v>
      </c>
      <c r="C10454" s="4" t="s">
        <v>10</v>
      </c>
      <c r="D10454" s="4" t="s">
        <v>14</v>
      </c>
    </row>
    <row r="10455" spans="1:10">
      <c r="A10455" t="n">
        <v>85098</v>
      </c>
      <c r="B10455" s="49" t="n">
        <v>56</v>
      </c>
      <c r="C10455" s="7" t="n">
        <v>65534</v>
      </c>
      <c r="D10455" s="7" t="n">
        <v>0</v>
      </c>
    </row>
    <row r="10456" spans="1:10">
      <c r="A10456" t="s">
        <v>4</v>
      </c>
      <c r="B10456" s="4" t="s">
        <v>5</v>
      </c>
      <c r="C10456" s="4" t="s">
        <v>10</v>
      </c>
      <c r="D10456" s="4" t="s">
        <v>14</v>
      </c>
      <c r="E10456" s="4" t="s">
        <v>6</v>
      </c>
      <c r="F10456" s="4" t="s">
        <v>24</v>
      </c>
      <c r="G10456" s="4" t="s">
        <v>24</v>
      </c>
      <c r="H10456" s="4" t="s">
        <v>24</v>
      </c>
    </row>
    <row r="10457" spans="1:10">
      <c r="A10457" t="n">
        <v>85102</v>
      </c>
      <c r="B10457" s="44" t="n">
        <v>48</v>
      </c>
      <c r="C10457" s="7" t="n">
        <v>65534</v>
      </c>
      <c r="D10457" s="7" t="n">
        <v>0</v>
      </c>
      <c r="E10457" s="7" t="s">
        <v>435</v>
      </c>
      <c r="F10457" s="7" t="n">
        <v>-1</v>
      </c>
      <c r="G10457" s="7" t="n">
        <v>1</v>
      </c>
      <c r="H10457" s="7" t="n">
        <v>0</v>
      </c>
    </row>
    <row r="10458" spans="1:10">
      <c r="A10458" t="s">
        <v>4</v>
      </c>
      <c r="B10458" s="4" t="s">
        <v>5</v>
      </c>
      <c r="C10458" s="4" t="s">
        <v>10</v>
      </c>
      <c r="D10458" s="4" t="s">
        <v>10</v>
      </c>
      <c r="E10458" s="4" t="s">
        <v>24</v>
      </c>
      <c r="F10458" s="4" t="s">
        <v>24</v>
      </c>
      <c r="G10458" s="4" t="s">
        <v>24</v>
      </c>
      <c r="H10458" s="4" t="s">
        <v>24</v>
      </c>
      <c r="I10458" s="4" t="s">
        <v>24</v>
      </c>
      <c r="J10458" s="4" t="s">
        <v>14</v>
      </c>
      <c r="K10458" s="4" t="s">
        <v>10</v>
      </c>
    </row>
    <row r="10459" spans="1:10">
      <c r="A10459" t="n">
        <v>85129</v>
      </c>
      <c r="B10459" s="48" t="n">
        <v>55</v>
      </c>
      <c r="C10459" s="7" t="n">
        <v>65534</v>
      </c>
      <c r="D10459" s="7" t="n">
        <v>65026</v>
      </c>
      <c r="E10459" s="7" t="n">
        <v>-107</v>
      </c>
      <c r="F10459" s="7" t="n">
        <v>173.550003051758</v>
      </c>
      <c r="G10459" s="7" t="n">
        <v>30.75</v>
      </c>
      <c r="H10459" s="7" t="n">
        <v>0.649999976158142</v>
      </c>
      <c r="I10459" s="7" t="n">
        <v>1.60000002384186</v>
      </c>
      <c r="J10459" s="7" t="n">
        <v>0</v>
      </c>
      <c r="K10459" s="7" t="n">
        <v>1</v>
      </c>
    </row>
    <row r="10460" spans="1:10">
      <c r="A10460" t="s">
        <v>4</v>
      </c>
      <c r="B10460" s="4" t="s">
        <v>5</v>
      </c>
      <c r="C10460" s="4" t="s">
        <v>10</v>
      </c>
      <c r="D10460" s="4" t="s">
        <v>14</v>
      </c>
    </row>
    <row r="10461" spans="1:10">
      <c r="A10461" t="n">
        <v>85157</v>
      </c>
      <c r="B10461" s="49" t="n">
        <v>56</v>
      </c>
      <c r="C10461" s="7" t="n">
        <v>65534</v>
      </c>
      <c r="D10461" s="7" t="n">
        <v>0</v>
      </c>
    </row>
    <row r="10462" spans="1:10">
      <c r="A10462" t="s">
        <v>4</v>
      </c>
      <c r="B10462" s="4" t="s">
        <v>5</v>
      </c>
    </row>
    <row r="10463" spans="1:10">
      <c r="A10463" t="n">
        <v>85161</v>
      </c>
      <c r="B10463" s="5" t="n">
        <v>1</v>
      </c>
    </row>
    <row r="10464" spans="1:10" s="3" customFormat="1" customHeight="0">
      <c r="A10464" s="3" t="s">
        <v>2</v>
      </c>
      <c r="B10464" s="3" t="s">
        <v>692</v>
      </c>
    </row>
    <row r="10465" spans="1:11">
      <c r="A10465" t="s">
        <v>4</v>
      </c>
      <c r="B10465" s="4" t="s">
        <v>5</v>
      </c>
      <c r="C10465" s="4" t="s">
        <v>10</v>
      </c>
      <c r="D10465" s="4" t="s">
        <v>9</v>
      </c>
      <c r="E10465" s="4" t="s">
        <v>9</v>
      </c>
      <c r="F10465" s="4" t="s">
        <v>9</v>
      </c>
      <c r="G10465" s="4" t="s">
        <v>9</v>
      </c>
      <c r="H10465" s="4" t="s">
        <v>10</v>
      </c>
      <c r="I10465" s="4" t="s">
        <v>14</v>
      </c>
    </row>
    <row r="10466" spans="1:11">
      <c r="A10466" t="n">
        <v>85164</v>
      </c>
      <c r="B10466" s="70" t="n">
        <v>66</v>
      </c>
      <c r="C10466" s="7" t="n">
        <v>65534</v>
      </c>
      <c r="D10466" s="7" t="n">
        <v>1065353216</v>
      </c>
      <c r="E10466" s="7" t="n">
        <v>1065353216</v>
      </c>
      <c r="F10466" s="7" t="n">
        <v>1065353216</v>
      </c>
      <c r="G10466" s="7" t="n">
        <v>1065353216</v>
      </c>
      <c r="H10466" s="7" t="n">
        <v>0</v>
      </c>
      <c r="I10466" s="7" t="n">
        <v>0</v>
      </c>
    </row>
    <row r="10467" spans="1:11">
      <c r="A10467" t="s">
        <v>4</v>
      </c>
      <c r="B10467" s="4" t="s">
        <v>5</v>
      </c>
      <c r="C10467" s="4" t="s">
        <v>10</v>
      </c>
      <c r="D10467" s="4" t="s">
        <v>24</v>
      </c>
      <c r="E10467" s="4" t="s">
        <v>24</v>
      </c>
      <c r="F10467" s="4" t="s">
        <v>24</v>
      </c>
      <c r="G10467" s="4" t="s">
        <v>24</v>
      </c>
    </row>
    <row r="10468" spans="1:11">
      <c r="A10468" t="n">
        <v>85186</v>
      </c>
      <c r="B10468" s="68" t="n">
        <v>131</v>
      </c>
      <c r="C10468" s="7" t="n">
        <v>65534</v>
      </c>
      <c r="D10468" s="7" t="n">
        <v>0</v>
      </c>
      <c r="E10468" s="7" t="n">
        <v>1</v>
      </c>
      <c r="F10468" s="7" t="n">
        <v>1</v>
      </c>
      <c r="G10468" s="7" t="n">
        <v>0.200000002980232</v>
      </c>
    </row>
    <row r="10469" spans="1:11">
      <c r="A10469" t="s">
        <v>4</v>
      </c>
      <c r="B10469" s="4" t="s">
        <v>5</v>
      </c>
      <c r="C10469" s="4" t="s">
        <v>10</v>
      </c>
      <c r="D10469" s="4" t="s">
        <v>10</v>
      </c>
      <c r="E10469" s="4" t="s">
        <v>24</v>
      </c>
      <c r="F10469" s="4" t="s">
        <v>24</v>
      </c>
      <c r="G10469" s="4" t="s">
        <v>24</v>
      </c>
      <c r="H10469" s="4" t="s">
        <v>24</v>
      </c>
      <c r="I10469" s="4" t="s">
        <v>14</v>
      </c>
      <c r="J10469" s="4" t="s">
        <v>10</v>
      </c>
    </row>
    <row r="10470" spans="1:11">
      <c r="A10470" t="n">
        <v>85205</v>
      </c>
      <c r="B10470" s="48" t="n">
        <v>55</v>
      </c>
      <c r="C10470" s="7" t="n">
        <v>65534</v>
      </c>
      <c r="D10470" s="7" t="n">
        <v>65533</v>
      </c>
      <c r="E10470" s="7" t="n">
        <v>-107.919998168945</v>
      </c>
      <c r="F10470" s="7" t="n">
        <v>170.550003051758</v>
      </c>
      <c r="G10470" s="7" t="n">
        <v>31.75</v>
      </c>
      <c r="H10470" s="7" t="n">
        <v>0.800000011920929</v>
      </c>
      <c r="I10470" s="7" t="n">
        <v>0</v>
      </c>
      <c r="J10470" s="7" t="n">
        <v>1</v>
      </c>
    </row>
    <row r="10471" spans="1:11">
      <c r="A10471" t="s">
        <v>4</v>
      </c>
      <c r="B10471" s="4" t="s">
        <v>5</v>
      </c>
      <c r="C10471" s="4" t="s">
        <v>14</v>
      </c>
      <c r="D10471" s="4" t="s">
        <v>10</v>
      </c>
      <c r="E10471" s="4" t="s">
        <v>24</v>
      </c>
      <c r="F10471" s="4" t="s">
        <v>10</v>
      </c>
      <c r="G10471" s="4" t="s">
        <v>9</v>
      </c>
      <c r="H10471" s="4" t="s">
        <v>9</v>
      </c>
      <c r="I10471" s="4" t="s">
        <v>10</v>
      </c>
      <c r="J10471" s="4" t="s">
        <v>10</v>
      </c>
      <c r="K10471" s="4" t="s">
        <v>9</v>
      </c>
      <c r="L10471" s="4" t="s">
        <v>9</v>
      </c>
      <c r="M10471" s="4" t="s">
        <v>9</v>
      </c>
      <c r="N10471" s="4" t="s">
        <v>9</v>
      </c>
      <c r="O10471" s="4" t="s">
        <v>6</v>
      </c>
    </row>
    <row r="10472" spans="1:11">
      <c r="A10472" t="n">
        <v>85229</v>
      </c>
      <c r="B10472" s="11" t="n">
        <v>50</v>
      </c>
      <c r="C10472" s="7" t="n">
        <v>0</v>
      </c>
      <c r="D10472" s="7" t="n">
        <v>2003</v>
      </c>
      <c r="E10472" s="7" t="n">
        <v>1</v>
      </c>
      <c r="F10472" s="7" t="n">
        <v>0</v>
      </c>
      <c r="G10472" s="7" t="n">
        <v>0</v>
      </c>
      <c r="H10472" s="7" t="n">
        <v>0</v>
      </c>
      <c r="I10472" s="7" t="n">
        <v>0</v>
      </c>
      <c r="J10472" s="7" t="n">
        <v>65533</v>
      </c>
      <c r="K10472" s="7" t="n">
        <v>0</v>
      </c>
      <c r="L10472" s="7" t="n">
        <v>0</v>
      </c>
      <c r="M10472" s="7" t="n">
        <v>0</v>
      </c>
      <c r="N10472" s="7" t="n">
        <v>0</v>
      </c>
      <c r="O10472" s="7" t="s">
        <v>13</v>
      </c>
    </row>
    <row r="10473" spans="1:11">
      <c r="A10473" t="s">
        <v>4</v>
      </c>
      <c r="B10473" s="4" t="s">
        <v>5</v>
      </c>
      <c r="C10473" s="4" t="s">
        <v>14</v>
      </c>
      <c r="D10473" s="4" t="s">
        <v>10</v>
      </c>
      <c r="E10473" s="4" t="s">
        <v>24</v>
      </c>
      <c r="F10473" s="4" t="s">
        <v>10</v>
      </c>
      <c r="G10473" s="4" t="s">
        <v>9</v>
      </c>
      <c r="H10473" s="4" t="s">
        <v>9</v>
      </c>
      <c r="I10473" s="4" t="s">
        <v>10</v>
      </c>
      <c r="J10473" s="4" t="s">
        <v>10</v>
      </c>
      <c r="K10473" s="4" t="s">
        <v>9</v>
      </c>
      <c r="L10473" s="4" t="s">
        <v>9</v>
      </c>
      <c r="M10473" s="4" t="s">
        <v>9</v>
      </c>
      <c r="N10473" s="4" t="s">
        <v>9</v>
      </c>
      <c r="O10473" s="4" t="s">
        <v>6</v>
      </c>
    </row>
    <row r="10474" spans="1:11">
      <c r="A10474" t="n">
        <v>85268</v>
      </c>
      <c r="B10474" s="11" t="n">
        <v>50</v>
      </c>
      <c r="C10474" s="7" t="n">
        <v>0</v>
      </c>
      <c r="D10474" s="7" t="n">
        <v>4255</v>
      </c>
      <c r="E10474" s="7" t="n">
        <v>1</v>
      </c>
      <c r="F10474" s="7" t="n">
        <v>100</v>
      </c>
      <c r="G10474" s="7" t="n">
        <v>0</v>
      </c>
      <c r="H10474" s="7" t="n">
        <v>1065353216</v>
      </c>
      <c r="I10474" s="7" t="n">
        <v>0</v>
      </c>
      <c r="J10474" s="7" t="n">
        <v>65533</v>
      </c>
      <c r="K10474" s="7" t="n">
        <v>0</v>
      </c>
      <c r="L10474" s="7" t="n">
        <v>0</v>
      </c>
      <c r="M10474" s="7" t="n">
        <v>0</v>
      </c>
      <c r="N10474" s="7" t="n">
        <v>0</v>
      </c>
      <c r="O10474" s="7" t="s">
        <v>13</v>
      </c>
    </row>
    <row r="10475" spans="1:11">
      <c r="A10475" t="s">
        <v>4</v>
      </c>
      <c r="B10475" s="4" t="s">
        <v>5</v>
      </c>
      <c r="C10475" s="4" t="s">
        <v>10</v>
      </c>
    </row>
    <row r="10476" spans="1:11">
      <c r="A10476" t="n">
        <v>85307</v>
      </c>
      <c r="B10476" s="27" t="n">
        <v>16</v>
      </c>
      <c r="C10476" s="7" t="n">
        <v>3000</v>
      </c>
    </row>
    <row r="10477" spans="1:11">
      <c r="A10477" t="s">
        <v>4</v>
      </c>
      <c r="B10477" s="4" t="s">
        <v>5</v>
      </c>
      <c r="C10477" s="4" t="s">
        <v>14</v>
      </c>
      <c r="D10477" s="4" t="s">
        <v>10</v>
      </c>
      <c r="E10477" s="4" t="s">
        <v>10</v>
      </c>
      <c r="F10477" s="4" t="s">
        <v>10</v>
      </c>
      <c r="G10477" s="4" t="s">
        <v>10</v>
      </c>
      <c r="H10477" s="4" t="s">
        <v>10</v>
      </c>
      <c r="I10477" s="4" t="s">
        <v>6</v>
      </c>
      <c r="J10477" s="4" t="s">
        <v>24</v>
      </c>
      <c r="K10477" s="4" t="s">
        <v>24</v>
      </c>
      <c r="L10477" s="4" t="s">
        <v>24</v>
      </c>
      <c r="M10477" s="4" t="s">
        <v>9</v>
      </c>
      <c r="N10477" s="4" t="s">
        <v>9</v>
      </c>
      <c r="O10477" s="4" t="s">
        <v>24</v>
      </c>
      <c r="P10477" s="4" t="s">
        <v>24</v>
      </c>
      <c r="Q10477" s="4" t="s">
        <v>24</v>
      </c>
      <c r="R10477" s="4" t="s">
        <v>24</v>
      </c>
      <c r="S10477" s="4" t="s">
        <v>14</v>
      </c>
    </row>
    <row r="10478" spans="1:11">
      <c r="A10478" t="n">
        <v>85310</v>
      </c>
      <c r="B10478" s="57" t="n">
        <v>39</v>
      </c>
      <c r="C10478" s="7" t="n">
        <v>12</v>
      </c>
      <c r="D10478" s="7" t="n">
        <v>65533</v>
      </c>
      <c r="E10478" s="7" t="n">
        <v>214</v>
      </c>
      <c r="F10478" s="7" t="n">
        <v>0</v>
      </c>
      <c r="G10478" s="7" t="n">
        <v>65534</v>
      </c>
      <c r="H10478" s="7" t="n">
        <v>3</v>
      </c>
      <c r="I10478" s="7" t="s">
        <v>327</v>
      </c>
      <c r="J10478" s="7" t="n">
        <v>0</v>
      </c>
      <c r="K10478" s="7" t="n">
        <v>0</v>
      </c>
      <c r="L10478" s="7" t="n">
        <v>0</v>
      </c>
      <c r="M10478" s="7" t="n">
        <v>0</v>
      </c>
      <c r="N10478" s="7" t="n">
        <v>0</v>
      </c>
      <c r="O10478" s="7" t="n">
        <v>0</v>
      </c>
      <c r="P10478" s="7" t="n">
        <v>1</v>
      </c>
      <c r="Q10478" s="7" t="n">
        <v>1</v>
      </c>
      <c r="R10478" s="7" t="n">
        <v>1</v>
      </c>
      <c r="S10478" s="7" t="n">
        <v>104</v>
      </c>
    </row>
    <row r="10479" spans="1:11">
      <c r="A10479" t="s">
        <v>4</v>
      </c>
      <c r="B10479" s="4" t="s">
        <v>5</v>
      </c>
      <c r="C10479" s="4" t="s">
        <v>14</v>
      </c>
      <c r="D10479" s="4" t="s">
        <v>10</v>
      </c>
      <c r="E10479" s="4" t="s">
        <v>24</v>
      </c>
      <c r="F10479" s="4" t="s">
        <v>10</v>
      </c>
      <c r="G10479" s="4" t="s">
        <v>9</v>
      </c>
      <c r="H10479" s="4" t="s">
        <v>9</v>
      </c>
      <c r="I10479" s="4" t="s">
        <v>10</v>
      </c>
      <c r="J10479" s="4" t="s">
        <v>10</v>
      </c>
      <c r="K10479" s="4" t="s">
        <v>9</v>
      </c>
      <c r="L10479" s="4" t="s">
        <v>9</v>
      </c>
      <c r="M10479" s="4" t="s">
        <v>9</v>
      </c>
      <c r="N10479" s="4" t="s">
        <v>9</v>
      </c>
      <c r="O10479" s="4" t="s">
        <v>6</v>
      </c>
    </row>
    <row r="10480" spans="1:11">
      <c r="A10480" t="n">
        <v>85371</v>
      </c>
      <c r="B10480" s="11" t="n">
        <v>50</v>
      </c>
      <c r="C10480" s="7" t="n">
        <v>0</v>
      </c>
      <c r="D10480" s="7" t="n">
        <v>4407</v>
      </c>
      <c r="E10480" s="7" t="n">
        <v>1</v>
      </c>
      <c r="F10480" s="7" t="n">
        <v>200</v>
      </c>
      <c r="G10480" s="7" t="n">
        <v>0</v>
      </c>
      <c r="H10480" s="7" t="n">
        <v>0</v>
      </c>
      <c r="I10480" s="7" t="n">
        <v>0</v>
      </c>
      <c r="J10480" s="7" t="n">
        <v>65533</v>
      </c>
      <c r="K10480" s="7" t="n">
        <v>0</v>
      </c>
      <c r="L10480" s="7" t="n">
        <v>0</v>
      </c>
      <c r="M10480" s="7" t="n">
        <v>0</v>
      </c>
      <c r="N10480" s="7" t="n">
        <v>0</v>
      </c>
      <c r="O10480" s="7" t="s">
        <v>13</v>
      </c>
    </row>
    <row r="10481" spans="1:19">
      <c r="A10481" t="s">
        <v>4</v>
      </c>
      <c r="B10481" s="4" t="s">
        <v>5</v>
      </c>
      <c r="C10481" s="4" t="s">
        <v>10</v>
      </c>
    </row>
    <row r="10482" spans="1:19">
      <c r="A10482" t="n">
        <v>85410</v>
      </c>
      <c r="B10482" s="27" t="n">
        <v>16</v>
      </c>
      <c r="C10482" s="7" t="n">
        <v>300</v>
      </c>
    </row>
    <row r="10483" spans="1:19">
      <c r="A10483" t="s">
        <v>4</v>
      </c>
      <c r="B10483" s="4" t="s">
        <v>5</v>
      </c>
      <c r="C10483" s="4" t="s">
        <v>14</v>
      </c>
      <c r="D10483" s="4" t="s">
        <v>10</v>
      </c>
      <c r="E10483" s="4" t="s">
        <v>10</v>
      </c>
      <c r="F10483" s="4" t="s">
        <v>10</v>
      </c>
      <c r="G10483" s="4" t="s">
        <v>10</v>
      </c>
      <c r="H10483" s="4" t="s">
        <v>10</v>
      </c>
      <c r="I10483" s="4" t="s">
        <v>6</v>
      </c>
      <c r="J10483" s="4" t="s">
        <v>24</v>
      </c>
      <c r="K10483" s="4" t="s">
        <v>24</v>
      </c>
      <c r="L10483" s="4" t="s">
        <v>24</v>
      </c>
      <c r="M10483" s="4" t="s">
        <v>9</v>
      </c>
      <c r="N10483" s="4" t="s">
        <v>9</v>
      </c>
      <c r="O10483" s="4" t="s">
        <v>24</v>
      </c>
      <c r="P10483" s="4" t="s">
        <v>24</v>
      </c>
      <c r="Q10483" s="4" t="s">
        <v>24</v>
      </c>
      <c r="R10483" s="4" t="s">
        <v>24</v>
      </c>
      <c r="S10483" s="4" t="s">
        <v>14</v>
      </c>
    </row>
    <row r="10484" spans="1:19">
      <c r="A10484" t="n">
        <v>85413</v>
      </c>
      <c r="B10484" s="57" t="n">
        <v>39</v>
      </c>
      <c r="C10484" s="7" t="n">
        <v>12</v>
      </c>
      <c r="D10484" s="7" t="n">
        <v>65533</v>
      </c>
      <c r="E10484" s="7" t="n">
        <v>216</v>
      </c>
      <c r="F10484" s="7" t="n">
        <v>0</v>
      </c>
      <c r="G10484" s="7" t="n">
        <v>65534</v>
      </c>
      <c r="H10484" s="7" t="n">
        <v>259</v>
      </c>
      <c r="I10484" s="7" t="s">
        <v>13</v>
      </c>
      <c r="J10484" s="7" t="n">
        <v>0</v>
      </c>
      <c r="K10484" s="7" t="n">
        <v>1</v>
      </c>
      <c r="L10484" s="7" t="n">
        <v>1.20000004768372</v>
      </c>
      <c r="M10484" s="7" t="n">
        <v>0</v>
      </c>
      <c r="N10484" s="7" t="n">
        <v>0</v>
      </c>
      <c r="O10484" s="7" t="n">
        <v>0</v>
      </c>
      <c r="P10484" s="7" t="n">
        <v>1.39999997615814</v>
      </c>
      <c r="Q10484" s="7" t="n">
        <v>1.39999997615814</v>
      </c>
      <c r="R10484" s="7" t="n">
        <v>1.39999997615814</v>
      </c>
      <c r="S10484" s="7" t="n">
        <v>105</v>
      </c>
    </row>
    <row r="10485" spans="1:19">
      <c r="A10485" t="s">
        <v>4</v>
      </c>
      <c r="B10485" s="4" t="s">
        <v>5</v>
      </c>
      <c r="C10485" s="4" t="s">
        <v>10</v>
      </c>
      <c r="D10485" s="4" t="s">
        <v>9</v>
      </c>
      <c r="E10485" s="4" t="s">
        <v>9</v>
      </c>
      <c r="F10485" s="4" t="s">
        <v>9</v>
      </c>
      <c r="G10485" s="4" t="s">
        <v>9</v>
      </c>
      <c r="H10485" s="4" t="s">
        <v>10</v>
      </c>
      <c r="I10485" s="4" t="s">
        <v>14</v>
      </c>
    </row>
    <row r="10486" spans="1:19">
      <c r="A10486" t="n">
        <v>85463</v>
      </c>
      <c r="B10486" s="70" t="n">
        <v>66</v>
      </c>
      <c r="C10486" s="7" t="n">
        <v>65534</v>
      </c>
      <c r="D10486" s="7" t="n">
        <v>1065353216</v>
      </c>
      <c r="E10486" s="7" t="n">
        <v>1065353216</v>
      </c>
      <c r="F10486" s="7" t="n">
        <v>1065353216</v>
      </c>
      <c r="G10486" s="7" t="n">
        <v>0</v>
      </c>
      <c r="H10486" s="7" t="n">
        <v>1000</v>
      </c>
      <c r="I10486" s="7" t="n">
        <v>0</v>
      </c>
    </row>
    <row r="10487" spans="1:19">
      <c r="A10487" t="s">
        <v>4</v>
      </c>
      <c r="B10487" s="4" t="s">
        <v>5</v>
      </c>
      <c r="C10487" s="4" t="s">
        <v>10</v>
      </c>
    </row>
    <row r="10488" spans="1:19">
      <c r="A10488" t="n">
        <v>85485</v>
      </c>
      <c r="B10488" s="27" t="n">
        <v>16</v>
      </c>
      <c r="C10488" s="7" t="n">
        <v>500</v>
      </c>
    </row>
    <row r="10489" spans="1:19">
      <c r="A10489" t="s">
        <v>4</v>
      </c>
      <c r="B10489" s="4" t="s">
        <v>5</v>
      </c>
      <c r="C10489" s="4" t="s">
        <v>14</v>
      </c>
      <c r="D10489" s="4" t="s">
        <v>10</v>
      </c>
      <c r="E10489" s="4" t="s">
        <v>24</v>
      </c>
      <c r="F10489" s="4" t="s">
        <v>10</v>
      </c>
      <c r="G10489" s="4" t="s">
        <v>9</v>
      </c>
      <c r="H10489" s="4" t="s">
        <v>9</v>
      </c>
      <c r="I10489" s="4" t="s">
        <v>10</v>
      </c>
      <c r="J10489" s="4" t="s">
        <v>10</v>
      </c>
      <c r="K10489" s="4" t="s">
        <v>9</v>
      </c>
      <c r="L10489" s="4" t="s">
        <v>9</v>
      </c>
      <c r="M10489" s="4" t="s">
        <v>9</v>
      </c>
      <c r="N10489" s="4" t="s">
        <v>9</v>
      </c>
      <c r="O10489" s="4" t="s">
        <v>6</v>
      </c>
    </row>
    <row r="10490" spans="1:19">
      <c r="A10490" t="n">
        <v>85488</v>
      </c>
      <c r="B10490" s="11" t="n">
        <v>50</v>
      </c>
      <c r="C10490" s="7" t="n">
        <v>0</v>
      </c>
      <c r="D10490" s="7" t="n">
        <v>4120</v>
      </c>
      <c r="E10490" s="7" t="n">
        <v>1</v>
      </c>
      <c r="F10490" s="7" t="n">
        <v>200</v>
      </c>
      <c r="G10490" s="7" t="n">
        <v>0</v>
      </c>
      <c r="H10490" s="7" t="n">
        <v>0</v>
      </c>
      <c r="I10490" s="7" t="n">
        <v>0</v>
      </c>
      <c r="J10490" s="7" t="n">
        <v>65533</v>
      </c>
      <c r="K10490" s="7" t="n">
        <v>0</v>
      </c>
      <c r="L10490" s="7" t="n">
        <v>0</v>
      </c>
      <c r="M10490" s="7" t="n">
        <v>0</v>
      </c>
      <c r="N10490" s="7" t="n">
        <v>0</v>
      </c>
      <c r="O10490" s="7" t="s">
        <v>13</v>
      </c>
    </row>
    <row r="10491" spans="1:19">
      <c r="A10491" t="s">
        <v>4</v>
      </c>
      <c r="B10491" s="4" t="s">
        <v>5</v>
      </c>
      <c r="C10491" s="4" t="s">
        <v>10</v>
      </c>
    </row>
    <row r="10492" spans="1:19">
      <c r="A10492" t="n">
        <v>85527</v>
      </c>
      <c r="B10492" s="27" t="n">
        <v>16</v>
      </c>
      <c r="C10492" s="7" t="n">
        <v>500</v>
      </c>
    </row>
    <row r="10493" spans="1:19">
      <c r="A10493" t="s">
        <v>4</v>
      </c>
      <c r="B10493" s="4" t="s">
        <v>5</v>
      </c>
      <c r="C10493" s="4" t="s">
        <v>10</v>
      </c>
      <c r="D10493" s="4" t="s">
        <v>14</v>
      </c>
    </row>
    <row r="10494" spans="1:19">
      <c r="A10494" t="n">
        <v>85530</v>
      </c>
      <c r="B10494" s="49" t="n">
        <v>56</v>
      </c>
      <c r="C10494" s="7" t="n">
        <v>65534</v>
      </c>
      <c r="D10494" s="7" t="n">
        <v>0</v>
      </c>
    </row>
    <row r="10495" spans="1:19">
      <c r="A10495" t="s">
        <v>4</v>
      </c>
      <c r="B10495" s="4" t="s">
        <v>5</v>
      </c>
      <c r="C10495" s="4" t="s">
        <v>10</v>
      </c>
      <c r="D10495" s="4" t="s">
        <v>24</v>
      </c>
      <c r="E10495" s="4" t="s">
        <v>24</v>
      </c>
      <c r="F10495" s="4" t="s">
        <v>24</v>
      </c>
      <c r="G10495" s="4" t="s">
        <v>24</v>
      </c>
    </row>
    <row r="10496" spans="1:19">
      <c r="A10496" t="n">
        <v>85534</v>
      </c>
      <c r="B10496" s="68" t="n">
        <v>131</v>
      </c>
      <c r="C10496" s="7" t="n">
        <v>65534</v>
      </c>
      <c r="D10496" s="7" t="n">
        <v>0.5</v>
      </c>
      <c r="E10496" s="7" t="n">
        <v>0.100000001490116</v>
      </c>
      <c r="F10496" s="7" t="n">
        <v>2</v>
      </c>
      <c r="G10496" s="7" t="n">
        <v>0.25</v>
      </c>
    </row>
    <row r="10497" spans="1:19">
      <c r="A10497" t="s">
        <v>4</v>
      </c>
      <c r="B10497" s="4" t="s">
        <v>5</v>
      </c>
      <c r="C10497" s="4" t="s">
        <v>10</v>
      </c>
      <c r="D10497" s="4" t="s">
        <v>10</v>
      </c>
      <c r="E10497" s="4" t="s">
        <v>24</v>
      </c>
      <c r="F10497" s="4" t="s">
        <v>24</v>
      </c>
      <c r="G10497" s="4" t="s">
        <v>24</v>
      </c>
      <c r="H10497" s="4" t="s">
        <v>24</v>
      </c>
      <c r="I10497" s="4" t="s">
        <v>14</v>
      </c>
      <c r="J10497" s="4" t="s">
        <v>10</v>
      </c>
    </row>
    <row r="10498" spans="1:19">
      <c r="A10498" t="n">
        <v>85553</v>
      </c>
      <c r="B10498" s="48" t="n">
        <v>55</v>
      </c>
      <c r="C10498" s="7" t="n">
        <v>65534</v>
      </c>
      <c r="D10498" s="7" t="n">
        <v>65533</v>
      </c>
      <c r="E10498" s="7" t="n">
        <v>-114.919998168945</v>
      </c>
      <c r="F10498" s="7" t="n">
        <v>172.699996948242</v>
      </c>
      <c r="G10498" s="7" t="n">
        <v>31.75</v>
      </c>
      <c r="H10498" s="7" t="n">
        <v>8</v>
      </c>
      <c r="I10498" s="7" t="n">
        <v>0</v>
      </c>
      <c r="J10498" s="7" t="n">
        <v>1</v>
      </c>
    </row>
    <row r="10499" spans="1:19">
      <c r="A10499" t="s">
        <v>4</v>
      </c>
      <c r="B10499" s="4" t="s">
        <v>5</v>
      </c>
      <c r="C10499" s="4" t="s">
        <v>14</v>
      </c>
      <c r="D10499" s="4" t="s">
        <v>10</v>
      </c>
      <c r="E10499" s="4" t="s">
        <v>24</v>
      </c>
      <c r="F10499" s="4" t="s">
        <v>10</v>
      </c>
      <c r="G10499" s="4" t="s">
        <v>9</v>
      </c>
      <c r="H10499" s="4" t="s">
        <v>9</v>
      </c>
      <c r="I10499" s="4" t="s">
        <v>10</v>
      </c>
      <c r="J10499" s="4" t="s">
        <v>10</v>
      </c>
      <c r="K10499" s="4" t="s">
        <v>9</v>
      </c>
      <c r="L10499" s="4" t="s">
        <v>9</v>
      </c>
      <c r="M10499" s="4" t="s">
        <v>9</v>
      </c>
      <c r="N10499" s="4" t="s">
        <v>9</v>
      </c>
      <c r="O10499" s="4" t="s">
        <v>6</v>
      </c>
    </row>
    <row r="10500" spans="1:19">
      <c r="A10500" t="n">
        <v>85577</v>
      </c>
      <c r="B10500" s="11" t="n">
        <v>50</v>
      </c>
      <c r="C10500" s="7" t="n">
        <v>0</v>
      </c>
      <c r="D10500" s="7" t="n">
        <v>4033</v>
      </c>
      <c r="E10500" s="7" t="n">
        <v>0.800000011920929</v>
      </c>
      <c r="F10500" s="7" t="n">
        <v>0</v>
      </c>
      <c r="G10500" s="7" t="n">
        <v>0</v>
      </c>
      <c r="H10500" s="7" t="n">
        <v>0</v>
      </c>
      <c r="I10500" s="7" t="n">
        <v>0</v>
      </c>
      <c r="J10500" s="7" t="n">
        <v>65533</v>
      </c>
      <c r="K10500" s="7" t="n">
        <v>0</v>
      </c>
      <c r="L10500" s="7" t="n">
        <v>0</v>
      </c>
      <c r="M10500" s="7" t="n">
        <v>0</v>
      </c>
      <c r="N10500" s="7" t="n">
        <v>0</v>
      </c>
      <c r="O10500" s="7" t="s">
        <v>13</v>
      </c>
    </row>
    <row r="10501" spans="1:19">
      <c r="A10501" t="s">
        <v>4</v>
      </c>
      <c r="B10501" s="4" t="s">
        <v>5</v>
      </c>
      <c r="C10501" s="4" t="s">
        <v>10</v>
      </c>
      <c r="D10501" s="4" t="s">
        <v>14</v>
      </c>
    </row>
    <row r="10502" spans="1:19">
      <c r="A10502" t="n">
        <v>85616</v>
      </c>
      <c r="B10502" s="49" t="n">
        <v>56</v>
      </c>
      <c r="C10502" s="7" t="n">
        <v>65534</v>
      </c>
      <c r="D10502" s="7" t="n">
        <v>0</v>
      </c>
    </row>
    <row r="10503" spans="1:19">
      <c r="A10503" t="s">
        <v>4</v>
      </c>
      <c r="B10503" s="4" t="s">
        <v>5</v>
      </c>
      <c r="C10503" s="4" t="s">
        <v>14</v>
      </c>
      <c r="D10503" s="4" t="s">
        <v>10</v>
      </c>
      <c r="E10503" s="4" t="s">
        <v>14</v>
      </c>
    </row>
    <row r="10504" spans="1:19">
      <c r="A10504" t="n">
        <v>85620</v>
      </c>
      <c r="B10504" s="57" t="n">
        <v>39</v>
      </c>
      <c r="C10504" s="7" t="n">
        <v>14</v>
      </c>
      <c r="D10504" s="7" t="n">
        <v>65533</v>
      </c>
      <c r="E10504" s="7" t="n">
        <v>105</v>
      </c>
    </row>
    <row r="10505" spans="1:19">
      <c r="A10505" t="s">
        <v>4</v>
      </c>
      <c r="B10505" s="4" t="s">
        <v>5</v>
      </c>
      <c r="C10505" s="4" t="s">
        <v>14</v>
      </c>
      <c r="D10505" s="4" t="s">
        <v>10</v>
      </c>
      <c r="E10505" s="4" t="s">
        <v>10</v>
      </c>
      <c r="F10505" s="4" t="s">
        <v>10</v>
      </c>
      <c r="G10505" s="4" t="s">
        <v>10</v>
      </c>
      <c r="H10505" s="4" t="s">
        <v>10</v>
      </c>
      <c r="I10505" s="4" t="s">
        <v>6</v>
      </c>
      <c r="J10505" s="4" t="s">
        <v>24</v>
      </c>
      <c r="K10505" s="4" t="s">
        <v>24</v>
      </c>
      <c r="L10505" s="4" t="s">
        <v>24</v>
      </c>
      <c r="M10505" s="4" t="s">
        <v>9</v>
      </c>
      <c r="N10505" s="4" t="s">
        <v>9</v>
      </c>
      <c r="O10505" s="4" t="s">
        <v>24</v>
      </c>
      <c r="P10505" s="4" t="s">
        <v>24</v>
      </c>
      <c r="Q10505" s="4" t="s">
        <v>24</v>
      </c>
      <c r="R10505" s="4" t="s">
        <v>24</v>
      </c>
      <c r="S10505" s="4" t="s">
        <v>14</v>
      </c>
    </row>
    <row r="10506" spans="1:19">
      <c r="A10506" t="n">
        <v>85625</v>
      </c>
      <c r="B10506" s="57" t="n">
        <v>39</v>
      </c>
      <c r="C10506" s="7" t="n">
        <v>12</v>
      </c>
      <c r="D10506" s="7" t="n">
        <v>65533</v>
      </c>
      <c r="E10506" s="7" t="n">
        <v>215</v>
      </c>
      <c r="F10506" s="7" t="n">
        <v>0</v>
      </c>
      <c r="G10506" s="7" t="n">
        <v>7033</v>
      </c>
      <c r="H10506" s="7" t="n">
        <v>259</v>
      </c>
      <c r="I10506" s="7" t="s">
        <v>693</v>
      </c>
      <c r="J10506" s="7" t="n">
        <v>0</v>
      </c>
      <c r="K10506" s="7" t="n">
        <v>0</v>
      </c>
      <c r="L10506" s="7" t="n">
        <v>0</v>
      </c>
      <c r="M10506" s="7" t="n">
        <v>0</v>
      </c>
      <c r="N10506" s="7" t="n">
        <v>0</v>
      </c>
      <c r="O10506" s="7" t="n">
        <v>0</v>
      </c>
      <c r="P10506" s="7" t="n">
        <v>1</v>
      </c>
      <c r="Q10506" s="7" t="n">
        <v>1</v>
      </c>
      <c r="R10506" s="7" t="n">
        <v>1</v>
      </c>
      <c r="S10506" s="7" t="n">
        <v>106</v>
      </c>
    </row>
    <row r="10507" spans="1:19">
      <c r="A10507" t="s">
        <v>4</v>
      </c>
      <c r="B10507" s="4" t="s">
        <v>5</v>
      </c>
      <c r="C10507" s="4" t="s">
        <v>14</v>
      </c>
      <c r="D10507" s="4" t="s">
        <v>10</v>
      </c>
      <c r="E10507" s="4" t="s">
        <v>24</v>
      </c>
      <c r="F10507" s="4" t="s">
        <v>10</v>
      </c>
      <c r="G10507" s="4" t="s">
        <v>9</v>
      </c>
      <c r="H10507" s="4" t="s">
        <v>9</v>
      </c>
      <c r="I10507" s="4" t="s">
        <v>10</v>
      </c>
      <c r="J10507" s="4" t="s">
        <v>10</v>
      </c>
      <c r="K10507" s="4" t="s">
        <v>9</v>
      </c>
      <c r="L10507" s="4" t="s">
        <v>9</v>
      </c>
      <c r="M10507" s="4" t="s">
        <v>9</v>
      </c>
      <c r="N10507" s="4" t="s">
        <v>9</v>
      </c>
      <c r="O10507" s="4" t="s">
        <v>6</v>
      </c>
    </row>
    <row r="10508" spans="1:19">
      <c r="A10508" t="n">
        <v>85684</v>
      </c>
      <c r="B10508" s="11" t="n">
        <v>50</v>
      </c>
      <c r="C10508" s="7" t="n">
        <v>0</v>
      </c>
      <c r="D10508" s="7" t="n">
        <v>4407</v>
      </c>
      <c r="E10508" s="7" t="n">
        <v>0.899999976158142</v>
      </c>
      <c r="F10508" s="7" t="n">
        <v>200</v>
      </c>
      <c r="G10508" s="7" t="n">
        <v>0</v>
      </c>
      <c r="H10508" s="7" t="n">
        <v>0</v>
      </c>
      <c r="I10508" s="7" t="n">
        <v>0</v>
      </c>
      <c r="J10508" s="7" t="n">
        <v>65533</v>
      </c>
      <c r="K10508" s="7" t="n">
        <v>0</v>
      </c>
      <c r="L10508" s="7" t="n">
        <v>0</v>
      </c>
      <c r="M10508" s="7" t="n">
        <v>0</v>
      </c>
      <c r="N10508" s="7" t="n">
        <v>0</v>
      </c>
      <c r="O10508" s="7" t="s">
        <v>13</v>
      </c>
    </row>
    <row r="10509" spans="1:19">
      <c r="A10509" t="s">
        <v>4</v>
      </c>
      <c r="B10509" s="4" t="s">
        <v>5</v>
      </c>
      <c r="C10509" s="4" t="s">
        <v>10</v>
      </c>
    </row>
    <row r="10510" spans="1:19">
      <c r="A10510" t="n">
        <v>85723</v>
      </c>
      <c r="B10510" s="27" t="n">
        <v>16</v>
      </c>
      <c r="C10510" s="7" t="n">
        <v>800</v>
      </c>
    </row>
    <row r="10511" spans="1:19">
      <c r="A10511" t="s">
        <v>4</v>
      </c>
      <c r="B10511" s="4" t="s">
        <v>5</v>
      </c>
      <c r="C10511" s="4" t="s">
        <v>14</v>
      </c>
      <c r="D10511" s="4" t="s">
        <v>10</v>
      </c>
      <c r="E10511" s="4" t="s">
        <v>24</v>
      </c>
      <c r="F10511" s="4" t="s">
        <v>10</v>
      </c>
      <c r="G10511" s="4" t="s">
        <v>9</v>
      </c>
      <c r="H10511" s="4" t="s">
        <v>9</v>
      </c>
      <c r="I10511" s="4" t="s">
        <v>10</v>
      </c>
      <c r="J10511" s="4" t="s">
        <v>10</v>
      </c>
      <c r="K10511" s="4" t="s">
        <v>9</v>
      </c>
      <c r="L10511" s="4" t="s">
        <v>9</v>
      </c>
      <c r="M10511" s="4" t="s">
        <v>9</v>
      </c>
      <c r="N10511" s="4" t="s">
        <v>9</v>
      </c>
      <c r="O10511" s="4" t="s">
        <v>6</v>
      </c>
    </row>
    <row r="10512" spans="1:19">
      <c r="A10512" t="n">
        <v>85726</v>
      </c>
      <c r="B10512" s="11" t="n">
        <v>50</v>
      </c>
      <c r="C10512" s="7" t="n">
        <v>0</v>
      </c>
      <c r="D10512" s="7" t="n">
        <v>4120</v>
      </c>
      <c r="E10512" s="7" t="n">
        <v>1</v>
      </c>
      <c r="F10512" s="7" t="n">
        <v>0</v>
      </c>
      <c r="G10512" s="7" t="n">
        <v>0</v>
      </c>
      <c r="H10512" s="7" t="n">
        <v>0</v>
      </c>
      <c r="I10512" s="7" t="n">
        <v>0</v>
      </c>
      <c r="J10512" s="7" t="n">
        <v>65533</v>
      </c>
      <c r="K10512" s="7" t="n">
        <v>0</v>
      </c>
      <c r="L10512" s="7" t="n">
        <v>0</v>
      </c>
      <c r="M10512" s="7" t="n">
        <v>0</v>
      </c>
      <c r="N10512" s="7" t="n">
        <v>0</v>
      </c>
      <c r="O10512" s="7" t="s">
        <v>13</v>
      </c>
    </row>
    <row r="10513" spans="1:19">
      <c r="A10513" t="s">
        <v>4</v>
      </c>
      <c r="B10513" s="4" t="s">
        <v>5</v>
      </c>
      <c r="C10513" s="4" t="s">
        <v>10</v>
      </c>
    </row>
    <row r="10514" spans="1:19">
      <c r="A10514" t="n">
        <v>85765</v>
      </c>
      <c r="B10514" s="27" t="n">
        <v>16</v>
      </c>
      <c r="C10514" s="7" t="n">
        <v>1700</v>
      </c>
    </row>
    <row r="10515" spans="1:19">
      <c r="A10515" t="s">
        <v>4</v>
      </c>
      <c r="B10515" s="4" t="s">
        <v>5</v>
      </c>
    </row>
    <row r="10516" spans="1:19">
      <c r="A10516" t="n">
        <v>85768</v>
      </c>
      <c r="B10516" s="5" t="n">
        <v>1</v>
      </c>
    </row>
    <row r="10517" spans="1:19" s="3" customFormat="1" customHeight="0">
      <c r="A10517" s="3" t="s">
        <v>2</v>
      </c>
      <c r="B10517" s="3" t="s">
        <v>694</v>
      </c>
    </row>
    <row r="10518" spans="1:19">
      <c r="A10518" t="s">
        <v>4</v>
      </c>
      <c r="B10518" s="4" t="s">
        <v>5</v>
      </c>
      <c r="C10518" s="4" t="s">
        <v>10</v>
      </c>
      <c r="D10518" s="4" t="s">
        <v>9</v>
      </c>
      <c r="E10518" s="4" t="s">
        <v>9</v>
      </c>
      <c r="F10518" s="4" t="s">
        <v>9</v>
      </c>
      <c r="G10518" s="4" t="s">
        <v>9</v>
      </c>
      <c r="H10518" s="4" t="s">
        <v>10</v>
      </c>
      <c r="I10518" s="4" t="s">
        <v>14</v>
      </c>
    </row>
    <row r="10519" spans="1:19">
      <c r="A10519" t="n">
        <v>85772</v>
      </c>
      <c r="B10519" s="70" t="n">
        <v>66</v>
      </c>
      <c r="C10519" s="7" t="n">
        <v>65534</v>
      </c>
      <c r="D10519" s="7" t="n">
        <v>1065353216</v>
      </c>
      <c r="E10519" s="7" t="n">
        <v>1065353216</v>
      </c>
      <c r="F10519" s="7" t="n">
        <v>1065353216</v>
      </c>
      <c r="G10519" s="7" t="n">
        <v>1065353216</v>
      </c>
      <c r="H10519" s="7" t="n">
        <v>0</v>
      </c>
      <c r="I10519" s="7" t="n">
        <v>0</v>
      </c>
    </row>
    <row r="10520" spans="1:19">
      <c r="A10520" t="s">
        <v>4</v>
      </c>
      <c r="B10520" s="4" t="s">
        <v>5</v>
      </c>
      <c r="C10520" s="4" t="s">
        <v>10</v>
      </c>
      <c r="D10520" s="4" t="s">
        <v>24</v>
      </c>
      <c r="E10520" s="4" t="s">
        <v>24</v>
      </c>
      <c r="F10520" s="4" t="s">
        <v>24</v>
      </c>
      <c r="G10520" s="4" t="s">
        <v>24</v>
      </c>
    </row>
    <row r="10521" spans="1:19">
      <c r="A10521" t="n">
        <v>85794</v>
      </c>
      <c r="B10521" s="68" t="n">
        <v>131</v>
      </c>
      <c r="C10521" s="7" t="n">
        <v>65534</v>
      </c>
      <c r="D10521" s="7" t="n">
        <v>0</v>
      </c>
      <c r="E10521" s="7" t="n">
        <v>1</v>
      </c>
      <c r="F10521" s="7" t="n">
        <v>1</v>
      </c>
      <c r="G10521" s="7" t="n">
        <v>0.200000002980232</v>
      </c>
    </row>
    <row r="10522" spans="1:19">
      <c r="A10522" t="s">
        <v>4</v>
      </c>
      <c r="B10522" s="4" t="s">
        <v>5</v>
      </c>
      <c r="C10522" s="4" t="s">
        <v>10</v>
      </c>
      <c r="D10522" s="4" t="s">
        <v>10</v>
      </c>
      <c r="E10522" s="4" t="s">
        <v>24</v>
      </c>
      <c r="F10522" s="4" t="s">
        <v>24</v>
      </c>
      <c r="G10522" s="4" t="s">
        <v>24</v>
      </c>
      <c r="H10522" s="4" t="s">
        <v>24</v>
      </c>
      <c r="I10522" s="4" t="s">
        <v>14</v>
      </c>
      <c r="J10522" s="4" t="s">
        <v>10</v>
      </c>
    </row>
    <row r="10523" spans="1:19">
      <c r="A10523" t="n">
        <v>85813</v>
      </c>
      <c r="B10523" s="48" t="n">
        <v>55</v>
      </c>
      <c r="C10523" s="7" t="n">
        <v>65534</v>
      </c>
      <c r="D10523" s="7" t="n">
        <v>65533</v>
      </c>
      <c r="E10523" s="7" t="n">
        <v>-109.459999084473</v>
      </c>
      <c r="F10523" s="7" t="n">
        <v>170.259994506836</v>
      </c>
      <c r="G10523" s="7" t="n">
        <v>30.75</v>
      </c>
      <c r="H10523" s="7" t="n">
        <v>0.800000011920929</v>
      </c>
      <c r="I10523" s="7" t="n">
        <v>0</v>
      </c>
      <c r="J10523" s="7" t="n">
        <v>1</v>
      </c>
    </row>
    <row r="10524" spans="1:19">
      <c r="A10524" t="s">
        <v>4</v>
      </c>
      <c r="B10524" s="4" t="s">
        <v>5</v>
      </c>
      <c r="C10524" s="4" t="s">
        <v>10</v>
      </c>
    </row>
    <row r="10525" spans="1:19">
      <c r="A10525" t="n">
        <v>85837</v>
      </c>
      <c r="B10525" s="27" t="n">
        <v>16</v>
      </c>
      <c r="C10525" s="7" t="n">
        <v>3000</v>
      </c>
    </row>
    <row r="10526" spans="1:19">
      <c r="A10526" t="s">
        <v>4</v>
      </c>
      <c r="B10526" s="4" t="s">
        <v>5</v>
      </c>
      <c r="C10526" s="4" t="s">
        <v>14</v>
      </c>
      <c r="D10526" s="4" t="s">
        <v>10</v>
      </c>
      <c r="E10526" s="4" t="s">
        <v>10</v>
      </c>
      <c r="F10526" s="4" t="s">
        <v>10</v>
      </c>
      <c r="G10526" s="4" t="s">
        <v>10</v>
      </c>
      <c r="H10526" s="4" t="s">
        <v>10</v>
      </c>
      <c r="I10526" s="4" t="s">
        <v>6</v>
      </c>
      <c r="J10526" s="4" t="s">
        <v>24</v>
      </c>
      <c r="K10526" s="4" t="s">
        <v>24</v>
      </c>
      <c r="L10526" s="4" t="s">
        <v>24</v>
      </c>
      <c r="M10526" s="4" t="s">
        <v>9</v>
      </c>
      <c r="N10526" s="4" t="s">
        <v>9</v>
      </c>
      <c r="O10526" s="4" t="s">
        <v>24</v>
      </c>
      <c r="P10526" s="4" t="s">
        <v>24</v>
      </c>
      <c r="Q10526" s="4" t="s">
        <v>24</v>
      </c>
      <c r="R10526" s="4" t="s">
        <v>24</v>
      </c>
      <c r="S10526" s="4" t="s">
        <v>14</v>
      </c>
    </row>
    <row r="10527" spans="1:19">
      <c r="A10527" t="n">
        <v>85840</v>
      </c>
      <c r="B10527" s="57" t="n">
        <v>39</v>
      </c>
      <c r="C10527" s="7" t="n">
        <v>12</v>
      </c>
      <c r="D10527" s="7" t="n">
        <v>65533</v>
      </c>
      <c r="E10527" s="7" t="n">
        <v>214</v>
      </c>
      <c r="F10527" s="7" t="n">
        <v>0</v>
      </c>
      <c r="G10527" s="7" t="n">
        <v>65534</v>
      </c>
      <c r="H10527" s="7" t="n">
        <v>3</v>
      </c>
      <c r="I10527" s="7" t="s">
        <v>327</v>
      </c>
      <c r="J10527" s="7" t="n">
        <v>0</v>
      </c>
      <c r="K10527" s="7" t="n">
        <v>0</v>
      </c>
      <c r="L10527" s="7" t="n">
        <v>0</v>
      </c>
      <c r="M10527" s="7" t="n">
        <v>0</v>
      </c>
      <c r="N10527" s="7" t="n">
        <v>0</v>
      </c>
      <c r="O10527" s="7" t="n">
        <v>0</v>
      </c>
      <c r="P10527" s="7" t="n">
        <v>1</v>
      </c>
      <c r="Q10527" s="7" t="n">
        <v>1</v>
      </c>
      <c r="R10527" s="7" t="n">
        <v>1</v>
      </c>
      <c r="S10527" s="7" t="n">
        <v>107</v>
      </c>
    </row>
    <row r="10528" spans="1:19">
      <c r="A10528" t="s">
        <v>4</v>
      </c>
      <c r="B10528" s="4" t="s">
        <v>5</v>
      </c>
      <c r="C10528" s="4" t="s">
        <v>10</v>
      </c>
    </row>
    <row r="10529" spans="1:19">
      <c r="A10529" t="n">
        <v>85901</v>
      </c>
      <c r="B10529" s="27" t="n">
        <v>16</v>
      </c>
      <c r="C10529" s="7" t="n">
        <v>300</v>
      </c>
    </row>
    <row r="10530" spans="1:19">
      <c r="A10530" t="s">
        <v>4</v>
      </c>
      <c r="B10530" s="4" t="s">
        <v>5</v>
      </c>
      <c r="C10530" s="4" t="s">
        <v>14</v>
      </c>
      <c r="D10530" s="4" t="s">
        <v>10</v>
      </c>
      <c r="E10530" s="4" t="s">
        <v>10</v>
      </c>
      <c r="F10530" s="4" t="s">
        <v>10</v>
      </c>
      <c r="G10530" s="4" t="s">
        <v>10</v>
      </c>
      <c r="H10530" s="4" t="s">
        <v>10</v>
      </c>
      <c r="I10530" s="4" t="s">
        <v>6</v>
      </c>
      <c r="J10530" s="4" t="s">
        <v>24</v>
      </c>
      <c r="K10530" s="4" t="s">
        <v>24</v>
      </c>
      <c r="L10530" s="4" t="s">
        <v>24</v>
      </c>
      <c r="M10530" s="4" t="s">
        <v>9</v>
      </c>
      <c r="N10530" s="4" t="s">
        <v>9</v>
      </c>
      <c r="O10530" s="4" t="s">
        <v>24</v>
      </c>
      <c r="P10530" s="4" t="s">
        <v>24</v>
      </c>
      <c r="Q10530" s="4" t="s">
        <v>24</v>
      </c>
      <c r="R10530" s="4" t="s">
        <v>24</v>
      </c>
      <c r="S10530" s="4" t="s">
        <v>14</v>
      </c>
    </row>
    <row r="10531" spans="1:19">
      <c r="A10531" t="n">
        <v>85904</v>
      </c>
      <c r="B10531" s="57" t="n">
        <v>39</v>
      </c>
      <c r="C10531" s="7" t="n">
        <v>12</v>
      </c>
      <c r="D10531" s="7" t="n">
        <v>65533</v>
      </c>
      <c r="E10531" s="7" t="n">
        <v>216</v>
      </c>
      <c r="F10531" s="7" t="n">
        <v>0</v>
      </c>
      <c r="G10531" s="7" t="n">
        <v>65534</v>
      </c>
      <c r="H10531" s="7" t="n">
        <v>259</v>
      </c>
      <c r="I10531" s="7" t="s">
        <v>13</v>
      </c>
      <c r="J10531" s="7" t="n">
        <v>0</v>
      </c>
      <c r="K10531" s="7" t="n">
        <v>1.29999995231628</v>
      </c>
      <c r="L10531" s="7" t="n">
        <v>0</v>
      </c>
      <c r="M10531" s="7" t="n">
        <v>0</v>
      </c>
      <c r="N10531" s="7" t="n">
        <v>0</v>
      </c>
      <c r="O10531" s="7" t="n">
        <v>0</v>
      </c>
      <c r="P10531" s="7" t="n">
        <v>0.800000011920929</v>
      </c>
      <c r="Q10531" s="7" t="n">
        <v>0.800000011920929</v>
      </c>
      <c r="R10531" s="7" t="n">
        <v>0.800000011920929</v>
      </c>
      <c r="S10531" s="7" t="n">
        <v>104</v>
      </c>
    </row>
    <row r="10532" spans="1:19">
      <c r="A10532" t="s">
        <v>4</v>
      </c>
      <c r="B10532" s="4" t="s">
        <v>5</v>
      </c>
      <c r="C10532" s="4" t="s">
        <v>10</v>
      </c>
      <c r="D10532" s="4" t="s">
        <v>9</v>
      </c>
      <c r="E10532" s="4" t="s">
        <v>9</v>
      </c>
      <c r="F10532" s="4" t="s">
        <v>9</v>
      </c>
      <c r="G10532" s="4" t="s">
        <v>9</v>
      </c>
      <c r="H10532" s="4" t="s">
        <v>10</v>
      </c>
      <c r="I10532" s="4" t="s">
        <v>14</v>
      </c>
    </row>
    <row r="10533" spans="1:19">
      <c r="A10533" t="n">
        <v>85954</v>
      </c>
      <c r="B10533" s="70" t="n">
        <v>66</v>
      </c>
      <c r="C10533" s="7" t="n">
        <v>65534</v>
      </c>
      <c r="D10533" s="7" t="n">
        <v>1065353216</v>
      </c>
      <c r="E10533" s="7" t="n">
        <v>1065353216</v>
      </c>
      <c r="F10533" s="7" t="n">
        <v>1065353216</v>
      </c>
      <c r="G10533" s="7" t="n">
        <v>0</v>
      </c>
      <c r="H10533" s="7" t="n">
        <v>1000</v>
      </c>
      <c r="I10533" s="7" t="n">
        <v>0</v>
      </c>
    </row>
    <row r="10534" spans="1:19">
      <c r="A10534" t="s">
        <v>4</v>
      </c>
      <c r="B10534" s="4" t="s">
        <v>5</v>
      </c>
      <c r="C10534" s="4" t="s">
        <v>10</v>
      </c>
    </row>
    <row r="10535" spans="1:19">
      <c r="A10535" t="n">
        <v>85976</v>
      </c>
      <c r="B10535" s="27" t="n">
        <v>16</v>
      </c>
      <c r="C10535" s="7" t="n">
        <v>1000</v>
      </c>
    </row>
    <row r="10536" spans="1:19">
      <c r="A10536" t="s">
        <v>4</v>
      </c>
      <c r="B10536" s="4" t="s">
        <v>5</v>
      </c>
      <c r="C10536" s="4" t="s">
        <v>10</v>
      </c>
      <c r="D10536" s="4" t="s">
        <v>14</v>
      </c>
    </row>
    <row r="10537" spans="1:19">
      <c r="A10537" t="n">
        <v>85979</v>
      </c>
      <c r="B10537" s="49" t="n">
        <v>56</v>
      </c>
      <c r="C10537" s="7" t="n">
        <v>65534</v>
      </c>
      <c r="D10537" s="7" t="n">
        <v>0</v>
      </c>
    </row>
    <row r="10538" spans="1:19">
      <c r="A10538" t="s">
        <v>4</v>
      </c>
      <c r="B10538" s="4" t="s">
        <v>5</v>
      </c>
      <c r="C10538" s="4" t="s">
        <v>10</v>
      </c>
    </row>
    <row r="10539" spans="1:19">
      <c r="A10539" t="n">
        <v>85983</v>
      </c>
      <c r="B10539" s="27" t="n">
        <v>16</v>
      </c>
      <c r="C10539" s="7" t="n">
        <v>400</v>
      </c>
    </row>
    <row r="10540" spans="1:19">
      <c r="A10540" t="s">
        <v>4</v>
      </c>
      <c r="B10540" s="4" t="s">
        <v>5</v>
      </c>
      <c r="C10540" s="4" t="s">
        <v>10</v>
      </c>
      <c r="D10540" s="4" t="s">
        <v>24</v>
      </c>
      <c r="E10540" s="4" t="s">
        <v>24</v>
      </c>
      <c r="F10540" s="4" t="s">
        <v>24</v>
      </c>
      <c r="G10540" s="4" t="s">
        <v>24</v>
      </c>
    </row>
    <row r="10541" spans="1:19">
      <c r="A10541" t="n">
        <v>85986</v>
      </c>
      <c r="B10541" s="68" t="n">
        <v>131</v>
      </c>
      <c r="C10541" s="7" t="n">
        <v>65534</v>
      </c>
      <c r="D10541" s="7" t="n">
        <v>0.5</v>
      </c>
      <c r="E10541" s="7" t="n">
        <v>0.100000001490116</v>
      </c>
      <c r="F10541" s="7" t="n">
        <v>2</v>
      </c>
      <c r="G10541" s="7" t="n">
        <v>0.25</v>
      </c>
    </row>
    <row r="10542" spans="1:19">
      <c r="A10542" t="s">
        <v>4</v>
      </c>
      <c r="B10542" s="4" t="s">
        <v>5</v>
      </c>
      <c r="C10542" s="4" t="s">
        <v>10</v>
      </c>
      <c r="D10542" s="4" t="s">
        <v>10</v>
      </c>
      <c r="E10542" s="4" t="s">
        <v>24</v>
      </c>
      <c r="F10542" s="4" t="s">
        <v>24</v>
      </c>
      <c r="G10542" s="4" t="s">
        <v>24</v>
      </c>
      <c r="H10542" s="4" t="s">
        <v>24</v>
      </c>
      <c r="I10542" s="4" t="s">
        <v>14</v>
      </c>
      <c r="J10542" s="4" t="s">
        <v>10</v>
      </c>
    </row>
    <row r="10543" spans="1:19">
      <c r="A10543" t="n">
        <v>86005</v>
      </c>
      <c r="B10543" s="48" t="n">
        <v>55</v>
      </c>
      <c r="C10543" s="7" t="n">
        <v>65534</v>
      </c>
      <c r="D10543" s="7" t="n">
        <v>65533</v>
      </c>
      <c r="E10543" s="7" t="n">
        <v>-116.050003051758</v>
      </c>
      <c r="F10543" s="7" t="n">
        <v>172.380004882813</v>
      </c>
      <c r="G10543" s="7" t="n">
        <v>31.75</v>
      </c>
      <c r="H10543" s="7" t="n">
        <v>8</v>
      </c>
      <c r="I10543" s="7" t="n">
        <v>0</v>
      </c>
      <c r="J10543" s="7" t="n">
        <v>1</v>
      </c>
    </row>
    <row r="10544" spans="1:19">
      <c r="A10544" t="s">
        <v>4</v>
      </c>
      <c r="B10544" s="4" t="s">
        <v>5</v>
      </c>
      <c r="C10544" s="4" t="s">
        <v>10</v>
      </c>
      <c r="D10544" s="4" t="s">
        <v>14</v>
      </c>
    </row>
    <row r="10545" spans="1:19">
      <c r="A10545" t="n">
        <v>86029</v>
      </c>
      <c r="B10545" s="49" t="n">
        <v>56</v>
      </c>
      <c r="C10545" s="7" t="n">
        <v>65534</v>
      </c>
      <c r="D10545" s="7" t="n">
        <v>0</v>
      </c>
    </row>
    <row r="10546" spans="1:19">
      <c r="A10546" t="s">
        <v>4</v>
      </c>
      <c r="B10546" s="4" t="s">
        <v>5</v>
      </c>
      <c r="C10546" s="4" t="s">
        <v>14</v>
      </c>
      <c r="D10546" s="4" t="s">
        <v>10</v>
      </c>
      <c r="E10546" s="4" t="s">
        <v>14</v>
      </c>
    </row>
    <row r="10547" spans="1:19">
      <c r="A10547" t="n">
        <v>86033</v>
      </c>
      <c r="B10547" s="57" t="n">
        <v>39</v>
      </c>
      <c r="C10547" s="7" t="n">
        <v>14</v>
      </c>
      <c r="D10547" s="7" t="n">
        <v>65533</v>
      </c>
      <c r="E10547" s="7" t="n">
        <v>104</v>
      </c>
    </row>
    <row r="10548" spans="1:19">
      <c r="A10548" t="s">
        <v>4</v>
      </c>
      <c r="B10548" s="4" t="s">
        <v>5</v>
      </c>
      <c r="C10548" s="4" t="s">
        <v>10</v>
      </c>
    </row>
    <row r="10549" spans="1:19">
      <c r="A10549" t="n">
        <v>86038</v>
      </c>
      <c r="B10549" s="27" t="n">
        <v>16</v>
      </c>
      <c r="C10549" s="7" t="n">
        <v>300</v>
      </c>
    </row>
    <row r="10550" spans="1:19">
      <c r="A10550" t="s">
        <v>4</v>
      </c>
      <c r="B10550" s="4" t="s">
        <v>5</v>
      </c>
    </row>
    <row r="10551" spans="1:19">
      <c r="A10551" t="n">
        <v>86041</v>
      </c>
      <c r="B10551" s="5" t="n">
        <v>1</v>
      </c>
    </row>
    <row r="10552" spans="1:19" s="3" customFormat="1" customHeight="0">
      <c r="A10552" s="3" t="s">
        <v>2</v>
      </c>
      <c r="B10552" s="3" t="s">
        <v>695</v>
      </c>
    </row>
    <row r="10553" spans="1:19">
      <c r="A10553" t="s">
        <v>4</v>
      </c>
      <c r="B10553" s="4" t="s">
        <v>5</v>
      </c>
      <c r="C10553" s="4" t="s">
        <v>14</v>
      </c>
      <c r="D10553" s="4" t="s">
        <v>14</v>
      </c>
      <c r="E10553" s="4" t="s">
        <v>14</v>
      </c>
      <c r="F10553" s="4" t="s">
        <v>14</v>
      </c>
    </row>
    <row r="10554" spans="1:19">
      <c r="A10554" t="n">
        <v>86044</v>
      </c>
      <c r="B10554" s="8" t="n">
        <v>14</v>
      </c>
      <c r="C10554" s="7" t="n">
        <v>2</v>
      </c>
      <c r="D10554" s="7" t="n">
        <v>0</v>
      </c>
      <c r="E10554" s="7" t="n">
        <v>0</v>
      </c>
      <c r="F10554" s="7" t="n">
        <v>0</v>
      </c>
    </row>
    <row r="10555" spans="1:19">
      <c r="A10555" t="s">
        <v>4</v>
      </c>
      <c r="B10555" s="4" t="s">
        <v>5</v>
      </c>
      <c r="C10555" s="4" t="s">
        <v>14</v>
      </c>
      <c r="D10555" s="53" t="s">
        <v>129</v>
      </c>
      <c r="E10555" s="4" t="s">
        <v>5</v>
      </c>
      <c r="F10555" s="4" t="s">
        <v>14</v>
      </c>
      <c r="G10555" s="4" t="s">
        <v>10</v>
      </c>
      <c r="H10555" s="53" t="s">
        <v>130</v>
      </c>
      <c r="I10555" s="4" t="s">
        <v>14</v>
      </c>
      <c r="J10555" s="4" t="s">
        <v>9</v>
      </c>
      <c r="K10555" s="4" t="s">
        <v>14</v>
      </c>
      <c r="L10555" s="4" t="s">
        <v>14</v>
      </c>
      <c r="M10555" s="53" t="s">
        <v>129</v>
      </c>
      <c r="N10555" s="4" t="s">
        <v>5</v>
      </c>
      <c r="O10555" s="4" t="s">
        <v>14</v>
      </c>
      <c r="P10555" s="4" t="s">
        <v>10</v>
      </c>
      <c r="Q10555" s="53" t="s">
        <v>130</v>
      </c>
      <c r="R10555" s="4" t="s">
        <v>14</v>
      </c>
      <c r="S10555" s="4" t="s">
        <v>9</v>
      </c>
      <c r="T10555" s="4" t="s">
        <v>14</v>
      </c>
      <c r="U10555" s="4" t="s">
        <v>14</v>
      </c>
      <c r="V10555" s="4" t="s">
        <v>14</v>
      </c>
      <c r="W10555" s="4" t="s">
        <v>26</v>
      </c>
    </row>
    <row r="10556" spans="1:19">
      <c r="A10556" t="n">
        <v>86049</v>
      </c>
      <c r="B10556" s="12" t="n">
        <v>5</v>
      </c>
      <c r="C10556" s="7" t="n">
        <v>28</v>
      </c>
      <c r="D10556" s="53" t="s">
        <v>3</v>
      </c>
      <c r="E10556" s="10" t="n">
        <v>162</v>
      </c>
      <c r="F10556" s="7" t="n">
        <v>3</v>
      </c>
      <c r="G10556" s="7" t="n">
        <v>4185</v>
      </c>
      <c r="H10556" s="53" t="s">
        <v>3</v>
      </c>
      <c r="I10556" s="7" t="n">
        <v>0</v>
      </c>
      <c r="J10556" s="7" t="n">
        <v>1</v>
      </c>
      <c r="K10556" s="7" t="n">
        <v>2</v>
      </c>
      <c r="L10556" s="7" t="n">
        <v>28</v>
      </c>
      <c r="M10556" s="53" t="s">
        <v>3</v>
      </c>
      <c r="N10556" s="10" t="n">
        <v>162</v>
      </c>
      <c r="O10556" s="7" t="n">
        <v>3</v>
      </c>
      <c r="P10556" s="7" t="n">
        <v>4185</v>
      </c>
      <c r="Q10556" s="53" t="s">
        <v>3</v>
      </c>
      <c r="R10556" s="7" t="n">
        <v>0</v>
      </c>
      <c r="S10556" s="7" t="n">
        <v>2</v>
      </c>
      <c r="T10556" s="7" t="n">
        <v>2</v>
      </c>
      <c r="U10556" s="7" t="n">
        <v>11</v>
      </c>
      <c r="V10556" s="7" t="n">
        <v>1</v>
      </c>
      <c r="W10556" s="13" t="n">
        <f t="normal" ca="1">A10560</f>
        <v>0</v>
      </c>
    </row>
    <row r="10557" spans="1:19">
      <c r="A10557" t="s">
        <v>4</v>
      </c>
      <c r="B10557" s="4" t="s">
        <v>5</v>
      </c>
      <c r="C10557" s="4" t="s">
        <v>14</v>
      </c>
      <c r="D10557" s="4" t="s">
        <v>10</v>
      </c>
      <c r="E10557" s="4" t="s">
        <v>24</v>
      </c>
    </row>
    <row r="10558" spans="1:19">
      <c r="A10558" t="n">
        <v>86078</v>
      </c>
      <c r="B10558" s="23" t="n">
        <v>58</v>
      </c>
      <c r="C10558" s="7" t="n">
        <v>0</v>
      </c>
      <c r="D10558" s="7" t="n">
        <v>0</v>
      </c>
      <c r="E10558" s="7" t="n">
        <v>1</v>
      </c>
    </row>
    <row r="10559" spans="1:19">
      <c r="A10559" t="s">
        <v>4</v>
      </c>
      <c r="B10559" s="4" t="s">
        <v>5</v>
      </c>
      <c r="C10559" s="4" t="s">
        <v>14</v>
      </c>
      <c r="D10559" s="53" t="s">
        <v>129</v>
      </c>
      <c r="E10559" s="4" t="s">
        <v>5</v>
      </c>
      <c r="F10559" s="4" t="s">
        <v>14</v>
      </c>
      <c r="G10559" s="4" t="s">
        <v>10</v>
      </c>
      <c r="H10559" s="53" t="s">
        <v>130</v>
      </c>
      <c r="I10559" s="4" t="s">
        <v>14</v>
      </c>
      <c r="J10559" s="4" t="s">
        <v>9</v>
      </c>
      <c r="K10559" s="4" t="s">
        <v>14</v>
      </c>
      <c r="L10559" s="4" t="s">
        <v>14</v>
      </c>
      <c r="M10559" s="53" t="s">
        <v>129</v>
      </c>
      <c r="N10559" s="4" t="s">
        <v>5</v>
      </c>
      <c r="O10559" s="4" t="s">
        <v>14</v>
      </c>
      <c r="P10559" s="4" t="s">
        <v>10</v>
      </c>
      <c r="Q10559" s="53" t="s">
        <v>130</v>
      </c>
      <c r="R10559" s="4" t="s">
        <v>14</v>
      </c>
      <c r="S10559" s="4" t="s">
        <v>9</v>
      </c>
      <c r="T10559" s="4" t="s">
        <v>14</v>
      </c>
      <c r="U10559" s="4" t="s">
        <v>14</v>
      </c>
      <c r="V10559" s="4" t="s">
        <v>14</v>
      </c>
      <c r="W10559" s="4" t="s">
        <v>26</v>
      </c>
    </row>
    <row r="10560" spans="1:19">
      <c r="A10560" t="n">
        <v>86086</v>
      </c>
      <c r="B10560" s="12" t="n">
        <v>5</v>
      </c>
      <c r="C10560" s="7" t="n">
        <v>28</v>
      </c>
      <c r="D10560" s="53" t="s">
        <v>3</v>
      </c>
      <c r="E10560" s="10" t="n">
        <v>162</v>
      </c>
      <c r="F10560" s="7" t="n">
        <v>3</v>
      </c>
      <c r="G10560" s="7" t="n">
        <v>4185</v>
      </c>
      <c r="H10560" s="53" t="s">
        <v>3</v>
      </c>
      <c r="I10560" s="7" t="n">
        <v>0</v>
      </c>
      <c r="J10560" s="7" t="n">
        <v>1</v>
      </c>
      <c r="K10560" s="7" t="n">
        <v>3</v>
      </c>
      <c r="L10560" s="7" t="n">
        <v>28</v>
      </c>
      <c r="M10560" s="53" t="s">
        <v>3</v>
      </c>
      <c r="N10560" s="10" t="n">
        <v>162</v>
      </c>
      <c r="O10560" s="7" t="n">
        <v>3</v>
      </c>
      <c r="P10560" s="7" t="n">
        <v>4185</v>
      </c>
      <c r="Q10560" s="53" t="s">
        <v>3</v>
      </c>
      <c r="R10560" s="7" t="n">
        <v>0</v>
      </c>
      <c r="S10560" s="7" t="n">
        <v>2</v>
      </c>
      <c r="T10560" s="7" t="n">
        <v>3</v>
      </c>
      <c r="U10560" s="7" t="n">
        <v>9</v>
      </c>
      <c r="V10560" s="7" t="n">
        <v>1</v>
      </c>
      <c r="W10560" s="13" t="n">
        <f t="normal" ca="1">A10570</f>
        <v>0</v>
      </c>
    </row>
    <row r="10561" spans="1:23">
      <c r="A10561" t="s">
        <v>4</v>
      </c>
      <c r="B10561" s="4" t="s">
        <v>5</v>
      </c>
      <c r="C10561" s="4" t="s">
        <v>14</v>
      </c>
      <c r="D10561" s="53" t="s">
        <v>129</v>
      </c>
      <c r="E10561" s="4" t="s">
        <v>5</v>
      </c>
      <c r="F10561" s="4" t="s">
        <v>10</v>
      </c>
      <c r="G10561" s="4" t="s">
        <v>14</v>
      </c>
      <c r="H10561" s="4" t="s">
        <v>14</v>
      </c>
      <c r="I10561" s="4" t="s">
        <v>6</v>
      </c>
      <c r="J10561" s="53" t="s">
        <v>130</v>
      </c>
      <c r="K10561" s="4" t="s">
        <v>14</v>
      </c>
      <c r="L10561" s="4" t="s">
        <v>14</v>
      </c>
      <c r="M10561" s="53" t="s">
        <v>129</v>
      </c>
      <c r="N10561" s="4" t="s">
        <v>5</v>
      </c>
      <c r="O10561" s="4" t="s">
        <v>14</v>
      </c>
      <c r="P10561" s="53" t="s">
        <v>130</v>
      </c>
      <c r="Q10561" s="4" t="s">
        <v>14</v>
      </c>
      <c r="R10561" s="4" t="s">
        <v>9</v>
      </c>
      <c r="S10561" s="4" t="s">
        <v>14</v>
      </c>
      <c r="T10561" s="4" t="s">
        <v>14</v>
      </c>
      <c r="U10561" s="4" t="s">
        <v>14</v>
      </c>
      <c r="V10561" s="53" t="s">
        <v>129</v>
      </c>
      <c r="W10561" s="4" t="s">
        <v>5</v>
      </c>
      <c r="X10561" s="4" t="s">
        <v>14</v>
      </c>
      <c r="Y10561" s="53" t="s">
        <v>130</v>
      </c>
      <c r="Z10561" s="4" t="s">
        <v>14</v>
      </c>
      <c r="AA10561" s="4" t="s">
        <v>9</v>
      </c>
      <c r="AB10561" s="4" t="s">
        <v>14</v>
      </c>
      <c r="AC10561" s="4" t="s">
        <v>14</v>
      </c>
      <c r="AD10561" s="4" t="s">
        <v>14</v>
      </c>
      <c r="AE10561" s="4" t="s">
        <v>26</v>
      </c>
    </row>
    <row r="10562" spans="1:23">
      <c r="A10562" t="n">
        <v>86115</v>
      </c>
      <c r="B10562" s="12" t="n">
        <v>5</v>
      </c>
      <c r="C10562" s="7" t="n">
        <v>28</v>
      </c>
      <c r="D10562" s="53" t="s">
        <v>3</v>
      </c>
      <c r="E10562" s="43" t="n">
        <v>47</v>
      </c>
      <c r="F10562" s="7" t="n">
        <v>61456</v>
      </c>
      <c r="G10562" s="7" t="n">
        <v>2</v>
      </c>
      <c r="H10562" s="7" t="n">
        <v>0</v>
      </c>
      <c r="I10562" s="7" t="s">
        <v>131</v>
      </c>
      <c r="J10562" s="53" t="s">
        <v>3</v>
      </c>
      <c r="K10562" s="7" t="n">
        <v>8</v>
      </c>
      <c r="L10562" s="7" t="n">
        <v>28</v>
      </c>
      <c r="M10562" s="53" t="s">
        <v>3</v>
      </c>
      <c r="N10562" s="47" t="n">
        <v>74</v>
      </c>
      <c r="O10562" s="7" t="n">
        <v>65</v>
      </c>
      <c r="P10562" s="53" t="s">
        <v>3</v>
      </c>
      <c r="Q10562" s="7" t="n">
        <v>0</v>
      </c>
      <c r="R10562" s="7" t="n">
        <v>1</v>
      </c>
      <c r="S10562" s="7" t="n">
        <v>3</v>
      </c>
      <c r="T10562" s="7" t="n">
        <v>9</v>
      </c>
      <c r="U10562" s="7" t="n">
        <v>28</v>
      </c>
      <c r="V10562" s="53" t="s">
        <v>3</v>
      </c>
      <c r="W10562" s="47" t="n">
        <v>74</v>
      </c>
      <c r="X10562" s="7" t="n">
        <v>65</v>
      </c>
      <c r="Y10562" s="53" t="s">
        <v>3</v>
      </c>
      <c r="Z10562" s="7" t="n">
        <v>0</v>
      </c>
      <c r="AA10562" s="7" t="n">
        <v>2</v>
      </c>
      <c r="AB10562" s="7" t="n">
        <v>3</v>
      </c>
      <c r="AC10562" s="7" t="n">
        <v>9</v>
      </c>
      <c r="AD10562" s="7" t="n">
        <v>1</v>
      </c>
      <c r="AE10562" s="13" t="n">
        <f t="normal" ca="1">A10566</f>
        <v>0</v>
      </c>
    </row>
    <row r="10563" spans="1:23">
      <c r="A10563" t="s">
        <v>4</v>
      </c>
      <c r="B10563" s="4" t="s">
        <v>5</v>
      </c>
      <c r="C10563" s="4" t="s">
        <v>10</v>
      </c>
      <c r="D10563" s="4" t="s">
        <v>14</v>
      </c>
      <c r="E10563" s="4" t="s">
        <v>14</v>
      </c>
      <c r="F10563" s="4" t="s">
        <v>6</v>
      </c>
    </row>
    <row r="10564" spans="1:23">
      <c r="A10564" t="n">
        <v>86163</v>
      </c>
      <c r="B10564" s="43" t="n">
        <v>47</v>
      </c>
      <c r="C10564" s="7" t="n">
        <v>61456</v>
      </c>
      <c r="D10564" s="7" t="n">
        <v>0</v>
      </c>
      <c r="E10564" s="7" t="n">
        <v>0</v>
      </c>
      <c r="F10564" s="7" t="s">
        <v>132</v>
      </c>
    </row>
    <row r="10565" spans="1:23">
      <c r="A10565" t="s">
        <v>4</v>
      </c>
      <c r="B10565" s="4" t="s">
        <v>5</v>
      </c>
      <c r="C10565" s="4" t="s">
        <v>14</v>
      </c>
      <c r="D10565" s="4" t="s">
        <v>10</v>
      </c>
      <c r="E10565" s="4" t="s">
        <v>24</v>
      </c>
    </row>
    <row r="10566" spans="1:23">
      <c r="A10566" t="n">
        <v>86176</v>
      </c>
      <c r="B10566" s="23" t="n">
        <v>58</v>
      </c>
      <c r="C10566" s="7" t="n">
        <v>0</v>
      </c>
      <c r="D10566" s="7" t="n">
        <v>300</v>
      </c>
      <c r="E10566" s="7" t="n">
        <v>1</v>
      </c>
    </row>
    <row r="10567" spans="1:23">
      <c r="A10567" t="s">
        <v>4</v>
      </c>
      <c r="B10567" s="4" t="s">
        <v>5</v>
      </c>
      <c r="C10567" s="4" t="s">
        <v>14</v>
      </c>
      <c r="D10567" s="4" t="s">
        <v>10</v>
      </c>
    </row>
    <row r="10568" spans="1:23">
      <c r="A10568" t="n">
        <v>86184</v>
      </c>
      <c r="B10568" s="23" t="n">
        <v>58</v>
      </c>
      <c r="C10568" s="7" t="n">
        <v>255</v>
      </c>
      <c r="D10568" s="7" t="n">
        <v>0</v>
      </c>
    </row>
    <row r="10569" spans="1:23">
      <c r="A10569" t="s">
        <v>4</v>
      </c>
      <c r="B10569" s="4" t="s">
        <v>5</v>
      </c>
      <c r="C10569" s="4" t="s">
        <v>14</v>
      </c>
      <c r="D10569" s="4" t="s">
        <v>14</v>
      </c>
      <c r="E10569" s="4" t="s">
        <v>14</v>
      </c>
      <c r="F10569" s="4" t="s">
        <v>14</v>
      </c>
    </row>
    <row r="10570" spans="1:23">
      <c r="A10570" t="n">
        <v>86188</v>
      </c>
      <c r="B10570" s="8" t="n">
        <v>14</v>
      </c>
      <c r="C10570" s="7" t="n">
        <v>0</v>
      </c>
      <c r="D10570" s="7" t="n">
        <v>0</v>
      </c>
      <c r="E10570" s="7" t="n">
        <v>0</v>
      </c>
      <c r="F10570" s="7" t="n">
        <v>64</v>
      </c>
    </row>
    <row r="10571" spans="1:23">
      <c r="A10571" t="s">
        <v>4</v>
      </c>
      <c r="B10571" s="4" t="s">
        <v>5</v>
      </c>
      <c r="C10571" s="4" t="s">
        <v>14</v>
      </c>
      <c r="D10571" s="4" t="s">
        <v>10</v>
      </c>
    </row>
    <row r="10572" spans="1:23">
      <c r="A10572" t="n">
        <v>86193</v>
      </c>
      <c r="B10572" s="22" t="n">
        <v>22</v>
      </c>
      <c r="C10572" s="7" t="n">
        <v>0</v>
      </c>
      <c r="D10572" s="7" t="n">
        <v>4185</v>
      </c>
    </row>
    <row r="10573" spans="1:23">
      <c r="A10573" t="s">
        <v>4</v>
      </c>
      <c r="B10573" s="4" t="s">
        <v>5</v>
      </c>
      <c r="C10573" s="4" t="s">
        <v>14</v>
      </c>
      <c r="D10573" s="4" t="s">
        <v>10</v>
      </c>
    </row>
    <row r="10574" spans="1:23">
      <c r="A10574" t="n">
        <v>86197</v>
      </c>
      <c r="B10574" s="23" t="n">
        <v>58</v>
      </c>
      <c r="C10574" s="7" t="n">
        <v>5</v>
      </c>
      <c r="D10574" s="7" t="n">
        <v>300</v>
      </c>
    </row>
    <row r="10575" spans="1:23">
      <c r="A10575" t="s">
        <v>4</v>
      </c>
      <c r="B10575" s="4" t="s">
        <v>5</v>
      </c>
      <c r="C10575" s="4" t="s">
        <v>24</v>
      </c>
      <c r="D10575" s="4" t="s">
        <v>10</v>
      </c>
    </row>
    <row r="10576" spans="1:23">
      <c r="A10576" t="n">
        <v>86201</v>
      </c>
      <c r="B10576" s="24" t="n">
        <v>103</v>
      </c>
      <c r="C10576" s="7" t="n">
        <v>0</v>
      </c>
      <c r="D10576" s="7" t="n">
        <v>300</v>
      </c>
    </row>
    <row r="10577" spans="1:31">
      <c r="A10577" t="s">
        <v>4</v>
      </c>
      <c r="B10577" s="4" t="s">
        <v>5</v>
      </c>
      <c r="C10577" s="4" t="s">
        <v>14</v>
      </c>
    </row>
    <row r="10578" spans="1:31">
      <c r="A10578" t="n">
        <v>86208</v>
      </c>
      <c r="B10578" s="54" t="n">
        <v>64</v>
      </c>
      <c r="C10578" s="7" t="n">
        <v>7</v>
      </c>
    </row>
    <row r="10579" spans="1:31">
      <c r="A10579" t="s">
        <v>4</v>
      </c>
      <c r="B10579" s="4" t="s">
        <v>5</v>
      </c>
      <c r="C10579" s="4" t="s">
        <v>14</v>
      </c>
      <c r="D10579" s="4" t="s">
        <v>10</v>
      </c>
    </row>
    <row r="10580" spans="1:31">
      <c r="A10580" t="n">
        <v>86210</v>
      </c>
      <c r="B10580" s="55" t="n">
        <v>72</v>
      </c>
      <c r="C10580" s="7" t="n">
        <v>5</v>
      </c>
      <c r="D10580" s="7" t="n">
        <v>0</v>
      </c>
    </row>
    <row r="10581" spans="1:31">
      <c r="A10581" t="s">
        <v>4</v>
      </c>
      <c r="B10581" s="4" t="s">
        <v>5</v>
      </c>
      <c r="C10581" s="4" t="s">
        <v>14</v>
      </c>
      <c r="D10581" s="53" t="s">
        <v>129</v>
      </c>
      <c r="E10581" s="4" t="s">
        <v>5</v>
      </c>
      <c r="F10581" s="4" t="s">
        <v>14</v>
      </c>
      <c r="G10581" s="4" t="s">
        <v>10</v>
      </c>
      <c r="H10581" s="53" t="s">
        <v>130</v>
      </c>
      <c r="I10581" s="4" t="s">
        <v>14</v>
      </c>
      <c r="J10581" s="4" t="s">
        <v>9</v>
      </c>
      <c r="K10581" s="4" t="s">
        <v>14</v>
      </c>
      <c r="L10581" s="4" t="s">
        <v>14</v>
      </c>
      <c r="M10581" s="4" t="s">
        <v>26</v>
      </c>
    </row>
    <row r="10582" spans="1:31">
      <c r="A10582" t="n">
        <v>86214</v>
      </c>
      <c r="B10582" s="12" t="n">
        <v>5</v>
      </c>
      <c r="C10582" s="7" t="n">
        <v>28</v>
      </c>
      <c r="D10582" s="53" t="s">
        <v>3</v>
      </c>
      <c r="E10582" s="10" t="n">
        <v>162</v>
      </c>
      <c r="F10582" s="7" t="n">
        <v>4</v>
      </c>
      <c r="G10582" s="7" t="n">
        <v>4185</v>
      </c>
      <c r="H10582" s="53" t="s">
        <v>3</v>
      </c>
      <c r="I10582" s="7" t="n">
        <v>0</v>
      </c>
      <c r="J10582" s="7" t="n">
        <v>1</v>
      </c>
      <c r="K10582" s="7" t="n">
        <v>2</v>
      </c>
      <c r="L10582" s="7" t="n">
        <v>1</v>
      </c>
      <c r="M10582" s="13" t="n">
        <f t="normal" ca="1">A10588</f>
        <v>0</v>
      </c>
    </row>
    <row r="10583" spans="1:31">
      <c r="A10583" t="s">
        <v>4</v>
      </c>
      <c r="B10583" s="4" t="s">
        <v>5</v>
      </c>
      <c r="C10583" s="4" t="s">
        <v>14</v>
      </c>
      <c r="D10583" s="4" t="s">
        <v>6</v>
      </c>
    </row>
    <row r="10584" spans="1:31">
      <c r="A10584" t="n">
        <v>86231</v>
      </c>
      <c r="B10584" s="9" t="n">
        <v>2</v>
      </c>
      <c r="C10584" s="7" t="n">
        <v>10</v>
      </c>
      <c r="D10584" s="7" t="s">
        <v>133</v>
      </c>
    </row>
    <row r="10585" spans="1:31">
      <c r="A10585" t="s">
        <v>4</v>
      </c>
      <c r="B10585" s="4" t="s">
        <v>5</v>
      </c>
      <c r="C10585" s="4" t="s">
        <v>10</v>
      </c>
    </row>
    <row r="10586" spans="1:31">
      <c r="A10586" t="n">
        <v>86248</v>
      </c>
      <c r="B10586" s="27" t="n">
        <v>16</v>
      </c>
      <c r="C10586" s="7" t="n">
        <v>0</v>
      </c>
    </row>
    <row r="10587" spans="1:31">
      <c r="A10587" t="s">
        <v>4</v>
      </c>
      <c r="B10587" s="4" t="s">
        <v>5</v>
      </c>
      <c r="C10587" s="4" t="s">
        <v>14</v>
      </c>
      <c r="D10587" s="4" t="s">
        <v>10</v>
      </c>
      <c r="E10587" s="4" t="s">
        <v>14</v>
      </c>
      <c r="F10587" s="4" t="s">
        <v>6</v>
      </c>
    </row>
    <row r="10588" spans="1:31">
      <c r="A10588" t="n">
        <v>86251</v>
      </c>
      <c r="B10588" s="57" t="n">
        <v>39</v>
      </c>
      <c r="C10588" s="7" t="n">
        <v>10</v>
      </c>
      <c r="D10588" s="7" t="n">
        <v>65533</v>
      </c>
      <c r="E10588" s="7" t="n">
        <v>200</v>
      </c>
      <c r="F10588" s="7" t="s">
        <v>135</v>
      </c>
    </row>
    <row r="10589" spans="1:31">
      <c r="A10589" t="s">
        <v>4</v>
      </c>
      <c r="B10589" s="4" t="s">
        <v>5</v>
      </c>
      <c r="C10589" s="4" t="s">
        <v>14</v>
      </c>
      <c r="D10589" s="4" t="s">
        <v>10</v>
      </c>
      <c r="E10589" s="4" t="s">
        <v>14</v>
      </c>
      <c r="F10589" s="4" t="s">
        <v>6</v>
      </c>
    </row>
    <row r="10590" spans="1:31">
      <c r="A10590" t="n">
        <v>86275</v>
      </c>
      <c r="B10590" s="57" t="n">
        <v>39</v>
      </c>
      <c r="C10590" s="7" t="n">
        <v>10</v>
      </c>
      <c r="D10590" s="7" t="n">
        <v>65533</v>
      </c>
      <c r="E10590" s="7" t="n">
        <v>202</v>
      </c>
      <c r="F10590" s="7" t="s">
        <v>696</v>
      </c>
    </row>
    <row r="10591" spans="1:31">
      <c r="A10591" t="s">
        <v>4</v>
      </c>
      <c r="B10591" s="4" t="s">
        <v>5</v>
      </c>
      <c r="C10591" s="4" t="s">
        <v>14</v>
      </c>
      <c r="D10591" s="4" t="s">
        <v>10</v>
      </c>
      <c r="E10591" s="4" t="s">
        <v>14</v>
      </c>
      <c r="F10591" s="4" t="s">
        <v>6</v>
      </c>
    </row>
    <row r="10592" spans="1:31">
      <c r="A10592" t="n">
        <v>86297</v>
      </c>
      <c r="B10592" s="57" t="n">
        <v>39</v>
      </c>
      <c r="C10592" s="7" t="n">
        <v>10</v>
      </c>
      <c r="D10592" s="7" t="n">
        <v>65533</v>
      </c>
      <c r="E10592" s="7" t="n">
        <v>203</v>
      </c>
      <c r="F10592" s="7" t="s">
        <v>226</v>
      </c>
    </row>
    <row r="10593" spans="1:13">
      <c r="A10593" t="s">
        <v>4</v>
      </c>
      <c r="B10593" s="4" t="s">
        <v>5</v>
      </c>
      <c r="C10593" s="4" t="s">
        <v>14</v>
      </c>
      <c r="D10593" s="4" t="s">
        <v>10</v>
      </c>
      <c r="E10593" s="4" t="s">
        <v>14</v>
      </c>
      <c r="F10593" s="4" t="s">
        <v>6</v>
      </c>
    </row>
    <row r="10594" spans="1:13">
      <c r="A10594" t="n">
        <v>86322</v>
      </c>
      <c r="B10594" s="57" t="n">
        <v>39</v>
      </c>
      <c r="C10594" s="7" t="n">
        <v>10</v>
      </c>
      <c r="D10594" s="7" t="n">
        <v>65533</v>
      </c>
      <c r="E10594" s="7" t="n">
        <v>204</v>
      </c>
      <c r="F10594" s="7" t="s">
        <v>227</v>
      </c>
    </row>
    <row r="10595" spans="1:13">
      <c r="A10595" t="s">
        <v>4</v>
      </c>
      <c r="B10595" s="4" t="s">
        <v>5</v>
      </c>
      <c r="C10595" s="4" t="s">
        <v>14</v>
      </c>
      <c r="D10595" s="4" t="s">
        <v>10</v>
      </c>
      <c r="E10595" s="4" t="s">
        <v>14</v>
      </c>
      <c r="F10595" s="4" t="s">
        <v>6</v>
      </c>
    </row>
    <row r="10596" spans="1:13">
      <c r="A10596" t="n">
        <v>86347</v>
      </c>
      <c r="B10596" s="57" t="n">
        <v>39</v>
      </c>
      <c r="C10596" s="7" t="n">
        <v>10</v>
      </c>
      <c r="D10596" s="7" t="n">
        <v>65533</v>
      </c>
      <c r="E10596" s="7" t="n">
        <v>205</v>
      </c>
      <c r="F10596" s="7" t="s">
        <v>697</v>
      </c>
    </row>
    <row r="10597" spans="1:13">
      <c r="A10597" t="s">
        <v>4</v>
      </c>
      <c r="B10597" s="4" t="s">
        <v>5</v>
      </c>
      <c r="C10597" s="4" t="s">
        <v>10</v>
      </c>
      <c r="D10597" s="4" t="s">
        <v>6</v>
      </c>
      <c r="E10597" s="4" t="s">
        <v>6</v>
      </c>
      <c r="F10597" s="4" t="s">
        <v>6</v>
      </c>
      <c r="G10597" s="4" t="s">
        <v>14</v>
      </c>
      <c r="H10597" s="4" t="s">
        <v>9</v>
      </c>
      <c r="I10597" s="4" t="s">
        <v>24</v>
      </c>
      <c r="J10597" s="4" t="s">
        <v>24</v>
      </c>
      <c r="K10597" s="4" t="s">
        <v>24</v>
      </c>
      <c r="L10597" s="4" t="s">
        <v>24</v>
      </c>
      <c r="M10597" s="4" t="s">
        <v>24</v>
      </c>
      <c r="N10597" s="4" t="s">
        <v>24</v>
      </c>
      <c r="O10597" s="4" t="s">
        <v>24</v>
      </c>
      <c r="P10597" s="4" t="s">
        <v>6</v>
      </c>
      <c r="Q10597" s="4" t="s">
        <v>6</v>
      </c>
      <c r="R10597" s="4" t="s">
        <v>9</v>
      </c>
      <c r="S10597" s="4" t="s">
        <v>14</v>
      </c>
      <c r="T10597" s="4" t="s">
        <v>9</v>
      </c>
      <c r="U10597" s="4" t="s">
        <v>9</v>
      </c>
      <c r="V10597" s="4" t="s">
        <v>10</v>
      </c>
    </row>
    <row r="10598" spans="1:13">
      <c r="A10598" t="n">
        <v>86371</v>
      </c>
      <c r="B10598" s="58" t="n">
        <v>19</v>
      </c>
      <c r="C10598" s="7" t="n">
        <v>7030</v>
      </c>
      <c r="D10598" s="7" t="s">
        <v>228</v>
      </c>
      <c r="E10598" s="7" t="s">
        <v>229</v>
      </c>
      <c r="F10598" s="7" t="s">
        <v>13</v>
      </c>
      <c r="G10598" s="7" t="n">
        <v>0</v>
      </c>
      <c r="H10598" s="7" t="n">
        <v>1</v>
      </c>
      <c r="I10598" s="7" t="n">
        <v>0</v>
      </c>
      <c r="J10598" s="7" t="n">
        <v>0</v>
      </c>
      <c r="K10598" s="7" t="n">
        <v>0</v>
      </c>
      <c r="L10598" s="7" t="n">
        <v>0</v>
      </c>
      <c r="M10598" s="7" t="n">
        <v>1</v>
      </c>
      <c r="N10598" s="7" t="n">
        <v>1.60000002384186</v>
      </c>
      <c r="O10598" s="7" t="n">
        <v>0.0900000035762787</v>
      </c>
      <c r="P10598" s="7" t="s">
        <v>13</v>
      </c>
      <c r="Q10598" s="7" t="s">
        <v>13</v>
      </c>
      <c r="R10598" s="7" t="n">
        <v>-1</v>
      </c>
      <c r="S10598" s="7" t="n">
        <v>0</v>
      </c>
      <c r="T10598" s="7" t="n">
        <v>0</v>
      </c>
      <c r="U10598" s="7" t="n">
        <v>0</v>
      </c>
      <c r="V10598" s="7" t="n">
        <v>0</v>
      </c>
    </row>
    <row r="10599" spans="1:13">
      <c r="A10599" t="s">
        <v>4</v>
      </c>
      <c r="B10599" s="4" t="s">
        <v>5</v>
      </c>
      <c r="C10599" s="4" t="s">
        <v>10</v>
      </c>
      <c r="D10599" s="4" t="s">
        <v>6</v>
      </c>
      <c r="E10599" s="4" t="s">
        <v>6</v>
      </c>
      <c r="F10599" s="4" t="s">
        <v>6</v>
      </c>
      <c r="G10599" s="4" t="s">
        <v>14</v>
      </c>
      <c r="H10599" s="4" t="s">
        <v>9</v>
      </c>
      <c r="I10599" s="4" t="s">
        <v>24</v>
      </c>
      <c r="J10599" s="4" t="s">
        <v>24</v>
      </c>
      <c r="K10599" s="4" t="s">
        <v>24</v>
      </c>
      <c r="L10599" s="4" t="s">
        <v>24</v>
      </c>
      <c r="M10599" s="4" t="s">
        <v>24</v>
      </c>
      <c r="N10599" s="4" t="s">
        <v>24</v>
      </c>
      <c r="O10599" s="4" t="s">
        <v>24</v>
      </c>
      <c r="P10599" s="4" t="s">
        <v>6</v>
      </c>
      <c r="Q10599" s="4" t="s">
        <v>6</v>
      </c>
      <c r="R10599" s="4" t="s">
        <v>9</v>
      </c>
      <c r="S10599" s="4" t="s">
        <v>14</v>
      </c>
      <c r="T10599" s="4" t="s">
        <v>9</v>
      </c>
      <c r="U10599" s="4" t="s">
        <v>9</v>
      </c>
      <c r="V10599" s="4" t="s">
        <v>10</v>
      </c>
    </row>
    <row r="10600" spans="1:13">
      <c r="A10600" t="n">
        <v>86444</v>
      </c>
      <c r="B10600" s="58" t="n">
        <v>19</v>
      </c>
      <c r="C10600" s="7" t="n">
        <v>28</v>
      </c>
      <c r="D10600" s="7" t="s">
        <v>230</v>
      </c>
      <c r="E10600" s="7" t="s">
        <v>231</v>
      </c>
      <c r="F10600" s="7" t="s">
        <v>13</v>
      </c>
      <c r="G10600" s="7" t="n">
        <v>0</v>
      </c>
      <c r="H10600" s="7" t="n">
        <v>513</v>
      </c>
      <c r="I10600" s="7" t="n">
        <v>0</v>
      </c>
      <c r="J10600" s="7" t="n">
        <v>0</v>
      </c>
      <c r="K10600" s="7" t="n">
        <v>0</v>
      </c>
      <c r="L10600" s="7" t="n">
        <v>0</v>
      </c>
      <c r="M10600" s="7" t="n">
        <v>1</v>
      </c>
      <c r="N10600" s="7" t="n">
        <v>1.60000002384186</v>
      </c>
      <c r="O10600" s="7" t="n">
        <v>0.0900000035762787</v>
      </c>
      <c r="P10600" s="7" t="s">
        <v>13</v>
      </c>
      <c r="Q10600" s="7" t="s">
        <v>13</v>
      </c>
      <c r="R10600" s="7" t="n">
        <v>-1</v>
      </c>
      <c r="S10600" s="7" t="n">
        <v>0</v>
      </c>
      <c r="T10600" s="7" t="n">
        <v>0</v>
      </c>
      <c r="U10600" s="7" t="n">
        <v>0</v>
      </c>
      <c r="V10600" s="7" t="n">
        <v>0</v>
      </c>
    </row>
    <row r="10601" spans="1:13">
      <c r="A10601" t="s">
        <v>4</v>
      </c>
      <c r="B10601" s="4" t="s">
        <v>5</v>
      </c>
      <c r="C10601" s="4" t="s">
        <v>10</v>
      </c>
      <c r="D10601" s="4" t="s">
        <v>6</v>
      </c>
      <c r="E10601" s="4" t="s">
        <v>6</v>
      </c>
      <c r="F10601" s="4" t="s">
        <v>6</v>
      </c>
      <c r="G10601" s="4" t="s">
        <v>14</v>
      </c>
      <c r="H10601" s="4" t="s">
        <v>9</v>
      </c>
      <c r="I10601" s="4" t="s">
        <v>24</v>
      </c>
      <c r="J10601" s="4" t="s">
        <v>24</v>
      </c>
      <c r="K10601" s="4" t="s">
        <v>24</v>
      </c>
      <c r="L10601" s="4" t="s">
        <v>24</v>
      </c>
      <c r="M10601" s="4" t="s">
        <v>24</v>
      </c>
      <c r="N10601" s="4" t="s">
        <v>24</v>
      </c>
      <c r="O10601" s="4" t="s">
        <v>24</v>
      </c>
      <c r="P10601" s="4" t="s">
        <v>6</v>
      </c>
      <c r="Q10601" s="4" t="s">
        <v>6</v>
      </c>
      <c r="R10601" s="4" t="s">
        <v>9</v>
      </c>
      <c r="S10601" s="4" t="s">
        <v>14</v>
      </c>
      <c r="T10601" s="4" t="s">
        <v>9</v>
      </c>
      <c r="U10601" s="4" t="s">
        <v>9</v>
      </c>
      <c r="V10601" s="4" t="s">
        <v>10</v>
      </c>
    </row>
    <row r="10602" spans="1:13">
      <c r="A10602" t="n">
        <v>86517</v>
      </c>
      <c r="B10602" s="58" t="n">
        <v>19</v>
      </c>
      <c r="C10602" s="7" t="n">
        <v>22</v>
      </c>
      <c r="D10602" s="7" t="s">
        <v>232</v>
      </c>
      <c r="E10602" s="7" t="s">
        <v>233</v>
      </c>
      <c r="F10602" s="7" t="s">
        <v>13</v>
      </c>
      <c r="G10602" s="7" t="n">
        <v>0</v>
      </c>
      <c r="H10602" s="7" t="n">
        <v>1</v>
      </c>
      <c r="I10602" s="7" t="n">
        <v>0</v>
      </c>
      <c r="J10602" s="7" t="n">
        <v>0</v>
      </c>
      <c r="K10602" s="7" t="n">
        <v>0</v>
      </c>
      <c r="L10602" s="7" t="n">
        <v>0</v>
      </c>
      <c r="M10602" s="7" t="n">
        <v>1</v>
      </c>
      <c r="N10602" s="7" t="n">
        <v>1.60000002384186</v>
      </c>
      <c r="O10602" s="7" t="n">
        <v>0.0900000035762787</v>
      </c>
      <c r="P10602" s="7" t="s">
        <v>13</v>
      </c>
      <c r="Q10602" s="7" t="s">
        <v>13</v>
      </c>
      <c r="R10602" s="7" t="n">
        <v>-1</v>
      </c>
      <c r="S10602" s="7" t="n">
        <v>0</v>
      </c>
      <c r="T10602" s="7" t="n">
        <v>0</v>
      </c>
      <c r="U10602" s="7" t="n">
        <v>0</v>
      </c>
      <c r="V10602" s="7" t="n">
        <v>0</v>
      </c>
    </row>
    <row r="10603" spans="1:13">
      <c r="A10603" t="s">
        <v>4</v>
      </c>
      <c r="B10603" s="4" t="s">
        <v>5</v>
      </c>
      <c r="C10603" s="4" t="s">
        <v>10</v>
      </c>
      <c r="D10603" s="4" t="s">
        <v>6</v>
      </c>
      <c r="E10603" s="4" t="s">
        <v>6</v>
      </c>
      <c r="F10603" s="4" t="s">
        <v>6</v>
      </c>
      <c r="G10603" s="4" t="s">
        <v>14</v>
      </c>
      <c r="H10603" s="4" t="s">
        <v>9</v>
      </c>
      <c r="I10603" s="4" t="s">
        <v>24</v>
      </c>
      <c r="J10603" s="4" t="s">
        <v>24</v>
      </c>
      <c r="K10603" s="4" t="s">
        <v>24</v>
      </c>
      <c r="L10603" s="4" t="s">
        <v>24</v>
      </c>
      <c r="M10603" s="4" t="s">
        <v>24</v>
      </c>
      <c r="N10603" s="4" t="s">
        <v>24</v>
      </c>
      <c r="O10603" s="4" t="s">
        <v>24</v>
      </c>
      <c r="P10603" s="4" t="s">
        <v>6</v>
      </c>
      <c r="Q10603" s="4" t="s">
        <v>6</v>
      </c>
      <c r="R10603" s="4" t="s">
        <v>9</v>
      </c>
      <c r="S10603" s="4" t="s">
        <v>14</v>
      </c>
      <c r="T10603" s="4" t="s">
        <v>9</v>
      </c>
      <c r="U10603" s="4" t="s">
        <v>9</v>
      </c>
      <c r="V10603" s="4" t="s">
        <v>10</v>
      </c>
    </row>
    <row r="10604" spans="1:13">
      <c r="A10604" t="n">
        <v>86587</v>
      </c>
      <c r="B10604" s="58" t="n">
        <v>19</v>
      </c>
      <c r="C10604" s="7" t="n">
        <v>7031</v>
      </c>
      <c r="D10604" s="7" t="s">
        <v>234</v>
      </c>
      <c r="E10604" s="7" t="s">
        <v>235</v>
      </c>
      <c r="F10604" s="7" t="s">
        <v>13</v>
      </c>
      <c r="G10604" s="7" t="n">
        <v>0</v>
      </c>
      <c r="H10604" s="7" t="n">
        <v>1</v>
      </c>
      <c r="I10604" s="7" t="n">
        <v>0</v>
      </c>
      <c r="J10604" s="7" t="n">
        <v>0</v>
      </c>
      <c r="K10604" s="7" t="n">
        <v>0</v>
      </c>
      <c r="L10604" s="7" t="n">
        <v>0</v>
      </c>
      <c r="M10604" s="7" t="n">
        <v>1</v>
      </c>
      <c r="N10604" s="7" t="n">
        <v>1.60000002384186</v>
      </c>
      <c r="O10604" s="7" t="n">
        <v>0.0900000035762787</v>
      </c>
      <c r="P10604" s="7" t="s">
        <v>13</v>
      </c>
      <c r="Q10604" s="7" t="s">
        <v>13</v>
      </c>
      <c r="R10604" s="7" t="n">
        <v>-1</v>
      </c>
      <c r="S10604" s="7" t="n">
        <v>0</v>
      </c>
      <c r="T10604" s="7" t="n">
        <v>0</v>
      </c>
      <c r="U10604" s="7" t="n">
        <v>0</v>
      </c>
      <c r="V10604" s="7" t="n">
        <v>0</v>
      </c>
    </row>
    <row r="10605" spans="1:13">
      <c r="A10605" t="s">
        <v>4</v>
      </c>
      <c r="B10605" s="4" t="s">
        <v>5</v>
      </c>
      <c r="C10605" s="4" t="s">
        <v>10</v>
      </c>
      <c r="D10605" s="4" t="s">
        <v>6</v>
      </c>
      <c r="E10605" s="4" t="s">
        <v>6</v>
      </c>
      <c r="F10605" s="4" t="s">
        <v>6</v>
      </c>
      <c r="G10605" s="4" t="s">
        <v>14</v>
      </c>
      <c r="H10605" s="4" t="s">
        <v>9</v>
      </c>
      <c r="I10605" s="4" t="s">
        <v>24</v>
      </c>
      <c r="J10605" s="4" t="s">
        <v>24</v>
      </c>
      <c r="K10605" s="4" t="s">
        <v>24</v>
      </c>
      <c r="L10605" s="4" t="s">
        <v>24</v>
      </c>
      <c r="M10605" s="4" t="s">
        <v>24</v>
      </c>
      <c r="N10605" s="4" t="s">
        <v>24</v>
      </c>
      <c r="O10605" s="4" t="s">
        <v>24</v>
      </c>
      <c r="P10605" s="4" t="s">
        <v>6</v>
      </c>
      <c r="Q10605" s="4" t="s">
        <v>6</v>
      </c>
      <c r="R10605" s="4" t="s">
        <v>9</v>
      </c>
      <c r="S10605" s="4" t="s">
        <v>14</v>
      </c>
      <c r="T10605" s="4" t="s">
        <v>9</v>
      </c>
      <c r="U10605" s="4" t="s">
        <v>9</v>
      </c>
      <c r="V10605" s="4" t="s">
        <v>10</v>
      </c>
    </row>
    <row r="10606" spans="1:13">
      <c r="A10606" t="n">
        <v>86665</v>
      </c>
      <c r="B10606" s="58" t="n">
        <v>19</v>
      </c>
      <c r="C10606" s="7" t="n">
        <v>14</v>
      </c>
      <c r="D10606" s="7" t="s">
        <v>410</v>
      </c>
      <c r="E10606" s="7" t="s">
        <v>411</v>
      </c>
      <c r="F10606" s="7" t="s">
        <v>13</v>
      </c>
      <c r="G10606" s="7" t="n">
        <v>0</v>
      </c>
      <c r="H10606" s="7" t="n">
        <v>1</v>
      </c>
      <c r="I10606" s="7" t="n">
        <v>0</v>
      </c>
      <c r="J10606" s="7" t="n">
        <v>0</v>
      </c>
      <c r="K10606" s="7" t="n">
        <v>0</v>
      </c>
      <c r="L10606" s="7" t="n">
        <v>0</v>
      </c>
      <c r="M10606" s="7" t="n">
        <v>1</v>
      </c>
      <c r="N10606" s="7" t="n">
        <v>1.60000002384186</v>
      </c>
      <c r="O10606" s="7" t="n">
        <v>0.0900000035762787</v>
      </c>
      <c r="P10606" s="7" t="s">
        <v>13</v>
      </c>
      <c r="Q10606" s="7" t="s">
        <v>13</v>
      </c>
      <c r="R10606" s="7" t="n">
        <v>-1</v>
      </c>
      <c r="S10606" s="7" t="n">
        <v>0</v>
      </c>
      <c r="T10606" s="7" t="n">
        <v>0</v>
      </c>
      <c r="U10606" s="7" t="n">
        <v>0</v>
      </c>
      <c r="V10606" s="7" t="n">
        <v>0</v>
      </c>
    </row>
    <row r="10607" spans="1:13">
      <c r="A10607" t="s">
        <v>4</v>
      </c>
      <c r="B10607" s="4" t="s">
        <v>5</v>
      </c>
      <c r="C10607" s="4" t="s">
        <v>10</v>
      </c>
      <c r="D10607" s="4" t="s">
        <v>6</v>
      </c>
      <c r="E10607" s="4" t="s">
        <v>6</v>
      </c>
      <c r="F10607" s="4" t="s">
        <v>6</v>
      </c>
      <c r="G10607" s="4" t="s">
        <v>14</v>
      </c>
      <c r="H10607" s="4" t="s">
        <v>9</v>
      </c>
      <c r="I10607" s="4" t="s">
        <v>24</v>
      </c>
      <c r="J10607" s="4" t="s">
        <v>24</v>
      </c>
      <c r="K10607" s="4" t="s">
        <v>24</v>
      </c>
      <c r="L10607" s="4" t="s">
        <v>24</v>
      </c>
      <c r="M10607" s="4" t="s">
        <v>24</v>
      </c>
      <c r="N10607" s="4" t="s">
        <v>24</v>
      </c>
      <c r="O10607" s="4" t="s">
        <v>24</v>
      </c>
      <c r="P10607" s="4" t="s">
        <v>6</v>
      </c>
      <c r="Q10607" s="4" t="s">
        <v>6</v>
      </c>
      <c r="R10607" s="4" t="s">
        <v>9</v>
      </c>
      <c r="S10607" s="4" t="s">
        <v>14</v>
      </c>
      <c r="T10607" s="4" t="s">
        <v>9</v>
      </c>
      <c r="U10607" s="4" t="s">
        <v>9</v>
      </c>
      <c r="V10607" s="4" t="s">
        <v>10</v>
      </c>
    </row>
    <row r="10608" spans="1:13">
      <c r="A10608" t="n">
        <v>86735</v>
      </c>
      <c r="B10608" s="58" t="n">
        <v>19</v>
      </c>
      <c r="C10608" s="7" t="n">
        <v>1560</v>
      </c>
      <c r="D10608" s="7" t="s">
        <v>412</v>
      </c>
      <c r="E10608" s="7" t="s">
        <v>413</v>
      </c>
      <c r="F10608" s="7" t="s">
        <v>13</v>
      </c>
      <c r="G10608" s="7" t="n">
        <v>0</v>
      </c>
      <c r="H10608" s="7" t="n">
        <v>1</v>
      </c>
      <c r="I10608" s="7" t="n">
        <v>0</v>
      </c>
      <c r="J10608" s="7" t="n">
        <v>0</v>
      </c>
      <c r="K10608" s="7" t="n">
        <v>0</v>
      </c>
      <c r="L10608" s="7" t="n">
        <v>0</v>
      </c>
      <c r="M10608" s="7" t="n">
        <v>1</v>
      </c>
      <c r="N10608" s="7" t="n">
        <v>1.60000002384186</v>
      </c>
      <c r="O10608" s="7" t="n">
        <v>0.0900000035762787</v>
      </c>
      <c r="P10608" s="7" t="s">
        <v>17</v>
      </c>
      <c r="Q10608" s="7" t="s">
        <v>13</v>
      </c>
      <c r="R10608" s="7" t="n">
        <v>-1</v>
      </c>
      <c r="S10608" s="7" t="n">
        <v>0</v>
      </c>
      <c r="T10608" s="7" t="n">
        <v>0</v>
      </c>
      <c r="U10608" s="7" t="n">
        <v>0</v>
      </c>
      <c r="V10608" s="7" t="n">
        <v>0</v>
      </c>
    </row>
    <row r="10609" spans="1:22">
      <c r="A10609" t="s">
        <v>4</v>
      </c>
      <c r="B10609" s="4" t="s">
        <v>5</v>
      </c>
      <c r="C10609" s="4" t="s">
        <v>10</v>
      </c>
      <c r="D10609" s="4" t="s">
        <v>6</v>
      </c>
      <c r="E10609" s="4" t="s">
        <v>6</v>
      </c>
      <c r="F10609" s="4" t="s">
        <v>6</v>
      </c>
      <c r="G10609" s="4" t="s">
        <v>14</v>
      </c>
      <c r="H10609" s="4" t="s">
        <v>9</v>
      </c>
      <c r="I10609" s="4" t="s">
        <v>24</v>
      </c>
      <c r="J10609" s="4" t="s">
        <v>24</v>
      </c>
      <c r="K10609" s="4" t="s">
        <v>24</v>
      </c>
      <c r="L10609" s="4" t="s">
        <v>24</v>
      </c>
      <c r="M10609" s="4" t="s">
        <v>24</v>
      </c>
      <c r="N10609" s="4" t="s">
        <v>24</v>
      </c>
      <c r="O10609" s="4" t="s">
        <v>24</v>
      </c>
      <c r="P10609" s="4" t="s">
        <v>6</v>
      </c>
      <c r="Q10609" s="4" t="s">
        <v>6</v>
      </c>
      <c r="R10609" s="4" t="s">
        <v>9</v>
      </c>
      <c r="S10609" s="4" t="s">
        <v>14</v>
      </c>
      <c r="T10609" s="4" t="s">
        <v>9</v>
      </c>
      <c r="U10609" s="4" t="s">
        <v>9</v>
      </c>
      <c r="V10609" s="4" t="s">
        <v>10</v>
      </c>
    </row>
    <row r="10610" spans="1:22">
      <c r="A10610" t="n">
        <v>86819</v>
      </c>
      <c r="B10610" s="58" t="n">
        <v>19</v>
      </c>
      <c r="C10610" s="7" t="n">
        <v>1561</v>
      </c>
      <c r="D10610" s="7" t="s">
        <v>414</v>
      </c>
      <c r="E10610" s="7" t="s">
        <v>415</v>
      </c>
      <c r="F10610" s="7" t="s">
        <v>13</v>
      </c>
      <c r="G10610" s="7" t="n">
        <v>0</v>
      </c>
      <c r="H10610" s="7" t="n">
        <v>1</v>
      </c>
      <c r="I10610" s="7" t="n">
        <v>0</v>
      </c>
      <c r="J10610" s="7" t="n">
        <v>0</v>
      </c>
      <c r="K10610" s="7" t="n">
        <v>0</v>
      </c>
      <c r="L10610" s="7" t="n">
        <v>0</v>
      </c>
      <c r="M10610" s="7" t="n">
        <v>1</v>
      </c>
      <c r="N10610" s="7" t="n">
        <v>1.60000002384186</v>
      </c>
      <c r="O10610" s="7" t="n">
        <v>0.0900000035762787</v>
      </c>
      <c r="P10610" s="7" t="s">
        <v>416</v>
      </c>
      <c r="Q10610" s="7" t="s">
        <v>13</v>
      </c>
      <c r="R10610" s="7" t="n">
        <v>-1</v>
      </c>
      <c r="S10610" s="7" t="n">
        <v>0</v>
      </c>
      <c r="T10610" s="7" t="n">
        <v>0</v>
      </c>
      <c r="U10610" s="7" t="n">
        <v>0</v>
      </c>
      <c r="V10610" s="7" t="n">
        <v>0</v>
      </c>
    </row>
    <row r="10611" spans="1:22">
      <c r="A10611" t="s">
        <v>4</v>
      </c>
      <c r="B10611" s="4" t="s">
        <v>5</v>
      </c>
      <c r="C10611" s="4" t="s">
        <v>10</v>
      </c>
      <c r="D10611" s="4" t="s">
        <v>6</v>
      </c>
      <c r="E10611" s="4" t="s">
        <v>6</v>
      </c>
      <c r="F10611" s="4" t="s">
        <v>6</v>
      </c>
      <c r="G10611" s="4" t="s">
        <v>14</v>
      </c>
      <c r="H10611" s="4" t="s">
        <v>9</v>
      </c>
      <c r="I10611" s="4" t="s">
        <v>24</v>
      </c>
      <c r="J10611" s="4" t="s">
        <v>24</v>
      </c>
      <c r="K10611" s="4" t="s">
        <v>24</v>
      </c>
      <c r="L10611" s="4" t="s">
        <v>24</v>
      </c>
      <c r="M10611" s="4" t="s">
        <v>24</v>
      </c>
      <c r="N10611" s="4" t="s">
        <v>24</v>
      </c>
      <c r="O10611" s="4" t="s">
        <v>24</v>
      </c>
      <c r="P10611" s="4" t="s">
        <v>6</v>
      </c>
      <c r="Q10611" s="4" t="s">
        <v>6</v>
      </c>
      <c r="R10611" s="4" t="s">
        <v>9</v>
      </c>
      <c r="S10611" s="4" t="s">
        <v>14</v>
      </c>
      <c r="T10611" s="4" t="s">
        <v>9</v>
      </c>
      <c r="U10611" s="4" t="s">
        <v>9</v>
      </c>
      <c r="V10611" s="4" t="s">
        <v>10</v>
      </c>
    </row>
    <row r="10612" spans="1:22">
      <c r="A10612" t="n">
        <v>86903</v>
      </c>
      <c r="B10612" s="58" t="n">
        <v>19</v>
      </c>
      <c r="C10612" s="7" t="n">
        <v>1562</v>
      </c>
      <c r="D10612" s="7" t="s">
        <v>417</v>
      </c>
      <c r="E10612" s="7" t="s">
        <v>415</v>
      </c>
      <c r="F10612" s="7" t="s">
        <v>13</v>
      </c>
      <c r="G10612" s="7" t="n">
        <v>0</v>
      </c>
      <c r="H10612" s="7" t="n">
        <v>1</v>
      </c>
      <c r="I10612" s="7" t="n">
        <v>0</v>
      </c>
      <c r="J10612" s="7" t="n">
        <v>0</v>
      </c>
      <c r="K10612" s="7" t="n">
        <v>0</v>
      </c>
      <c r="L10612" s="7" t="n">
        <v>0</v>
      </c>
      <c r="M10612" s="7" t="n">
        <v>1</v>
      </c>
      <c r="N10612" s="7" t="n">
        <v>1.60000002384186</v>
      </c>
      <c r="O10612" s="7" t="n">
        <v>0.0900000035762787</v>
      </c>
      <c r="P10612" s="7" t="s">
        <v>418</v>
      </c>
      <c r="Q10612" s="7" t="s">
        <v>13</v>
      </c>
      <c r="R10612" s="7" t="n">
        <v>-1</v>
      </c>
      <c r="S10612" s="7" t="n">
        <v>0</v>
      </c>
      <c r="T10612" s="7" t="n">
        <v>0</v>
      </c>
      <c r="U10612" s="7" t="n">
        <v>0</v>
      </c>
      <c r="V10612" s="7" t="n">
        <v>0</v>
      </c>
    </row>
    <row r="10613" spans="1:22">
      <c r="A10613" t="s">
        <v>4</v>
      </c>
      <c r="B10613" s="4" t="s">
        <v>5</v>
      </c>
      <c r="C10613" s="4" t="s">
        <v>10</v>
      </c>
      <c r="D10613" s="4" t="s">
        <v>6</v>
      </c>
      <c r="E10613" s="4" t="s">
        <v>6</v>
      </c>
      <c r="F10613" s="4" t="s">
        <v>6</v>
      </c>
      <c r="G10613" s="4" t="s">
        <v>14</v>
      </c>
      <c r="H10613" s="4" t="s">
        <v>9</v>
      </c>
      <c r="I10613" s="4" t="s">
        <v>24</v>
      </c>
      <c r="J10613" s="4" t="s">
        <v>24</v>
      </c>
      <c r="K10613" s="4" t="s">
        <v>24</v>
      </c>
      <c r="L10613" s="4" t="s">
        <v>24</v>
      </c>
      <c r="M10613" s="4" t="s">
        <v>24</v>
      </c>
      <c r="N10613" s="4" t="s">
        <v>24</v>
      </c>
      <c r="O10613" s="4" t="s">
        <v>24</v>
      </c>
      <c r="P10613" s="4" t="s">
        <v>6</v>
      </c>
      <c r="Q10613" s="4" t="s">
        <v>6</v>
      </c>
      <c r="R10613" s="4" t="s">
        <v>9</v>
      </c>
      <c r="S10613" s="4" t="s">
        <v>14</v>
      </c>
      <c r="T10613" s="4" t="s">
        <v>9</v>
      </c>
      <c r="U10613" s="4" t="s">
        <v>9</v>
      </c>
      <c r="V10613" s="4" t="s">
        <v>10</v>
      </c>
    </row>
    <row r="10614" spans="1:22">
      <c r="A10614" t="n">
        <v>86979</v>
      </c>
      <c r="B10614" s="58" t="n">
        <v>19</v>
      </c>
      <c r="C10614" s="7" t="n">
        <v>7033</v>
      </c>
      <c r="D10614" s="7" t="s">
        <v>419</v>
      </c>
      <c r="E10614" s="7" t="s">
        <v>420</v>
      </c>
      <c r="F10614" s="7" t="s">
        <v>13</v>
      </c>
      <c r="G10614" s="7" t="n">
        <v>0</v>
      </c>
      <c r="H10614" s="7" t="n">
        <v>1</v>
      </c>
      <c r="I10614" s="7" t="n">
        <v>0</v>
      </c>
      <c r="J10614" s="7" t="n">
        <v>0</v>
      </c>
      <c r="K10614" s="7" t="n">
        <v>0</v>
      </c>
      <c r="L10614" s="7" t="n">
        <v>0</v>
      </c>
      <c r="M10614" s="7" t="n">
        <v>1</v>
      </c>
      <c r="N10614" s="7" t="n">
        <v>1.60000002384186</v>
      </c>
      <c r="O10614" s="7" t="n">
        <v>0.0900000035762787</v>
      </c>
      <c r="P10614" s="7" t="s">
        <v>13</v>
      </c>
      <c r="Q10614" s="7" t="s">
        <v>13</v>
      </c>
      <c r="R10614" s="7" t="n">
        <v>-1</v>
      </c>
      <c r="S10614" s="7" t="n">
        <v>0</v>
      </c>
      <c r="T10614" s="7" t="n">
        <v>0</v>
      </c>
      <c r="U10614" s="7" t="n">
        <v>0</v>
      </c>
      <c r="V10614" s="7" t="n">
        <v>0</v>
      </c>
    </row>
    <row r="10615" spans="1:22">
      <c r="A10615" t="s">
        <v>4</v>
      </c>
      <c r="B10615" s="4" t="s">
        <v>5</v>
      </c>
      <c r="C10615" s="4" t="s">
        <v>10</v>
      </c>
      <c r="D10615" s="4" t="s">
        <v>6</v>
      </c>
      <c r="E10615" s="4" t="s">
        <v>6</v>
      </c>
      <c r="F10615" s="4" t="s">
        <v>6</v>
      </c>
      <c r="G10615" s="4" t="s">
        <v>14</v>
      </c>
      <c r="H10615" s="4" t="s">
        <v>9</v>
      </c>
      <c r="I10615" s="4" t="s">
        <v>24</v>
      </c>
      <c r="J10615" s="4" t="s">
        <v>24</v>
      </c>
      <c r="K10615" s="4" t="s">
        <v>24</v>
      </c>
      <c r="L10615" s="4" t="s">
        <v>24</v>
      </c>
      <c r="M10615" s="4" t="s">
        <v>24</v>
      </c>
      <c r="N10615" s="4" t="s">
        <v>24</v>
      </c>
      <c r="O10615" s="4" t="s">
        <v>24</v>
      </c>
      <c r="P10615" s="4" t="s">
        <v>6</v>
      </c>
      <c r="Q10615" s="4" t="s">
        <v>6</v>
      </c>
      <c r="R10615" s="4" t="s">
        <v>9</v>
      </c>
      <c r="S10615" s="4" t="s">
        <v>14</v>
      </c>
      <c r="T10615" s="4" t="s">
        <v>9</v>
      </c>
      <c r="U10615" s="4" t="s">
        <v>9</v>
      </c>
      <c r="V10615" s="4" t="s">
        <v>10</v>
      </c>
    </row>
    <row r="10616" spans="1:22">
      <c r="A10616" t="n">
        <v>87050</v>
      </c>
      <c r="B10616" s="58" t="n">
        <v>19</v>
      </c>
      <c r="C10616" s="7" t="n">
        <v>1640</v>
      </c>
      <c r="D10616" s="7" t="s">
        <v>142</v>
      </c>
      <c r="E10616" s="7" t="s">
        <v>143</v>
      </c>
      <c r="F10616" s="7" t="s">
        <v>13</v>
      </c>
      <c r="G10616" s="7" t="n">
        <v>0</v>
      </c>
      <c r="H10616" s="7" t="n">
        <v>1</v>
      </c>
      <c r="I10616" s="7" t="n">
        <v>0</v>
      </c>
      <c r="J10616" s="7" t="n">
        <v>0</v>
      </c>
      <c r="K10616" s="7" t="n">
        <v>0</v>
      </c>
      <c r="L10616" s="7" t="n">
        <v>0</v>
      </c>
      <c r="M10616" s="7" t="n">
        <v>1</v>
      </c>
      <c r="N10616" s="7" t="n">
        <v>1.60000002384186</v>
      </c>
      <c r="O10616" s="7" t="n">
        <v>0.0900000035762787</v>
      </c>
      <c r="P10616" s="7" t="s">
        <v>13</v>
      </c>
      <c r="Q10616" s="7" t="s">
        <v>13</v>
      </c>
      <c r="R10616" s="7" t="n">
        <v>-1</v>
      </c>
      <c r="S10616" s="7" t="n">
        <v>0</v>
      </c>
      <c r="T10616" s="7" t="n">
        <v>0</v>
      </c>
      <c r="U10616" s="7" t="n">
        <v>0</v>
      </c>
      <c r="V10616" s="7" t="n">
        <v>0</v>
      </c>
    </row>
    <row r="10617" spans="1:22">
      <c r="A10617" t="s">
        <v>4</v>
      </c>
      <c r="B10617" s="4" t="s">
        <v>5</v>
      </c>
      <c r="C10617" s="4" t="s">
        <v>10</v>
      </c>
      <c r="D10617" s="4" t="s">
        <v>6</v>
      </c>
      <c r="E10617" s="4" t="s">
        <v>6</v>
      </c>
      <c r="F10617" s="4" t="s">
        <v>6</v>
      </c>
      <c r="G10617" s="4" t="s">
        <v>14</v>
      </c>
      <c r="H10617" s="4" t="s">
        <v>9</v>
      </c>
      <c r="I10617" s="4" t="s">
        <v>24</v>
      </c>
      <c r="J10617" s="4" t="s">
        <v>24</v>
      </c>
      <c r="K10617" s="4" t="s">
        <v>24</v>
      </c>
      <c r="L10617" s="4" t="s">
        <v>24</v>
      </c>
      <c r="M10617" s="4" t="s">
        <v>24</v>
      </c>
      <c r="N10617" s="4" t="s">
        <v>24</v>
      </c>
      <c r="O10617" s="4" t="s">
        <v>24</v>
      </c>
      <c r="P10617" s="4" t="s">
        <v>6</v>
      </c>
      <c r="Q10617" s="4" t="s">
        <v>6</v>
      </c>
      <c r="R10617" s="4" t="s">
        <v>9</v>
      </c>
      <c r="S10617" s="4" t="s">
        <v>14</v>
      </c>
      <c r="T10617" s="4" t="s">
        <v>9</v>
      </c>
      <c r="U10617" s="4" t="s">
        <v>9</v>
      </c>
      <c r="V10617" s="4" t="s">
        <v>10</v>
      </c>
    </row>
    <row r="10618" spans="1:22">
      <c r="A10618" t="n">
        <v>87135</v>
      </c>
      <c r="B10618" s="58" t="n">
        <v>19</v>
      </c>
      <c r="C10618" s="7" t="n">
        <v>1620</v>
      </c>
      <c r="D10618" s="7" t="s">
        <v>698</v>
      </c>
      <c r="E10618" s="7" t="s">
        <v>699</v>
      </c>
      <c r="F10618" s="7" t="s">
        <v>13</v>
      </c>
      <c r="G10618" s="7" t="n">
        <v>0</v>
      </c>
      <c r="H10618" s="7" t="n">
        <v>1</v>
      </c>
      <c r="I10618" s="7" t="n">
        <v>0</v>
      </c>
      <c r="J10618" s="7" t="n">
        <v>0</v>
      </c>
      <c r="K10618" s="7" t="n">
        <v>0</v>
      </c>
      <c r="L10618" s="7" t="n">
        <v>0</v>
      </c>
      <c r="M10618" s="7" t="n">
        <v>1</v>
      </c>
      <c r="N10618" s="7" t="n">
        <v>1.60000002384186</v>
      </c>
      <c r="O10618" s="7" t="n">
        <v>0.0900000035762787</v>
      </c>
      <c r="P10618" s="7" t="s">
        <v>13</v>
      </c>
      <c r="Q10618" s="7" t="s">
        <v>13</v>
      </c>
      <c r="R10618" s="7" t="n">
        <v>-1</v>
      </c>
      <c r="S10618" s="7" t="n">
        <v>0</v>
      </c>
      <c r="T10618" s="7" t="n">
        <v>0</v>
      </c>
      <c r="U10618" s="7" t="n">
        <v>0</v>
      </c>
      <c r="V10618" s="7" t="n">
        <v>0</v>
      </c>
    </row>
    <row r="10619" spans="1:22">
      <c r="A10619" t="s">
        <v>4</v>
      </c>
      <c r="B10619" s="4" t="s">
        <v>5</v>
      </c>
      <c r="C10619" s="4" t="s">
        <v>10</v>
      </c>
      <c r="D10619" s="4" t="s">
        <v>6</v>
      </c>
      <c r="E10619" s="4" t="s">
        <v>6</v>
      </c>
      <c r="F10619" s="4" t="s">
        <v>6</v>
      </c>
      <c r="G10619" s="4" t="s">
        <v>14</v>
      </c>
      <c r="H10619" s="4" t="s">
        <v>9</v>
      </c>
      <c r="I10619" s="4" t="s">
        <v>24</v>
      </c>
      <c r="J10619" s="4" t="s">
        <v>24</v>
      </c>
      <c r="K10619" s="4" t="s">
        <v>24</v>
      </c>
      <c r="L10619" s="4" t="s">
        <v>24</v>
      </c>
      <c r="M10619" s="4" t="s">
        <v>24</v>
      </c>
      <c r="N10619" s="4" t="s">
        <v>24</v>
      </c>
      <c r="O10619" s="4" t="s">
        <v>24</v>
      </c>
      <c r="P10619" s="4" t="s">
        <v>6</v>
      </c>
      <c r="Q10619" s="4" t="s">
        <v>6</v>
      </c>
      <c r="R10619" s="4" t="s">
        <v>9</v>
      </c>
      <c r="S10619" s="4" t="s">
        <v>14</v>
      </c>
      <c r="T10619" s="4" t="s">
        <v>9</v>
      </c>
      <c r="U10619" s="4" t="s">
        <v>9</v>
      </c>
      <c r="V10619" s="4" t="s">
        <v>10</v>
      </c>
    </row>
    <row r="10620" spans="1:22">
      <c r="A10620" t="n">
        <v>87230</v>
      </c>
      <c r="B10620" s="58" t="n">
        <v>19</v>
      </c>
      <c r="C10620" s="7" t="n">
        <v>1621</v>
      </c>
      <c r="D10620" s="7" t="s">
        <v>141</v>
      </c>
      <c r="E10620" s="7" t="s">
        <v>700</v>
      </c>
      <c r="F10620" s="7" t="s">
        <v>13</v>
      </c>
      <c r="G10620" s="7" t="n">
        <v>0</v>
      </c>
      <c r="H10620" s="7" t="n">
        <v>1</v>
      </c>
      <c r="I10620" s="7" t="n">
        <v>0</v>
      </c>
      <c r="J10620" s="7" t="n">
        <v>0</v>
      </c>
      <c r="K10620" s="7" t="n">
        <v>0</v>
      </c>
      <c r="L10620" s="7" t="n">
        <v>0</v>
      </c>
      <c r="M10620" s="7" t="n">
        <v>1</v>
      </c>
      <c r="N10620" s="7" t="n">
        <v>1.60000002384186</v>
      </c>
      <c r="O10620" s="7" t="n">
        <v>0.0900000035762787</v>
      </c>
      <c r="P10620" s="7" t="s">
        <v>13</v>
      </c>
      <c r="Q10620" s="7" t="s">
        <v>13</v>
      </c>
      <c r="R10620" s="7" t="n">
        <v>-1</v>
      </c>
      <c r="S10620" s="7" t="n">
        <v>0</v>
      </c>
      <c r="T10620" s="7" t="n">
        <v>0</v>
      </c>
      <c r="U10620" s="7" t="n">
        <v>0</v>
      </c>
      <c r="V10620" s="7" t="n">
        <v>0</v>
      </c>
    </row>
    <row r="10621" spans="1:22">
      <c r="A10621" t="s">
        <v>4</v>
      </c>
      <c r="B10621" s="4" t="s">
        <v>5</v>
      </c>
      <c r="C10621" s="4" t="s">
        <v>10</v>
      </c>
      <c r="D10621" s="4" t="s">
        <v>6</v>
      </c>
      <c r="E10621" s="4" t="s">
        <v>6</v>
      </c>
      <c r="F10621" s="4" t="s">
        <v>6</v>
      </c>
      <c r="G10621" s="4" t="s">
        <v>14</v>
      </c>
      <c r="H10621" s="4" t="s">
        <v>9</v>
      </c>
      <c r="I10621" s="4" t="s">
        <v>24</v>
      </c>
      <c r="J10621" s="4" t="s">
        <v>24</v>
      </c>
      <c r="K10621" s="4" t="s">
        <v>24</v>
      </c>
      <c r="L10621" s="4" t="s">
        <v>24</v>
      </c>
      <c r="M10621" s="4" t="s">
        <v>24</v>
      </c>
      <c r="N10621" s="4" t="s">
        <v>24</v>
      </c>
      <c r="O10621" s="4" t="s">
        <v>24</v>
      </c>
      <c r="P10621" s="4" t="s">
        <v>6</v>
      </c>
      <c r="Q10621" s="4" t="s">
        <v>6</v>
      </c>
      <c r="R10621" s="4" t="s">
        <v>9</v>
      </c>
      <c r="S10621" s="4" t="s">
        <v>14</v>
      </c>
      <c r="T10621" s="4" t="s">
        <v>9</v>
      </c>
      <c r="U10621" s="4" t="s">
        <v>9</v>
      </c>
      <c r="V10621" s="4" t="s">
        <v>10</v>
      </c>
    </row>
    <row r="10622" spans="1:22">
      <c r="A10622" t="n">
        <v>87314</v>
      </c>
      <c r="B10622" s="58" t="n">
        <v>19</v>
      </c>
      <c r="C10622" s="7" t="n">
        <v>1622</v>
      </c>
      <c r="D10622" s="7" t="s">
        <v>141</v>
      </c>
      <c r="E10622" s="7" t="s">
        <v>701</v>
      </c>
      <c r="F10622" s="7" t="s">
        <v>13</v>
      </c>
      <c r="G10622" s="7" t="n">
        <v>0</v>
      </c>
      <c r="H10622" s="7" t="n">
        <v>1</v>
      </c>
      <c r="I10622" s="7" t="n">
        <v>0</v>
      </c>
      <c r="J10622" s="7" t="n">
        <v>0</v>
      </c>
      <c r="K10622" s="7" t="n">
        <v>0</v>
      </c>
      <c r="L10622" s="7" t="n">
        <v>0</v>
      </c>
      <c r="M10622" s="7" t="n">
        <v>1</v>
      </c>
      <c r="N10622" s="7" t="n">
        <v>1.60000002384186</v>
      </c>
      <c r="O10622" s="7" t="n">
        <v>0.0900000035762787</v>
      </c>
      <c r="P10622" s="7" t="s">
        <v>13</v>
      </c>
      <c r="Q10622" s="7" t="s">
        <v>13</v>
      </c>
      <c r="R10622" s="7" t="n">
        <v>-1</v>
      </c>
      <c r="S10622" s="7" t="n">
        <v>0</v>
      </c>
      <c r="T10622" s="7" t="n">
        <v>0</v>
      </c>
      <c r="U10622" s="7" t="n">
        <v>0</v>
      </c>
      <c r="V10622" s="7" t="n">
        <v>0</v>
      </c>
    </row>
    <row r="10623" spans="1:22">
      <c r="A10623" t="s">
        <v>4</v>
      </c>
      <c r="B10623" s="4" t="s">
        <v>5</v>
      </c>
      <c r="C10623" s="4" t="s">
        <v>10</v>
      </c>
      <c r="D10623" s="4" t="s">
        <v>6</v>
      </c>
      <c r="E10623" s="4" t="s">
        <v>6</v>
      </c>
      <c r="F10623" s="4" t="s">
        <v>6</v>
      </c>
      <c r="G10623" s="4" t="s">
        <v>14</v>
      </c>
      <c r="H10623" s="4" t="s">
        <v>9</v>
      </c>
      <c r="I10623" s="4" t="s">
        <v>24</v>
      </c>
      <c r="J10623" s="4" t="s">
        <v>24</v>
      </c>
      <c r="K10623" s="4" t="s">
        <v>24</v>
      </c>
      <c r="L10623" s="4" t="s">
        <v>24</v>
      </c>
      <c r="M10623" s="4" t="s">
        <v>24</v>
      </c>
      <c r="N10623" s="4" t="s">
        <v>24</v>
      </c>
      <c r="O10623" s="4" t="s">
        <v>24</v>
      </c>
      <c r="P10623" s="4" t="s">
        <v>6</v>
      </c>
      <c r="Q10623" s="4" t="s">
        <v>6</v>
      </c>
      <c r="R10623" s="4" t="s">
        <v>9</v>
      </c>
      <c r="S10623" s="4" t="s">
        <v>14</v>
      </c>
      <c r="T10623" s="4" t="s">
        <v>9</v>
      </c>
      <c r="U10623" s="4" t="s">
        <v>9</v>
      </c>
      <c r="V10623" s="4" t="s">
        <v>10</v>
      </c>
    </row>
    <row r="10624" spans="1:22">
      <c r="A10624" t="n">
        <v>87398</v>
      </c>
      <c r="B10624" s="58" t="n">
        <v>19</v>
      </c>
      <c r="C10624" s="7" t="n">
        <v>1590</v>
      </c>
      <c r="D10624" s="7" t="s">
        <v>236</v>
      </c>
      <c r="E10624" s="7" t="s">
        <v>237</v>
      </c>
      <c r="F10624" s="7" t="s">
        <v>13</v>
      </c>
      <c r="G10624" s="7" t="n">
        <v>0</v>
      </c>
      <c r="H10624" s="7" t="n">
        <v>129</v>
      </c>
      <c r="I10624" s="7" t="n">
        <v>0</v>
      </c>
      <c r="J10624" s="7" t="n">
        <v>0</v>
      </c>
      <c r="K10624" s="7" t="n">
        <v>0</v>
      </c>
      <c r="L10624" s="7" t="n">
        <v>0</v>
      </c>
      <c r="M10624" s="7" t="n">
        <v>0</v>
      </c>
      <c r="N10624" s="7" t="n">
        <v>0</v>
      </c>
      <c r="O10624" s="7" t="n">
        <v>0</v>
      </c>
      <c r="P10624" s="7" t="s">
        <v>13</v>
      </c>
      <c r="Q10624" s="7" t="s">
        <v>13</v>
      </c>
      <c r="R10624" s="7" t="n">
        <v>-1</v>
      </c>
      <c r="S10624" s="7" t="n">
        <v>0</v>
      </c>
      <c r="T10624" s="7" t="n">
        <v>0</v>
      </c>
      <c r="U10624" s="7" t="n">
        <v>0</v>
      </c>
      <c r="V10624" s="7" t="n">
        <v>0</v>
      </c>
    </row>
    <row r="10625" spans="1:22">
      <c r="A10625" t="s">
        <v>4</v>
      </c>
      <c r="B10625" s="4" t="s">
        <v>5</v>
      </c>
      <c r="C10625" s="4" t="s">
        <v>10</v>
      </c>
      <c r="D10625" s="4" t="s">
        <v>14</v>
      </c>
      <c r="E10625" s="4" t="s">
        <v>14</v>
      </c>
      <c r="F10625" s="4" t="s">
        <v>6</v>
      </c>
    </row>
    <row r="10626" spans="1:22">
      <c r="A10626" t="n">
        <v>87473</v>
      </c>
      <c r="B10626" s="45" t="n">
        <v>20</v>
      </c>
      <c r="C10626" s="7" t="n">
        <v>0</v>
      </c>
      <c r="D10626" s="7" t="n">
        <v>3</v>
      </c>
      <c r="E10626" s="7" t="n">
        <v>10</v>
      </c>
      <c r="F10626" s="7" t="s">
        <v>144</v>
      </c>
    </row>
    <row r="10627" spans="1:22">
      <c r="A10627" t="s">
        <v>4</v>
      </c>
      <c r="B10627" s="4" t="s">
        <v>5</v>
      </c>
      <c r="C10627" s="4" t="s">
        <v>10</v>
      </c>
    </row>
    <row r="10628" spans="1:22">
      <c r="A10628" t="n">
        <v>87491</v>
      </c>
      <c r="B10628" s="27" t="n">
        <v>16</v>
      </c>
      <c r="C10628" s="7" t="n">
        <v>0</v>
      </c>
    </row>
    <row r="10629" spans="1:22">
      <c r="A10629" t="s">
        <v>4</v>
      </c>
      <c r="B10629" s="4" t="s">
        <v>5</v>
      </c>
      <c r="C10629" s="4" t="s">
        <v>10</v>
      </c>
      <c r="D10629" s="4" t="s">
        <v>14</v>
      </c>
      <c r="E10629" s="4" t="s">
        <v>14</v>
      </c>
      <c r="F10629" s="4" t="s">
        <v>6</v>
      </c>
    </row>
    <row r="10630" spans="1:22">
      <c r="A10630" t="n">
        <v>87494</v>
      </c>
      <c r="B10630" s="45" t="n">
        <v>20</v>
      </c>
      <c r="C10630" s="7" t="n">
        <v>61489</v>
      </c>
      <c r="D10630" s="7" t="n">
        <v>3</v>
      </c>
      <c r="E10630" s="7" t="n">
        <v>10</v>
      </c>
      <c r="F10630" s="7" t="s">
        <v>144</v>
      </c>
    </row>
    <row r="10631" spans="1:22">
      <c r="A10631" t="s">
        <v>4</v>
      </c>
      <c r="B10631" s="4" t="s">
        <v>5</v>
      </c>
      <c r="C10631" s="4" t="s">
        <v>10</v>
      </c>
    </row>
    <row r="10632" spans="1:22">
      <c r="A10632" t="n">
        <v>87512</v>
      </c>
      <c r="B10632" s="27" t="n">
        <v>16</v>
      </c>
      <c r="C10632" s="7" t="n">
        <v>0</v>
      </c>
    </row>
    <row r="10633" spans="1:22">
      <c r="A10633" t="s">
        <v>4</v>
      </c>
      <c r="B10633" s="4" t="s">
        <v>5</v>
      </c>
      <c r="C10633" s="4" t="s">
        <v>10</v>
      </c>
      <c r="D10633" s="4" t="s">
        <v>14</v>
      </c>
      <c r="E10633" s="4" t="s">
        <v>14</v>
      </c>
      <c r="F10633" s="4" t="s">
        <v>6</v>
      </c>
    </row>
    <row r="10634" spans="1:22">
      <c r="A10634" t="n">
        <v>87515</v>
      </c>
      <c r="B10634" s="45" t="n">
        <v>20</v>
      </c>
      <c r="C10634" s="7" t="n">
        <v>61490</v>
      </c>
      <c r="D10634" s="7" t="n">
        <v>3</v>
      </c>
      <c r="E10634" s="7" t="n">
        <v>10</v>
      </c>
      <c r="F10634" s="7" t="s">
        <v>144</v>
      </c>
    </row>
    <row r="10635" spans="1:22">
      <c r="A10635" t="s">
        <v>4</v>
      </c>
      <c r="B10635" s="4" t="s">
        <v>5</v>
      </c>
      <c r="C10635" s="4" t="s">
        <v>10</v>
      </c>
    </row>
    <row r="10636" spans="1:22">
      <c r="A10636" t="n">
        <v>87533</v>
      </c>
      <c r="B10636" s="27" t="n">
        <v>16</v>
      </c>
      <c r="C10636" s="7" t="n">
        <v>0</v>
      </c>
    </row>
    <row r="10637" spans="1:22">
      <c r="A10637" t="s">
        <v>4</v>
      </c>
      <c r="B10637" s="4" t="s">
        <v>5</v>
      </c>
      <c r="C10637" s="4" t="s">
        <v>10</v>
      </c>
      <c r="D10637" s="4" t="s">
        <v>14</v>
      </c>
      <c r="E10637" s="4" t="s">
        <v>14</v>
      </c>
      <c r="F10637" s="4" t="s">
        <v>6</v>
      </c>
    </row>
    <row r="10638" spans="1:22">
      <c r="A10638" t="n">
        <v>87536</v>
      </c>
      <c r="B10638" s="45" t="n">
        <v>20</v>
      </c>
      <c r="C10638" s="7" t="n">
        <v>61488</v>
      </c>
      <c r="D10638" s="7" t="n">
        <v>3</v>
      </c>
      <c r="E10638" s="7" t="n">
        <v>10</v>
      </c>
      <c r="F10638" s="7" t="s">
        <v>144</v>
      </c>
    </row>
    <row r="10639" spans="1:22">
      <c r="A10639" t="s">
        <v>4</v>
      </c>
      <c r="B10639" s="4" t="s">
        <v>5</v>
      </c>
      <c r="C10639" s="4" t="s">
        <v>10</v>
      </c>
    </row>
    <row r="10640" spans="1:22">
      <c r="A10640" t="n">
        <v>87554</v>
      </c>
      <c r="B10640" s="27" t="n">
        <v>16</v>
      </c>
      <c r="C10640" s="7" t="n">
        <v>0</v>
      </c>
    </row>
    <row r="10641" spans="1:6">
      <c r="A10641" t="s">
        <v>4</v>
      </c>
      <c r="B10641" s="4" t="s">
        <v>5</v>
      </c>
      <c r="C10641" s="4" t="s">
        <v>10</v>
      </c>
      <c r="D10641" s="4" t="s">
        <v>14</v>
      </c>
      <c r="E10641" s="4" t="s">
        <v>14</v>
      </c>
      <c r="F10641" s="4" t="s">
        <v>6</v>
      </c>
    </row>
    <row r="10642" spans="1:6">
      <c r="A10642" t="n">
        <v>87557</v>
      </c>
      <c r="B10642" s="45" t="n">
        <v>20</v>
      </c>
      <c r="C10642" s="7" t="n">
        <v>8</v>
      </c>
      <c r="D10642" s="7" t="n">
        <v>3</v>
      </c>
      <c r="E10642" s="7" t="n">
        <v>10</v>
      </c>
      <c r="F10642" s="7" t="s">
        <v>144</v>
      </c>
    </row>
    <row r="10643" spans="1:6">
      <c r="A10643" t="s">
        <v>4</v>
      </c>
      <c r="B10643" s="4" t="s">
        <v>5</v>
      </c>
      <c r="C10643" s="4" t="s">
        <v>10</v>
      </c>
    </row>
    <row r="10644" spans="1:6">
      <c r="A10644" t="n">
        <v>87575</v>
      </c>
      <c r="B10644" s="27" t="n">
        <v>16</v>
      </c>
      <c r="C10644" s="7" t="n">
        <v>0</v>
      </c>
    </row>
    <row r="10645" spans="1:6">
      <c r="A10645" t="s">
        <v>4</v>
      </c>
      <c r="B10645" s="4" t="s">
        <v>5</v>
      </c>
      <c r="C10645" s="4" t="s">
        <v>10</v>
      </c>
      <c r="D10645" s="4" t="s">
        <v>14</v>
      </c>
      <c r="E10645" s="4" t="s">
        <v>14</v>
      </c>
      <c r="F10645" s="4" t="s">
        <v>6</v>
      </c>
    </row>
    <row r="10646" spans="1:6">
      <c r="A10646" t="n">
        <v>87578</v>
      </c>
      <c r="B10646" s="45" t="n">
        <v>20</v>
      </c>
      <c r="C10646" s="7" t="n">
        <v>1</v>
      </c>
      <c r="D10646" s="7" t="n">
        <v>3</v>
      </c>
      <c r="E10646" s="7" t="n">
        <v>10</v>
      </c>
      <c r="F10646" s="7" t="s">
        <v>144</v>
      </c>
    </row>
    <row r="10647" spans="1:6">
      <c r="A10647" t="s">
        <v>4</v>
      </c>
      <c r="B10647" s="4" t="s">
        <v>5</v>
      </c>
      <c r="C10647" s="4" t="s">
        <v>10</v>
      </c>
    </row>
    <row r="10648" spans="1:6">
      <c r="A10648" t="n">
        <v>87596</v>
      </c>
      <c r="B10648" s="27" t="n">
        <v>16</v>
      </c>
      <c r="C10648" s="7" t="n">
        <v>0</v>
      </c>
    </row>
    <row r="10649" spans="1:6">
      <c r="A10649" t="s">
        <v>4</v>
      </c>
      <c r="B10649" s="4" t="s">
        <v>5</v>
      </c>
      <c r="C10649" s="4" t="s">
        <v>10</v>
      </c>
      <c r="D10649" s="4" t="s">
        <v>14</v>
      </c>
      <c r="E10649" s="4" t="s">
        <v>14</v>
      </c>
      <c r="F10649" s="4" t="s">
        <v>6</v>
      </c>
    </row>
    <row r="10650" spans="1:6">
      <c r="A10650" t="n">
        <v>87599</v>
      </c>
      <c r="B10650" s="45" t="n">
        <v>20</v>
      </c>
      <c r="C10650" s="7" t="n">
        <v>9</v>
      </c>
      <c r="D10650" s="7" t="n">
        <v>3</v>
      </c>
      <c r="E10650" s="7" t="n">
        <v>10</v>
      </c>
      <c r="F10650" s="7" t="s">
        <v>144</v>
      </c>
    </row>
    <row r="10651" spans="1:6">
      <c r="A10651" t="s">
        <v>4</v>
      </c>
      <c r="B10651" s="4" t="s">
        <v>5</v>
      </c>
      <c r="C10651" s="4" t="s">
        <v>10</v>
      </c>
    </row>
    <row r="10652" spans="1:6">
      <c r="A10652" t="n">
        <v>87617</v>
      </c>
      <c r="B10652" s="27" t="n">
        <v>16</v>
      </c>
      <c r="C10652" s="7" t="n">
        <v>0</v>
      </c>
    </row>
    <row r="10653" spans="1:6">
      <c r="A10653" t="s">
        <v>4</v>
      </c>
      <c r="B10653" s="4" t="s">
        <v>5</v>
      </c>
      <c r="C10653" s="4" t="s">
        <v>10</v>
      </c>
      <c r="D10653" s="4" t="s">
        <v>14</v>
      </c>
      <c r="E10653" s="4" t="s">
        <v>14</v>
      </c>
      <c r="F10653" s="4" t="s">
        <v>6</v>
      </c>
    </row>
    <row r="10654" spans="1:6">
      <c r="A10654" t="n">
        <v>87620</v>
      </c>
      <c r="B10654" s="45" t="n">
        <v>20</v>
      </c>
      <c r="C10654" s="7" t="n">
        <v>7030</v>
      </c>
      <c r="D10654" s="7" t="n">
        <v>3</v>
      </c>
      <c r="E10654" s="7" t="n">
        <v>10</v>
      </c>
      <c r="F10654" s="7" t="s">
        <v>144</v>
      </c>
    </row>
    <row r="10655" spans="1:6">
      <c r="A10655" t="s">
        <v>4</v>
      </c>
      <c r="B10655" s="4" t="s">
        <v>5</v>
      </c>
      <c r="C10655" s="4" t="s">
        <v>10</v>
      </c>
    </row>
    <row r="10656" spans="1:6">
      <c r="A10656" t="n">
        <v>87638</v>
      </c>
      <c r="B10656" s="27" t="n">
        <v>16</v>
      </c>
      <c r="C10656" s="7" t="n">
        <v>0</v>
      </c>
    </row>
    <row r="10657" spans="1:6">
      <c r="A10657" t="s">
        <v>4</v>
      </c>
      <c r="B10657" s="4" t="s">
        <v>5</v>
      </c>
      <c r="C10657" s="4" t="s">
        <v>10</v>
      </c>
      <c r="D10657" s="4" t="s">
        <v>14</v>
      </c>
      <c r="E10657" s="4" t="s">
        <v>14</v>
      </c>
      <c r="F10657" s="4" t="s">
        <v>6</v>
      </c>
    </row>
    <row r="10658" spans="1:6">
      <c r="A10658" t="n">
        <v>87641</v>
      </c>
      <c r="B10658" s="45" t="n">
        <v>20</v>
      </c>
      <c r="C10658" s="7" t="n">
        <v>28</v>
      </c>
      <c r="D10658" s="7" t="n">
        <v>3</v>
      </c>
      <c r="E10658" s="7" t="n">
        <v>10</v>
      </c>
      <c r="F10658" s="7" t="s">
        <v>144</v>
      </c>
    </row>
    <row r="10659" spans="1:6">
      <c r="A10659" t="s">
        <v>4</v>
      </c>
      <c r="B10659" s="4" t="s">
        <v>5</v>
      </c>
      <c r="C10659" s="4" t="s">
        <v>10</v>
      </c>
    </row>
    <row r="10660" spans="1:6">
      <c r="A10660" t="n">
        <v>87659</v>
      </c>
      <c r="B10660" s="27" t="n">
        <v>16</v>
      </c>
      <c r="C10660" s="7" t="n">
        <v>0</v>
      </c>
    </row>
    <row r="10661" spans="1:6">
      <c r="A10661" t="s">
        <v>4</v>
      </c>
      <c r="B10661" s="4" t="s">
        <v>5</v>
      </c>
      <c r="C10661" s="4" t="s">
        <v>10</v>
      </c>
      <c r="D10661" s="4" t="s">
        <v>14</v>
      </c>
      <c r="E10661" s="4" t="s">
        <v>14</v>
      </c>
      <c r="F10661" s="4" t="s">
        <v>6</v>
      </c>
    </row>
    <row r="10662" spans="1:6">
      <c r="A10662" t="n">
        <v>87662</v>
      </c>
      <c r="B10662" s="45" t="n">
        <v>20</v>
      </c>
      <c r="C10662" s="7" t="n">
        <v>22</v>
      </c>
      <c r="D10662" s="7" t="n">
        <v>3</v>
      </c>
      <c r="E10662" s="7" t="n">
        <v>10</v>
      </c>
      <c r="F10662" s="7" t="s">
        <v>144</v>
      </c>
    </row>
    <row r="10663" spans="1:6">
      <c r="A10663" t="s">
        <v>4</v>
      </c>
      <c r="B10663" s="4" t="s">
        <v>5</v>
      </c>
      <c r="C10663" s="4" t="s">
        <v>10</v>
      </c>
    </row>
    <row r="10664" spans="1:6">
      <c r="A10664" t="n">
        <v>87680</v>
      </c>
      <c r="B10664" s="27" t="n">
        <v>16</v>
      </c>
      <c r="C10664" s="7" t="n">
        <v>0</v>
      </c>
    </row>
    <row r="10665" spans="1:6">
      <c r="A10665" t="s">
        <v>4</v>
      </c>
      <c r="B10665" s="4" t="s">
        <v>5</v>
      </c>
      <c r="C10665" s="4" t="s">
        <v>10</v>
      </c>
      <c r="D10665" s="4" t="s">
        <v>14</v>
      </c>
      <c r="E10665" s="4" t="s">
        <v>14</v>
      </c>
      <c r="F10665" s="4" t="s">
        <v>6</v>
      </c>
    </row>
    <row r="10666" spans="1:6">
      <c r="A10666" t="n">
        <v>87683</v>
      </c>
      <c r="B10666" s="45" t="n">
        <v>20</v>
      </c>
      <c r="C10666" s="7" t="n">
        <v>7031</v>
      </c>
      <c r="D10666" s="7" t="n">
        <v>3</v>
      </c>
      <c r="E10666" s="7" t="n">
        <v>10</v>
      </c>
      <c r="F10666" s="7" t="s">
        <v>144</v>
      </c>
    </row>
    <row r="10667" spans="1:6">
      <c r="A10667" t="s">
        <v>4</v>
      </c>
      <c r="B10667" s="4" t="s">
        <v>5</v>
      </c>
      <c r="C10667" s="4" t="s">
        <v>10</v>
      </c>
    </row>
    <row r="10668" spans="1:6">
      <c r="A10668" t="n">
        <v>87701</v>
      </c>
      <c r="B10668" s="27" t="n">
        <v>16</v>
      </c>
      <c r="C10668" s="7" t="n">
        <v>0</v>
      </c>
    </row>
    <row r="10669" spans="1:6">
      <c r="A10669" t="s">
        <v>4</v>
      </c>
      <c r="B10669" s="4" t="s">
        <v>5</v>
      </c>
      <c r="C10669" s="4" t="s">
        <v>10</v>
      </c>
      <c r="D10669" s="4" t="s">
        <v>14</v>
      </c>
      <c r="E10669" s="4" t="s">
        <v>14</v>
      </c>
      <c r="F10669" s="4" t="s">
        <v>6</v>
      </c>
    </row>
    <row r="10670" spans="1:6">
      <c r="A10670" t="n">
        <v>87704</v>
      </c>
      <c r="B10670" s="45" t="n">
        <v>20</v>
      </c>
      <c r="C10670" s="7" t="n">
        <v>14</v>
      </c>
      <c r="D10670" s="7" t="n">
        <v>3</v>
      </c>
      <c r="E10670" s="7" t="n">
        <v>10</v>
      </c>
      <c r="F10670" s="7" t="s">
        <v>144</v>
      </c>
    </row>
    <row r="10671" spans="1:6">
      <c r="A10671" t="s">
        <v>4</v>
      </c>
      <c r="B10671" s="4" t="s">
        <v>5</v>
      </c>
      <c r="C10671" s="4" t="s">
        <v>10</v>
      </c>
    </row>
    <row r="10672" spans="1:6">
      <c r="A10672" t="n">
        <v>87722</v>
      </c>
      <c r="B10672" s="27" t="n">
        <v>16</v>
      </c>
      <c r="C10672" s="7" t="n">
        <v>0</v>
      </c>
    </row>
    <row r="10673" spans="1:6">
      <c r="A10673" t="s">
        <v>4</v>
      </c>
      <c r="B10673" s="4" t="s">
        <v>5</v>
      </c>
      <c r="C10673" s="4" t="s">
        <v>10</v>
      </c>
      <c r="D10673" s="4" t="s">
        <v>14</v>
      </c>
      <c r="E10673" s="4" t="s">
        <v>14</v>
      </c>
      <c r="F10673" s="4" t="s">
        <v>6</v>
      </c>
    </row>
    <row r="10674" spans="1:6">
      <c r="A10674" t="n">
        <v>87725</v>
      </c>
      <c r="B10674" s="45" t="n">
        <v>20</v>
      </c>
      <c r="C10674" s="7" t="n">
        <v>1560</v>
      </c>
      <c r="D10674" s="7" t="n">
        <v>3</v>
      </c>
      <c r="E10674" s="7" t="n">
        <v>10</v>
      </c>
      <c r="F10674" s="7" t="s">
        <v>144</v>
      </c>
    </row>
    <row r="10675" spans="1:6">
      <c r="A10675" t="s">
        <v>4</v>
      </c>
      <c r="B10675" s="4" t="s">
        <v>5</v>
      </c>
      <c r="C10675" s="4" t="s">
        <v>10</v>
      </c>
    </row>
    <row r="10676" spans="1:6">
      <c r="A10676" t="n">
        <v>87743</v>
      </c>
      <c r="B10676" s="27" t="n">
        <v>16</v>
      </c>
      <c r="C10676" s="7" t="n">
        <v>0</v>
      </c>
    </row>
    <row r="10677" spans="1:6">
      <c r="A10677" t="s">
        <v>4</v>
      </c>
      <c r="B10677" s="4" t="s">
        <v>5</v>
      </c>
      <c r="C10677" s="4" t="s">
        <v>10</v>
      </c>
      <c r="D10677" s="4" t="s">
        <v>14</v>
      </c>
      <c r="E10677" s="4" t="s">
        <v>14</v>
      </c>
      <c r="F10677" s="4" t="s">
        <v>6</v>
      </c>
    </row>
    <row r="10678" spans="1:6">
      <c r="A10678" t="n">
        <v>87746</v>
      </c>
      <c r="B10678" s="45" t="n">
        <v>20</v>
      </c>
      <c r="C10678" s="7" t="n">
        <v>1561</v>
      </c>
      <c r="D10678" s="7" t="n">
        <v>3</v>
      </c>
      <c r="E10678" s="7" t="n">
        <v>10</v>
      </c>
      <c r="F10678" s="7" t="s">
        <v>144</v>
      </c>
    </row>
    <row r="10679" spans="1:6">
      <c r="A10679" t="s">
        <v>4</v>
      </c>
      <c r="B10679" s="4" t="s">
        <v>5</v>
      </c>
      <c r="C10679" s="4" t="s">
        <v>10</v>
      </c>
    </row>
    <row r="10680" spans="1:6">
      <c r="A10680" t="n">
        <v>87764</v>
      </c>
      <c r="B10680" s="27" t="n">
        <v>16</v>
      </c>
      <c r="C10680" s="7" t="n">
        <v>0</v>
      </c>
    </row>
    <row r="10681" spans="1:6">
      <c r="A10681" t="s">
        <v>4</v>
      </c>
      <c r="B10681" s="4" t="s">
        <v>5</v>
      </c>
      <c r="C10681" s="4" t="s">
        <v>10</v>
      </c>
      <c r="D10681" s="4" t="s">
        <v>14</v>
      </c>
      <c r="E10681" s="4" t="s">
        <v>14</v>
      </c>
      <c r="F10681" s="4" t="s">
        <v>6</v>
      </c>
    </row>
    <row r="10682" spans="1:6">
      <c r="A10682" t="n">
        <v>87767</v>
      </c>
      <c r="B10682" s="45" t="n">
        <v>20</v>
      </c>
      <c r="C10682" s="7" t="n">
        <v>1562</v>
      </c>
      <c r="D10682" s="7" t="n">
        <v>3</v>
      </c>
      <c r="E10682" s="7" t="n">
        <v>10</v>
      </c>
      <c r="F10682" s="7" t="s">
        <v>144</v>
      </c>
    </row>
    <row r="10683" spans="1:6">
      <c r="A10683" t="s">
        <v>4</v>
      </c>
      <c r="B10683" s="4" t="s">
        <v>5</v>
      </c>
      <c r="C10683" s="4" t="s">
        <v>10</v>
      </c>
    </row>
    <row r="10684" spans="1:6">
      <c r="A10684" t="n">
        <v>87785</v>
      </c>
      <c r="B10684" s="27" t="n">
        <v>16</v>
      </c>
      <c r="C10684" s="7" t="n">
        <v>0</v>
      </c>
    </row>
    <row r="10685" spans="1:6">
      <c r="A10685" t="s">
        <v>4</v>
      </c>
      <c r="B10685" s="4" t="s">
        <v>5</v>
      </c>
      <c r="C10685" s="4" t="s">
        <v>10</v>
      </c>
      <c r="D10685" s="4" t="s">
        <v>14</v>
      </c>
      <c r="E10685" s="4" t="s">
        <v>14</v>
      </c>
      <c r="F10685" s="4" t="s">
        <v>6</v>
      </c>
    </row>
    <row r="10686" spans="1:6">
      <c r="A10686" t="n">
        <v>87788</v>
      </c>
      <c r="B10686" s="45" t="n">
        <v>20</v>
      </c>
      <c r="C10686" s="7" t="n">
        <v>7033</v>
      </c>
      <c r="D10686" s="7" t="n">
        <v>3</v>
      </c>
      <c r="E10686" s="7" t="n">
        <v>10</v>
      </c>
      <c r="F10686" s="7" t="s">
        <v>144</v>
      </c>
    </row>
    <row r="10687" spans="1:6">
      <c r="A10687" t="s">
        <v>4</v>
      </c>
      <c r="B10687" s="4" t="s">
        <v>5</v>
      </c>
      <c r="C10687" s="4" t="s">
        <v>10</v>
      </c>
    </row>
    <row r="10688" spans="1:6">
      <c r="A10688" t="n">
        <v>87806</v>
      </c>
      <c r="B10688" s="27" t="n">
        <v>16</v>
      </c>
      <c r="C10688" s="7" t="n">
        <v>0</v>
      </c>
    </row>
    <row r="10689" spans="1:6">
      <c r="A10689" t="s">
        <v>4</v>
      </c>
      <c r="B10689" s="4" t="s">
        <v>5</v>
      </c>
      <c r="C10689" s="4" t="s">
        <v>10</v>
      </c>
      <c r="D10689" s="4" t="s">
        <v>14</v>
      </c>
      <c r="E10689" s="4" t="s">
        <v>14</v>
      </c>
      <c r="F10689" s="4" t="s">
        <v>6</v>
      </c>
    </row>
    <row r="10690" spans="1:6">
      <c r="A10690" t="n">
        <v>87809</v>
      </c>
      <c r="B10690" s="45" t="n">
        <v>20</v>
      </c>
      <c r="C10690" s="7" t="n">
        <v>1640</v>
      </c>
      <c r="D10690" s="7" t="n">
        <v>3</v>
      </c>
      <c r="E10690" s="7" t="n">
        <v>10</v>
      </c>
      <c r="F10690" s="7" t="s">
        <v>144</v>
      </c>
    </row>
    <row r="10691" spans="1:6">
      <c r="A10691" t="s">
        <v>4</v>
      </c>
      <c r="B10691" s="4" t="s">
        <v>5</v>
      </c>
      <c r="C10691" s="4" t="s">
        <v>10</v>
      </c>
    </row>
    <row r="10692" spans="1:6">
      <c r="A10692" t="n">
        <v>87827</v>
      </c>
      <c r="B10692" s="27" t="n">
        <v>16</v>
      </c>
      <c r="C10692" s="7" t="n">
        <v>0</v>
      </c>
    </row>
    <row r="10693" spans="1:6">
      <c r="A10693" t="s">
        <v>4</v>
      </c>
      <c r="B10693" s="4" t="s">
        <v>5</v>
      </c>
      <c r="C10693" s="4" t="s">
        <v>10</v>
      </c>
      <c r="D10693" s="4" t="s">
        <v>14</v>
      </c>
      <c r="E10693" s="4" t="s">
        <v>14</v>
      </c>
      <c r="F10693" s="4" t="s">
        <v>6</v>
      </c>
    </row>
    <row r="10694" spans="1:6">
      <c r="A10694" t="n">
        <v>87830</v>
      </c>
      <c r="B10694" s="45" t="n">
        <v>20</v>
      </c>
      <c r="C10694" s="7" t="n">
        <v>1620</v>
      </c>
      <c r="D10694" s="7" t="n">
        <v>3</v>
      </c>
      <c r="E10694" s="7" t="n">
        <v>10</v>
      </c>
      <c r="F10694" s="7" t="s">
        <v>144</v>
      </c>
    </row>
    <row r="10695" spans="1:6">
      <c r="A10695" t="s">
        <v>4</v>
      </c>
      <c r="B10695" s="4" t="s">
        <v>5</v>
      </c>
      <c r="C10695" s="4" t="s">
        <v>10</v>
      </c>
    </row>
    <row r="10696" spans="1:6">
      <c r="A10696" t="n">
        <v>87848</v>
      </c>
      <c r="B10696" s="27" t="n">
        <v>16</v>
      </c>
      <c r="C10696" s="7" t="n">
        <v>0</v>
      </c>
    </row>
    <row r="10697" spans="1:6">
      <c r="A10697" t="s">
        <v>4</v>
      </c>
      <c r="B10697" s="4" t="s">
        <v>5</v>
      </c>
      <c r="C10697" s="4" t="s">
        <v>10</v>
      </c>
      <c r="D10697" s="4" t="s">
        <v>14</v>
      </c>
      <c r="E10697" s="4" t="s">
        <v>14</v>
      </c>
      <c r="F10697" s="4" t="s">
        <v>6</v>
      </c>
    </row>
    <row r="10698" spans="1:6">
      <c r="A10698" t="n">
        <v>87851</v>
      </c>
      <c r="B10698" s="45" t="n">
        <v>20</v>
      </c>
      <c r="C10698" s="7" t="n">
        <v>1621</v>
      </c>
      <c r="D10698" s="7" t="n">
        <v>3</v>
      </c>
      <c r="E10698" s="7" t="n">
        <v>10</v>
      </c>
      <c r="F10698" s="7" t="s">
        <v>144</v>
      </c>
    </row>
    <row r="10699" spans="1:6">
      <c r="A10699" t="s">
        <v>4</v>
      </c>
      <c r="B10699" s="4" t="s">
        <v>5</v>
      </c>
      <c r="C10699" s="4" t="s">
        <v>10</v>
      </c>
    </row>
    <row r="10700" spans="1:6">
      <c r="A10700" t="n">
        <v>87869</v>
      </c>
      <c r="B10700" s="27" t="n">
        <v>16</v>
      </c>
      <c r="C10700" s="7" t="n">
        <v>0</v>
      </c>
    </row>
    <row r="10701" spans="1:6">
      <c r="A10701" t="s">
        <v>4</v>
      </c>
      <c r="B10701" s="4" t="s">
        <v>5</v>
      </c>
      <c r="C10701" s="4" t="s">
        <v>10</v>
      </c>
      <c r="D10701" s="4" t="s">
        <v>14</v>
      </c>
      <c r="E10701" s="4" t="s">
        <v>14</v>
      </c>
      <c r="F10701" s="4" t="s">
        <v>6</v>
      </c>
    </row>
    <row r="10702" spans="1:6">
      <c r="A10702" t="n">
        <v>87872</v>
      </c>
      <c r="B10702" s="45" t="n">
        <v>20</v>
      </c>
      <c r="C10702" s="7" t="n">
        <v>1622</v>
      </c>
      <c r="D10702" s="7" t="n">
        <v>3</v>
      </c>
      <c r="E10702" s="7" t="n">
        <v>10</v>
      </c>
      <c r="F10702" s="7" t="s">
        <v>144</v>
      </c>
    </row>
    <row r="10703" spans="1:6">
      <c r="A10703" t="s">
        <v>4</v>
      </c>
      <c r="B10703" s="4" t="s">
        <v>5</v>
      </c>
      <c r="C10703" s="4" t="s">
        <v>10</v>
      </c>
    </row>
    <row r="10704" spans="1:6">
      <c r="A10704" t="n">
        <v>87890</v>
      </c>
      <c r="B10704" s="27" t="n">
        <v>16</v>
      </c>
      <c r="C10704" s="7" t="n">
        <v>0</v>
      </c>
    </row>
    <row r="10705" spans="1:6">
      <c r="A10705" t="s">
        <v>4</v>
      </c>
      <c r="B10705" s="4" t="s">
        <v>5</v>
      </c>
      <c r="C10705" s="4" t="s">
        <v>10</v>
      </c>
      <c r="D10705" s="4" t="s">
        <v>14</v>
      </c>
      <c r="E10705" s="4" t="s">
        <v>14</v>
      </c>
      <c r="F10705" s="4" t="s">
        <v>6</v>
      </c>
    </row>
    <row r="10706" spans="1:6">
      <c r="A10706" t="n">
        <v>87893</v>
      </c>
      <c r="B10706" s="45" t="n">
        <v>20</v>
      </c>
      <c r="C10706" s="7" t="n">
        <v>1590</v>
      </c>
      <c r="D10706" s="7" t="n">
        <v>3</v>
      </c>
      <c r="E10706" s="7" t="n">
        <v>10</v>
      </c>
      <c r="F10706" s="7" t="s">
        <v>144</v>
      </c>
    </row>
    <row r="10707" spans="1:6">
      <c r="A10707" t="s">
        <v>4</v>
      </c>
      <c r="B10707" s="4" t="s">
        <v>5</v>
      </c>
      <c r="C10707" s="4" t="s">
        <v>10</v>
      </c>
    </row>
    <row r="10708" spans="1:6">
      <c r="A10708" t="n">
        <v>87911</v>
      </c>
      <c r="B10708" s="27" t="n">
        <v>16</v>
      </c>
      <c r="C10708" s="7" t="n">
        <v>0</v>
      </c>
    </row>
    <row r="10709" spans="1:6">
      <c r="A10709" t="s">
        <v>4</v>
      </c>
      <c r="B10709" s="4" t="s">
        <v>5</v>
      </c>
      <c r="C10709" s="4" t="s">
        <v>10</v>
      </c>
    </row>
    <row r="10710" spans="1:6">
      <c r="A10710" t="n">
        <v>87914</v>
      </c>
      <c r="B10710" s="14" t="n">
        <v>13</v>
      </c>
      <c r="C10710" s="7" t="n">
        <v>6466</v>
      </c>
    </row>
    <row r="10711" spans="1:6">
      <c r="A10711" t="s">
        <v>4</v>
      </c>
      <c r="B10711" s="4" t="s">
        <v>5</v>
      </c>
      <c r="C10711" s="4" t="s">
        <v>6</v>
      </c>
      <c r="D10711" s="4" t="s">
        <v>10</v>
      </c>
    </row>
    <row r="10712" spans="1:6">
      <c r="A10712" t="n">
        <v>87917</v>
      </c>
      <c r="B10712" s="65" t="n">
        <v>29</v>
      </c>
      <c r="C10712" s="7" t="s">
        <v>653</v>
      </c>
      <c r="D10712" s="7" t="n">
        <v>1560</v>
      </c>
    </row>
    <row r="10713" spans="1:6">
      <c r="A10713" t="s">
        <v>4</v>
      </c>
      <c r="B10713" s="4" t="s">
        <v>5</v>
      </c>
      <c r="C10713" s="4" t="s">
        <v>6</v>
      </c>
      <c r="D10713" s="4" t="s">
        <v>10</v>
      </c>
    </row>
    <row r="10714" spans="1:6">
      <c r="A10714" t="n">
        <v>87936</v>
      </c>
      <c r="B10714" s="65" t="n">
        <v>29</v>
      </c>
      <c r="C10714" s="7" t="s">
        <v>654</v>
      </c>
      <c r="D10714" s="7" t="n">
        <v>1561</v>
      </c>
    </row>
    <row r="10715" spans="1:6">
      <c r="A10715" t="s">
        <v>4</v>
      </c>
      <c r="B10715" s="4" t="s">
        <v>5</v>
      </c>
      <c r="C10715" s="4" t="s">
        <v>6</v>
      </c>
      <c r="D10715" s="4" t="s">
        <v>10</v>
      </c>
    </row>
    <row r="10716" spans="1:6">
      <c r="A10716" t="n">
        <v>87953</v>
      </c>
      <c r="B10716" s="65" t="n">
        <v>29</v>
      </c>
      <c r="C10716" s="7" t="s">
        <v>654</v>
      </c>
      <c r="D10716" s="7" t="n">
        <v>1562</v>
      </c>
    </row>
    <row r="10717" spans="1:6">
      <c r="A10717" t="s">
        <v>4</v>
      </c>
      <c r="B10717" s="4" t="s">
        <v>5</v>
      </c>
      <c r="C10717" s="4" t="s">
        <v>6</v>
      </c>
      <c r="D10717" s="4" t="s">
        <v>10</v>
      </c>
    </row>
    <row r="10718" spans="1:6">
      <c r="A10718" t="n">
        <v>87970</v>
      </c>
      <c r="B10718" s="65" t="n">
        <v>29</v>
      </c>
      <c r="C10718" s="7" t="s">
        <v>655</v>
      </c>
      <c r="D10718" s="7" t="n">
        <v>7033</v>
      </c>
    </row>
    <row r="10719" spans="1:6">
      <c r="A10719" t="s">
        <v>4</v>
      </c>
      <c r="B10719" s="4" t="s">
        <v>5</v>
      </c>
      <c r="C10719" s="4" t="s">
        <v>10</v>
      </c>
      <c r="D10719" s="4" t="s">
        <v>24</v>
      </c>
      <c r="E10719" s="4" t="s">
        <v>24</v>
      </c>
      <c r="F10719" s="4" t="s">
        <v>24</v>
      </c>
      <c r="G10719" s="4" t="s">
        <v>24</v>
      </c>
    </row>
    <row r="10720" spans="1:6">
      <c r="A10720" t="n">
        <v>87986</v>
      </c>
      <c r="B10720" s="40" t="n">
        <v>46</v>
      </c>
      <c r="C10720" s="7" t="n">
        <v>1560</v>
      </c>
      <c r="D10720" s="7" t="n">
        <v>-136.149993896484</v>
      </c>
      <c r="E10720" s="7" t="n">
        <v>117.449996948242</v>
      </c>
      <c r="F10720" s="7" t="n">
        <v>61.5400009155273</v>
      </c>
      <c r="G10720" s="7" t="n">
        <v>174.699996948242</v>
      </c>
    </row>
    <row r="10721" spans="1:7">
      <c r="A10721" t="s">
        <v>4</v>
      </c>
      <c r="B10721" s="4" t="s">
        <v>5</v>
      </c>
      <c r="C10721" s="4" t="s">
        <v>10</v>
      </c>
      <c r="D10721" s="4" t="s">
        <v>24</v>
      </c>
      <c r="E10721" s="4" t="s">
        <v>24</v>
      </c>
      <c r="F10721" s="4" t="s">
        <v>24</v>
      </c>
      <c r="G10721" s="4" t="s">
        <v>24</v>
      </c>
    </row>
    <row r="10722" spans="1:7">
      <c r="A10722" t="n">
        <v>88005</v>
      </c>
      <c r="B10722" s="40" t="n">
        <v>46</v>
      </c>
      <c r="C10722" s="7" t="n">
        <v>1561</v>
      </c>
      <c r="D10722" s="7" t="n">
        <v>-130.080001831055</v>
      </c>
      <c r="E10722" s="7" t="n">
        <v>117.449996948242</v>
      </c>
      <c r="F10722" s="7" t="n">
        <v>56.4099998474121</v>
      </c>
      <c r="G10722" s="7" t="n">
        <v>196.199996948242</v>
      </c>
    </row>
    <row r="10723" spans="1:7">
      <c r="A10723" t="s">
        <v>4</v>
      </c>
      <c r="B10723" s="4" t="s">
        <v>5</v>
      </c>
      <c r="C10723" s="4" t="s">
        <v>10</v>
      </c>
      <c r="D10723" s="4" t="s">
        <v>24</v>
      </c>
      <c r="E10723" s="4" t="s">
        <v>24</v>
      </c>
      <c r="F10723" s="4" t="s">
        <v>24</v>
      </c>
      <c r="G10723" s="4" t="s">
        <v>24</v>
      </c>
    </row>
    <row r="10724" spans="1:7">
      <c r="A10724" t="n">
        <v>88024</v>
      </c>
      <c r="B10724" s="40" t="n">
        <v>46</v>
      </c>
      <c r="C10724" s="7" t="n">
        <v>1562</v>
      </c>
      <c r="D10724" s="7" t="n">
        <v>-143.009994506836</v>
      </c>
      <c r="E10724" s="7" t="n">
        <v>117.449996948242</v>
      </c>
      <c r="F10724" s="7" t="n">
        <v>56.7400016784668</v>
      </c>
      <c r="G10724" s="7" t="n">
        <v>163.100006103516</v>
      </c>
    </row>
    <row r="10725" spans="1:7">
      <c r="A10725" t="s">
        <v>4</v>
      </c>
      <c r="B10725" s="4" t="s">
        <v>5</v>
      </c>
      <c r="C10725" s="4" t="s">
        <v>10</v>
      </c>
      <c r="D10725" s="4" t="s">
        <v>24</v>
      </c>
      <c r="E10725" s="4" t="s">
        <v>24</v>
      </c>
      <c r="F10725" s="4" t="s">
        <v>24</v>
      </c>
      <c r="G10725" s="4" t="s">
        <v>24</v>
      </c>
    </row>
    <row r="10726" spans="1:7">
      <c r="A10726" t="n">
        <v>88043</v>
      </c>
      <c r="B10726" s="40" t="n">
        <v>46</v>
      </c>
      <c r="C10726" s="7" t="n">
        <v>7033</v>
      </c>
      <c r="D10726" s="7" t="n">
        <v>-136.009994506836</v>
      </c>
      <c r="E10726" s="7" t="n">
        <v>117.449996948242</v>
      </c>
      <c r="F10726" s="7" t="n">
        <v>36.9099998474121</v>
      </c>
      <c r="G10726" s="7" t="n">
        <v>351.399993896484</v>
      </c>
    </row>
    <row r="10727" spans="1:7">
      <c r="A10727" t="s">
        <v>4</v>
      </c>
      <c r="B10727" s="4" t="s">
        <v>5</v>
      </c>
      <c r="C10727" s="4" t="s">
        <v>10</v>
      </c>
      <c r="D10727" s="4" t="s">
        <v>24</v>
      </c>
      <c r="E10727" s="4" t="s">
        <v>24</v>
      </c>
      <c r="F10727" s="4" t="s">
        <v>24</v>
      </c>
      <c r="G10727" s="4" t="s">
        <v>24</v>
      </c>
    </row>
    <row r="10728" spans="1:7">
      <c r="A10728" t="n">
        <v>88062</v>
      </c>
      <c r="B10728" s="40" t="n">
        <v>46</v>
      </c>
      <c r="C10728" s="7" t="n">
        <v>1640</v>
      </c>
      <c r="D10728" s="7" t="n">
        <v>-136.729995727539</v>
      </c>
      <c r="E10728" s="7" t="n">
        <v>136</v>
      </c>
      <c r="F10728" s="7" t="n">
        <v>120.339996337891</v>
      </c>
      <c r="G10728" s="7" t="n">
        <v>183.199996948242</v>
      </c>
    </row>
    <row r="10729" spans="1:7">
      <c r="A10729" t="s">
        <v>4</v>
      </c>
      <c r="B10729" s="4" t="s">
        <v>5</v>
      </c>
      <c r="C10729" s="4" t="s">
        <v>10</v>
      </c>
      <c r="D10729" s="4" t="s">
        <v>24</v>
      </c>
      <c r="E10729" s="4" t="s">
        <v>24</v>
      </c>
      <c r="F10729" s="4" t="s">
        <v>24</v>
      </c>
      <c r="G10729" s="4" t="s">
        <v>24</v>
      </c>
    </row>
    <row r="10730" spans="1:7">
      <c r="A10730" t="n">
        <v>88081</v>
      </c>
      <c r="B10730" s="40" t="n">
        <v>46</v>
      </c>
      <c r="C10730" s="7" t="n">
        <v>0</v>
      </c>
      <c r="D10730" s="7" t="n">
        <v>-103.629997253418</v>
      </c>
      <c r="E10730" s="7" t="n">
        <v>173.550003051758</v>
      </c>
      <c r="F10730" s="7" t="n">
        <v>37.439998626709</v>
      </c>
      <c r="G10730" s="7" t="n">
        <v>168.199996948242</v>
      </c>
    </row>
    <row r="10731" spans="1:7">
      <c r="A10731" t="s">
        <v>4</v>
      </c>
      <c r="B10731" s="4" t="s">
        <v>5</v>
      </c>
      <c r="C10731" s="4" t="s">
        <v>10</v>
      </c>
      <c r="D10731" s="4" t="s">
        <v>24</v>
      </c>
      <c r="E10731" s="4" t="s">
        <v>24</v>
      </c>
      <c r="F10731" s="4" t="s">
        <v>24</v>
      </c>
      <c r="G10731" s="4" t="s">
        <v>24</v>
      </c>
    </row>
    <row r="10732" spans="1:7">
      <c r="A10732" t="n">
        <v>88100</v>
      </c>
      <c r="B10732" s="40" t="n">
        <v>46</v>
      </c>
      <c r="C10732" s="7" t="n">
        <v>61489</v>
      </c>
      <c r="D10732" s="7" t="n">
        <v>-99.8600006103516</v>
      </c>
      <c r="E10732" s="7" t="n">
        <v>173.550003051758</v>
      </c>
      <c r="F10732" s="7" t="n">
        <v>28.3400001525879</v>
      </c>
      <c r="G10732" s="7" t="n">
        <v>82.8000030517578</v>
      </c>
    </row>
    <row r="10733" spans="1:7">
      <c r="A10733" t="s">
        <v>4</v>
      </c>
      <c r="B10733" s="4" t="s">
        <v>5</v>
      </c>
      <c r="C10733" s="4" t="s">
        <v>10</v>
      </c>
      <c r="D10733" s="4" t="s">
        <v>24</v>
      </c>
      <c r="E10733" s="4" t="s">
        <v>24</v>
      </c>
      <c r="F10733" s="4" t="s">
        <v>24</v>
      </c>
      <c r="G10733" s="4" t="s">
        <v>24</v>
      </c>
    </row>
    <row r="10734" spans="1:7">
      <c r="A10734" t="n">
        <v>88119</v>
      </c>
      <c r="B10734" s="40" t="n">
        <v>46</v>
      </c>
      <c r="C10734" s="7" t="n">
        <v>61488</v>
      </c>
      <c r="D10734" s="7" t="n">
        <v>-99.0699996948242</v>
      </c>
      <c r="E10734" s="7" t="n">
        <v>173.550003051758</v>
      </c>
      <c r="F10734" s="7" t="n">
        <v>30.2900009155273</v>
      </c>
      <c r="G10734" s="7" t="n">
        <v>83.9000015258789</v>
      </c>
    </row>
    <row r="10735" spans="1:7">
      <c r="A10735" t="s">
        <v>4</v>
      </c>
      <c r="B10735" s="4" t="s">
        <v>5</v>
      </c>
      <c r="C10735" s="4" t="s">
        <v>10</v>
      </c>
      <c r="D10735" s="4" t="s">
        <v>24</v>
      </c>
      <c r="E10735" s="4" t="s">
        <v>24</v>
      </c>
      <c r="F10735" s="4" t="s">
        <v>24</v>
      </c>
      <c r="G10735" s="4" t="s">
        <v>24</v>
      </c>
    </row>
    <row r="10736" spans="1:7">
      <c r="A10736" t="n">
        <v>88138</v>
      </c>
      <c r="B10736" s="40" t="n">
        <v>46</v>
      </c>
      <c r="C10736" s="7" t="n">
        <v>61490</v>
      </c>
      <c r="D10736" s="7" t="n">
        <v>-98.7799987792969</v>
      </c>
      <c r="E10736" s="7" t="n">
        <v>173.550003051758</v>
      </c>
      <c r="F10736" s="7" t="n">
        <v>32.1399993896484</v>
      </c>
      <c r="G10736" s="7" t="n">
        <v>93.8000030517578</v>
      </c>
    </row>
    <row r="10737" spans="1:7">
      <c r="A10737" t="s">
        <v>4</v>
      </c>
      <c r="B10737" s="4" t="s">
        <v>5</v>
      </c>
      <c r="C10737" s="4" t="s">
        <v>10</v>
      </c>
      <c r="D10737" s="4" t="s">
        <v>24</v>
      </c>
      <c r="E10737" s="4" t="s">
        <v>24</v>
      </c>
      <c r="F10737" s="4" t="s">
        <v>24</v>
      </c>
      <c r="G10737" s="4" t="s">
        <v>24</v>
      </c>
    </row>
    <row r="10738" spans="1:7">
      <c r="A10738" t="n">
        <v>88157</v>
      </c>
      <c r="B10738" s="40" t="n">
        <v>46</v>
      </c>
      <c r="C10738" s="7" t="n">
        <v>8</v>
      </c>
      <c r="D10738" s="7" t="n">
        <v>-97.2699966430664</v>
      </c>
      <c r="E10738" s="7" t="n">
        <v>173.550003051758</v>
      </c>
      <c r="F10738" s="7" t="n">
        <v>28.8899993896484</v>
      </c>
      <c r="G10738" s="7" t="n">
        <v>70.9000015258789</v>
      </c>
    </row>
    <row r="10739" spans="1:7">
      <c r="A10739" t="s">
        <v>4</v>
      </c>
      <c r="B10739" s="4" t="s">
        <v>5</v>
      </c>
      <c r="C10739" s="4" t="s">
        <v>10</v>
      </c>
      <c r="D10739" s="4" t="s">
        <v>24</v>
      </c>
      <c r="E10739" s="4" t="s">
        <v>24</v>
      </c>
      <c r="F10739" s="4" t="s">
        <v>24</v>
      </c>
      <c r="G10739" s="4" t="s">
        <v>24</v>
      </c>
    </row>
    <row r="10740" spans="1:7">
      <c r="A10740" t="n">
        <v>88176</v>
      </c>
      <c r="B10740" s="40" t="n">
        <v>46</v>
      </c>
      <c r="C10740" s="7" t="n">
        <v>1</v>
      </c>
      <c r="D10740" s="7" t="n">
        <v>-97.3300018310547</v>
      </c>
      <c r="E10740" s="7" t="n">
        <v>173.550003051758</v>
      </c>
      <c r="F10740" s="7" t="n">
        <v>31.8999996185303</v>
      </c>
      <c r="G10740" s="7" t="n">
        <v>88.1999969482422</v>
      </c>
    </row>
    <row r="10741" spans="1:7">
      <c r="A10741" t="s">
        <v>4</v>
      </c>
      <c r="B10741" s="4" t="s">
        <v>5</v>
      </c>
      <c r="C10741" s="4" t="s">
        <v>10</v>
      </c>
      <c r="D10741" s="4" t="s">
        <v>24</v>
      </c>
      <c r="E10741" s="4" t="s">
        <v>24</v>
      </c>
      <c r="F10741" s="4" t="s">
        <v>24</v>
      </c>
      <c r="G10741" s="4" t="s">
        <v>24</v>
      </c>
    </row>
    <row r="10742" spans="1:7">
      <c r="A10742" t="n">
        <v>88195</v>
      </c>
      <c r="B10742" s="40" t="n">
        <v>46</v>
      </c>
      <c r="C10742" s="7" t="n">
        <v>9</v>
      </c>
      <c r="D10742" s="7" t="n">
        <v>-96.2900009155273</v>
      </c>
      <c r="E10742" s="7" t="n">
        <v>173.550003051758</v>
      </c>
      <c r="F10742" s="7" t="n">
        <v>33.4500007629395</v>
      </c>
      <c r="G10742" s="7" t="n">
        <v>99.1999969482422</v>
      </c>
    </row>
    <row r="10743" spans="1:7">
      <c r="A10743" t="s">
        <v>4</v>
      </c>
      <c r="B10743" s="4" t="s">
        <v>5</v>
      </c>
      <c r="C10743" s="4" t="s">
        <v>10</v>
      </c>
      <c r="D10743" s="4" t="s">
        <v>24</v>
      </c>
      <c r="E10743" s="4" t="s">
        <v>24</v>
      </c>
      <c r="F10743" s="4" t="s">
        <v>24</v>
      </c>
      <c r="G10743" s="4" t="s">
        <v>24</v>
      </c>
    </row>
    <row r="10744" spans="1:7">
      <c r="A10744" t="n">
        <v>88214</v>
      </c>
      <c r="B10744" s="40" t="n">
        <v>46</v>
      </c>
      <c r="C10744" s="7" t="n">
        <v>7030</v>
      </c>
      <c r="D10744" s="7" t="n">
        <v>-97.129997253418</v>
      </c>
      <c r="E10744" s="7" t="n">
        <v>173.550003051758</v>
      </c>
      <c r="F10744" s="7" t="n">
        <v>34.6199989318848</v>
      </c>
      <c r="G10744" s="7" t="n">
        <v>104.900001525879</v>
      </c>
    </row>
    <row r="10745" spans="1:7">
      <c r="A10745" t="s">
        <v>4</v>
      </c>
      <c r="B10745" s="4" t="s">
        <v>5</v>
      </c>
      <c r="C10745" s="4" t="s">
        <v>10</v>
      </c>
      <c r="D10745" s="4" t="s">
        <v>24</v>
      </c>
      <c r="E10745" s="4" t="s">
        <v>24</v>
      </c>
      <c r="F10745" s="4" t="s">
        <v>24</v>
      </c>
      <c r="G10745" s="4" t="s">
        <v>24</v>
      </c>
    </row>
    <row r="10746" spans="1:7">
      <c r="A10746" t="n">
        <v>88233</v>
      </c>
      <c r="B10746" s="40" t="n">
        <v>46</v>
      </c>
      <c r="C10746" s="7" t="n">
        <v>28</v>
      </c>
      <c r="D10746" s="7" t="n">
        <v>-90.9499969482422</v>
      </c>
      <c r="E10746" s="7" t="n">
        <v>173.550003051758</v>
      </c>
      <c r="F10746" s="7" t="n">
        <v>30.2999992370605</v>
      </c>
      <c r="G10746" s="7" t="n">
        <v>277.5</v>
      </c>
    </row>
    <row r="10747" spans="1:7">
      <c r="A10747" t="s">
        <v>4</v>
      </c>
      <c r="B10747" s="4" t="s">
        <v>5</v>
      </c>
      <c r="C10747" s="4" t="s">
        <v>10</v>
      </c>
      <c r="D10747" s="4" t="s">
        <v>24</v>
      </c>
      <c r="E10747" s="4" t="s">
        <v>24</v>
      </c>
      <c r="F10747" s="4" t="s">
        <v>24</v>
      </c>
      <c r="G10747" s="4" t="s">
        <v>24</v>
      </c>
    </row>
    <row r="10748" spans="1:7">
      <c r="A10748" t="n">
        <v>88252</v>
      </c>
      <c r="B10748" s="40" t="n">
        <v>46</v>
      </c>
      <c r="C10748" s="7" t="n">
        <v>22</v>
      </c>
      <c r="D10748" s="7" t="n">
        <v>-90.9300003051758</v>
      </c>
      <c r="E10748" s="7" t="n">
        <v>173.550003051758</v>
      </c>
      <c r="F10748" s="7" t="n">
        <v>32.3300018310547</v>
      </c>
      <c r="G10748" s="7" t="n">
        <v>270</v>
      </c>
    </row>
    <row r="10749" spans="1:7">
      <c r="A10749" t="s">
        <v>4</v>
      </c>
      <c r="B10749" s="4" t="s">
        <v>5</v>
      </c>
      <c r="C10749" s="4" t="s">
        <v>10</v>
      </c>
      <c r="D10749" s="4" t="s">
        <v>24</v>
      </c>
      <c r="E10749" s="4" t="s">
        <v>24</v>
      </c>
      <c r="F10749" s="4" t="s">
        <v>24</v>
      </c>
      <c r="G10749" s="4" t="s">
        <v>24</v>
      </c>
    </row>
    <row r="10750" spans="1:7">
      <c r="A10750" t="n">
        <v>88271</v>
      </c>
      <c r="B10750" s="40" t="n">
        <v>46</v>
      </c>
      <c r="C10750" s="7" t="n">
        <v>7031</v>
      </c>
      <c r="D10750" s="7" t="n">
        <v>-89.2300033569336</v>
      </c>
      <c r="E10750" s="7" t="n">
        <v>173.550003051758</v>
      </c>
      <c r="F10750" s="7" t="n">
        <v>33.2900009155273</v>
      </c>
      <c r="G10750" s="7" t="n">
        <v>270</v>
      </c>
    </row>
    <row r="10751" spans="1:7">
      <c r="A10751" t="s">
        <v>4</v>
      </c>
      <c r="B10751" s="4" t="s">
        <v>5</v>
      </c>
      <c r="C10751" s="4" t="s">
        <v>10</v>
      </c>
      <c r="D10751" s="4" t="s">
        <v>24</v>
      </c>
      <c r="E10751" s="4" t="s">
        <v>24</v>
      </c>
      <c r="F10751" s="4" t="s">
        <v>24</v>
      </c>
      <c r="G10751" s="4" t="s">
        <v>24</v>
      </c>
    </row>
    <row r="10752" spans="1:7">
      <c r="A10752" t="n">
        <v>88290</v>
      </c>
      <c r="B10752" s="40" t="n">
        <v>46</v>
      </c>
      <c r="C10752" s="7" t="n">
        <v>14</v>
      </c>
      <c r="D10752" s="7" t="n">
        <v>-97.120002746582</v>
      </c>
      <c r="E10752" s="7" t="n">
        <v>173.550003051758</v>
      </c>
      <c r="F10752" s="7" t="n">
        <v>30.4099998474121</v>
      </c>
      <c r="G10752" s="7" t="n">
        <v>88.9000015258789</v>
      </c>
    </row>
    <row r="10753" spans="1:7">
      <c r="A10753" t="s">
        <v>4</v>
      </c>
      <c r="B10753" s="4" t="s">
        <v>5</v>
      </c>
      <c r="C10753" s="4" t="s">
        <v>10</v>
      </c>
      <c r="D10753" s="4" t="s">
        <v>24</v>
      </c>
      <c r="E10753" s="4" t="s">
        <v>24</v>
      </c>
      <c r="F10753" s="4" t="s">
        <v>24</v>
      </c>
      <c r="G10753" s="4" t="s">
        <v>24</v>
      </c>
    </row>
    <row r="10754" spans="1:7">
      <c r="A10754" t="n">
        <v>88309</v>
      </c>
      <c r="B10754" s="40" t="n">
        <v>46</v>
      </c>
      <c r="C10754" s="7" t="n">
        <v>1590</v>
      </c>
      <c r="D10754" s="7" t="n">
        <v>-90.6600036621094</v>
      </c>
      <c r="E10754" s="7" t="n">
        <v>174.550003051758</v>
      </c>
      <c r="F10754" s="7" t="n">
        <v>31.4500007629395</v>
      </c>
      <c r="G10754" s="7" t="n">
        <v>0</v>
      </c>
    </row>
    <row r="10755" spans="1:7">
      <c r="A10755" t="s">
        <v>4</v>
      </c>
      <c r="B10755" s="4" t="s">
        <v>5</v>
      </c>
      <c r="C10755" s="4" t="s">
        <v>14</v>
      </c>
      <c r="D10755" s="4" t="s">
        <v>10</v>
      </c>
      <c r="E10755" s="4" t="s">
        <v>6</v>
      </c>
      <c r="F10755" s="4" t="s">
        <v>6</v>
      </c>
      <c r="G10755" s="4" t="s">
        <v>6</v>
      </c>
      <c r="H10755" s="4" t="s">
        <v>6</v>
      </c>
    </row>
    <row r="10756" spans="1:7">
      <c r="A10756" t="n">
        <v>88328</v>
      </c>
      <c r="B10756" s="26" t="n">
        <v>51</v>
      </c>
      <c r="C10756" s="7" t="n">
        <v>3</v>
      </c>
      <c r="D10756" s="7" t="n">
        <v>0</v>
      </c>
      <c r="E10756" s="7" t="s">
        <v>156</v>
      </c>
      <c r="F10756" s="7" t="s">
        <v>157</v>
      </c>
      <c r="G10756" s="7" t="s">
        <v>158</v>
      </c>
      <c r="H10756" s="7" t="s">
        <v>159</v>
      </c>
    </row>
    <row r="10757" spans="1:7">
      <c r="A10757" t="s">
        <v>4</v>
      </c>
      <c r="B10757" s="4" t="s">
        <v>5</v>
      </c>
      <c r="C10757" s="4" t="s">
        <v>14</v>
      </c>
      <c r="D10757" s="4" t="s">
        <v>10</v>
      </c>
      <c r="E10757" s="4" t="s">
        <v>6</v>
      </c>
      <c r="F10757" s="4" t="s">
        <v>6</v>
      </c>
      <c r="G10757" s="4" t="s">
        <v>6</v>
      </c>
      <c r="H10757" s="4" t="s">
        <v>6</v>
      </c>
    </row>
    <row r="10758" spans="1:7">
      <c r="A10758" t="n">
        <v>88357</v>
      </c>
      <c r="B10758" s="26" t="n">
        <v>51</v>
      </c>
      <c r="C10758" s="7" t="n">
        <v>3</v>
      </c>
      <c r="D10758" s="7" t="n">
        <v>61489</v>
      </c>
      <c r="E10758" s="7" t="s">
        <v>156</v>
      </c>
      <c r="F10758" s="7" t="s">
        <v>157</v>
      </c>
      <c r="G10758" s="7" t="s">
        <v>158</v>
      </c>
      <c r="H10758" s="7" t="s">
        <v>159</v>
      </c>
    </row>
    <row r="10759" spans="1:7">
      <c r="A10759" t="s">
        <v>4</v>
      </c>
      <c r="B10759" s="4" t="s">
        <v>5</v>
      </c>
      <c r="C10759" s="4" t="s">
        <v>14</v>
      </c>
      <c r="D10759" s="4" t="s">
        <v>10</v>
      </c>
      <c r="E10759" s="4" t="s">
        <v>6</v>
      </c>
      <c r="F10759" s="4" t="s">
        <v>6</v>
      </c>
      <c r="G10759" s="4" t="s">
        <v>6</v>
      </c>
      <c r="H10759" s="4" t="s">
        <v>6</v>
      </c>
    </row>
    <row r="10760" spans="1:7">
      <c r="A10760" t="n">
        <v>88386</v>
      </c>
      <c r="B10760" s="26" t="n">
        <v>51</v>
      </c>
      <c r="C10760" s="7" t="n">
        <v>3</v>
      </c>
      <c r="D10760" s="7" t="n">
        <v>61490</v>
      </c>
      <c r="E10760" s="7" t="s">
        <v>156</v>
      </c>
      <c r="F10760" s="7" t="s">
        <v>157</v>
      </c>
      <c r="G10760" s="7" t="s">
        <v>158</v>
      </c>
      <c r="H10760" s="7" t="s">
        <v>159</v>
      </c>
    </row>
    <row r="10761" spans="1:7">
      <c r="A10761" t="s">
        <v>4</v>
      </c>
      <c r="B10761" s="4" t="s">
        <v>5</v>
      </c>
      <c r="C10761" s="4" t="s">
        <v>14</v>
      </c>
      <c r="D10761" s="4" t="s">
        <v>10</v>
      </c>
      <c r="E10761" s="4" t="s">
        <v>6</v>
      </c>
      <c r="F10761" s="4" t="s">
        <v>6</v>
      </c>
      <c r="G10761" s="4" t="s">
        <v>6</v>
      </c>
      <c r="H10761" s="4" t="s">
        <v>6</v>
      </c>
    </row>
    <row r="10762" spans="1:7">
      <c r="A10762" t="n">
        <v>88415</v>
      </c>
      <c r="B10762" s="26" t="n">
        <v>51</v>
      </c>
      <c r="C10762" s="7" t="n">
        <v>3</v>
      </c>
      <c r="D10762" s="7" t="n">
        <v>61488</v>
      </c>
      <c r="E10762" s="7" t="s">
        <v>156</v>
      </c>
      <c r="F10762" s="7" t="s">
        <v>157</v>
      </c>
      <c r="G10762" s="7" t="s">
        <v>158</v>
      </c>
      <c r="H10762" s="7" t="s">
        <v>159</v>
      </c>
    </row>
    <row r="10763" spans="1:7">
      <c r="A10763" t="s">
        <v>4</v>
      </c>
      <c r="B10763" s="4" t="s">
        <v>5</v>
      </c>
      <c r="C10763" s="4" t="s">
        <v>14</v>
      </c>
      <c r="D10763" s="4" t="s">
        <v>10</v>
      </c>
      <c r="E10763" s="4" t="s">
        <v>6</v>
      </c>
      <c r="F10763" s="4" t="s">
        <v>6</v>
      </c>
      <c r="G10763" s="4" t="s">
        <v>6</v>
      </c>
      <c r="H10763" s="4" t="s">
        <v>6</v>
      </c>
    </row>
    <row r="10764" spans="1:7">
      <c r="A10764" t="n">
        <v>88444</v>
      </c>
      <c r="B10764" s="26" t="n">
        <v>51</v>
      </c>
      <c r="C10764" s="7" t="n">
        <v>3</v>
      </c>
      <c r="D10764" s="7" t="n">
        <v>1</v>
      </c>
      <c r="E10764" s="7" t="s">
        <v>156</v>
      </c>
      <c r="F10764" s="7" t="s">
        <v>157</v>
      </c>
      <c r="G10764" s="7" t="s">
        <v>158</v>
      </c>
      <c r="H10764" s="7" t="s">
        <v>159</v>
      </c>
    </row>
    <row r="10765" spans="1:7">
      <c r="A10765" t="s">
        <v>4</v>
      </c>
      <c r="B10765" s="4" t="s">
        <v>5</v>
      </c>
      <c r="C10765" s="4" t="s">
        <v>14</v>
      </c>
      <c r="D10765" s="4" t="s">
        <v>10</v>
      </c>
      <c r="E10765" s="4" t="s">
        <v>6</v>
      </c>
      <c r="F10765" s="4" t="s">
        <v>6</v>
      </c>
      <c r="G10765" s="4" t="s">
        <v>6</v>
      </c>
      <c r="H10765" s="4" t="s">
        <v>6</v>
      </c>
    </row>
    <row r="10766" spans="1:7">
      <c r="A10766" t="n">
        <v>88473</v>
      </c>
      <c r="B10766" s="26" t="n">
        <v>51</v>
      </c>
      <c r="C10766" s="7" t="n">
        <v>3</v>
      </c>
      <c r="D10766" s="7" t="n">
        <v>9</v>
      </c>
      <c r="E10766" s="7" t="s">
        <v>156</v>
      </c>
      <c r="F10766" s="7" t="s">
        <v>157</v>
      </c>
      <c r="G10766" s="7" t="s">
        <v>158</v>
      </c>
      <c r="H10766" s="7" t="s">
        <v>159</v>
      </c>
    </row>
    <row r="10767" spans="1:7">
      <c r="A10767" t="s">
        <v>4</v>
      </c>
      <c r="B10767" s="4" t="s">
        <v>5</v>
      </c>
      <c r="C10767" s="4" t="s">
        <v>14</v>
      </c>
      <c r="D10767" s="4" t="s">
        <v>10</v>
      </c>
      <c r="E10767" s="4" t="s">
        <v>6</v>
      </c>
      <c r="F10767" s="4" t="s">
        <v>6</v>
      </c>
      <c r="G10767" s="4" t="s">
        <v>6</v>
      </c>
      <c r="H10767" s="4" t="s">
        <v>6</v>
      </c>
    </row>
    <row r="10768" spans="1:7">
      <c r="A10768" t="n">
        <v>88502</v>
      </c>
      <c r="B10768" s="26" t="n">
        <v>51</v>
      </c>
      <c r="C10768" s="7" t="n">
        <v>3</v>
      </c>
      <c r="D10768" s="7" t="n">
        <v>8</v>
      </c>
      <c r="E10768" s="7" t="s">
        <v>156</v>
      </c>
      <c r="F10768" s="7" t="s">
        <v>157</v>
      </c>
      <c r="G10768" s="7" t="s">
        <v>158</v>
      </c>
      <c r="H10768" s="7" t="s">
        <v>159</v>
      </c>
    </row>
    <row r="10769" spans="1:8">
      <c r="A10769" t="s">
        <v>4</v>
      </c>
      <c r="B10769" s="4" t="s">
        <v>5</v>
      </c>
      <c r="C10769" s="4" t="s">
        <v>14</v>
      </c>
      <c r="D10769" s="4" t="s">
        <v>10</v>
      </c>
      <c r="E10769" s="4" t="s">
        <v>6</v>
      </c>
      <c r="F10769" s="4" t="s">
        <v>6</v>
      </c>
      <c r="G10769" s="4" t="s">
        <v>6</v>
      </c>
      <c r="H10769" s="4" t="s">
        <v>6</v>
      </c>
    </row>
    <row r="10770" spans="1:8">
      <c r="A10770" t="n">
        <v>88531</v>
      </c>
      <c r="B10770" s="26" t="n">
        <v>51</v>
      </c>
      <c r="C10770" s="7" t="n">
        <v>3</v>
      </c>
      <c r="D10770" s="7" t="n">
        <v>22</v>
      </c>
      <c r="E10770" s="7" t="s">
        <v>156</v>
      </c>
      <c r="F10770" s="7" t="s">
        <v>157</v>
      </c>
      <c r="G10770" s="7" t="s">
        <v>158</v>
      </c>
      <c r="H10770" s="7" t="s">
        <v>159</v>
      </c>
    </row>
    <row r="10771" spans="1:8">
      <c r="A10771" t="s">
        <v>4</v>
      </c>
      <c r="B10771" s="4" t="s">
        <v>5</v>
      </c>
      <c r="C10771" s="4" t="s">
        <v>14</v>
      </c>
      <c r="D10771" s="4" t="s">
        <v>10</v>
      </c>
      <c r="E10771" s="4" t="s">
        <v>6</v>
      </c>
      <c r="F10771" s="4" t="s">
        <v>6</v>
      </c>
      <c r="G10771" s="4" t="s">
        <v>6</v>
      </c>
      <c r="H10771" s="4" t="s">
        <v>6</v>
      </c>
    </row>
    <row r="10772" spans="1:8">
      <c r="A10772" t="n">
        <v>88560</v>
      </c>
      <c r="B10772" s="26" t="n">
        <v>51</v>
      </c>
      <c r="C10772" s="7" t="n">
        <v>3</v>
      </c>
      <c r="D10772" s="7" t="n">
        <v>28</v>
      </c>
      <c r="E10772" s="7" t="s">
        <v>13</v>
      </c>
      <c r="F10772" s="7" t="s">
        <v>157</v>
      </c>
      <c r="G10772" s="7" t="s">
        <v>158</v>
      </c>
      <c r="H10772" s="7" t="s">
        <v>159</v>
      </c>
    </row>
    <row r="10773" spans="1:8">
      <c r="A10773" t="s">
        <v>4</v>
      </c>
      <c r="B10773" s="4" t="s">
        <v>5</v>
      </c>
      <c r="C10773" s="4" t="s">
        <v>10</v>
      </c>
      <c r="D10773" s="4" t="s">
        <v>9</v>
      </c>
    </row>
    <row r="10774" spans="1:8">
      <c r="A10774" t="n">
        <v>88580</v>
      </c>
      <c r="B10774" s="41" t="n">
        <v>43</v>
      </c>
      <c r="C10774" s="7" t="n">
        <v>1620</v>
      </c>
      <c r="D10774" s="7" t="n">
        <v>128</v>
      </c>
    </row>
    <row r="10775" spans="1:8">
      <c r="A10775" t="s">
        <v>4</v>
      </c>
      <c r="B10775" s="4" t="s">
        <v>5</v>
      </c>
      <c r="C10775" s="4" t="s">
        <v>10</v>
      </c>
      <c r="D10775" s="4" t="s">
        <v>9</v>
      </c>
    </row>
    <row r="10776" spans="1:8">
      <c r="A10776" t="n">
        <v>88587</v>
      </c>
      <c r="B10776" s="41" t="n">
        <v>43</v>
      </c>
      <c r="C10776" s="7" t="n">
        <v>1621</v>
      </c>
      <c r="D10776" s="7" t="n">
        <v>128</v>
      </c>
    </row>
    <row r="10777" spans="1:8">
      <c r="A10777" t="s">
        <v>4</v>
      </c>
      <c r="B10777" s="4" t="s">
        <v>5</v>
      </c>
      <c r="C10777" s="4" t="s">
        <v>10</v>
      </c>
      <c r="D10777" s="4" t="s">
        <v>9</v>
      </c>
    </row>
    <row r="10778" spans="1:8">
      <c r="A10778" t="n">
        <v>88594</v>
      </c>
      <c r="B10778" s="41" t="n">
        <v>43</v>
      </c>
      <c r="C10778" s="7" t="n">
        <v>1622</v>
      </c>
      <c r="D10778" s="7" t="n">
        <v>128</v>
      </c>
    </row>
    <row r="10779" spans="1:8">
      <c r="A10779" t="s">
        <v>4</v>
      </c>
      <c r="B10779" s="4" t="s">
        <v>5</v>
      </c>
      <c r="C10779" s="4" t="s">
        <v>10</v>
      </c>
      <c r="D10779" s="4" t="s">
        <v>9</v>
      </c>
    </row>
    <row r="10780" spans="1:8">
      <c r="A10780" t="n">
        <v>88601</v>
      </c>
      <c r="B10780" s="41" t="n">
        <v>43</v>
      </c>
      <c r="C10780" s="7" t="n">
        <v>1620</v>
      </c>
      <c r="D10780" s="7" t="n">
        <v>512</v>
      </c>
    </row>
    <row r="10781" spans="1:8">
      <c r="A10781" t="s">
        <v>4</v>
      </c>
      <c r="B10781" s="4" t="s">
        <v>5</v>
      </c>
      <c r="C10781" s="4" t="s">
        <v>10</v>
      </c>
      <c r="D10781" s="4" t="s">
        <v>9</v>
      </c>
    </row>
    <row r="10782" spans="1:8">
      <c r="A10782" t="n">
        <v>88608</v>
      </c>
      <c r="B10782" s="41" t="n">
        <v>43</v>
      </c>
      <c r="C10782" s="7" t="n">
        <v>1621</v>
      </c>
      <c r="D10782" s="7" t="n">
        <v>512</v>
      </c>
    </row>
    <row r="10783" spans="1:8">
      <c r="A10783" t="s">
        <v>4</v>
      </c>
      <c r="B10783" s="4" t="s">
        <v>5</v>
      </c>
      <c r="C10783" s="4" t="s">
        <v>10</v>
      </c>
      <c r="D10783" s="4" t="s">
        <v>9</v>
      </c>
    </row>
    <row r="10784" spans="1:8">
      <c r="A10784" t="n">
        <v>88615</v>
      </c>
      <c r="B10784" s="41" t="n">
        <v>43</v>
      </c>
      <c r="C10784" s="7" t="n">
        <v>1622</v>
      </c>
      <c r="D10784" s="7" t="n">
        <v>512</v>
      </c>
    </row>
    <row r="10785" spans="1:8">
      <c r="A10785" t="s">
        <v>4</v>
      </c>
      <c r="B10785" s="4" t="s">
        <v>5</v>
      </c>
      <c r="C10785" s="4" t="s">
        <v>10</v>
      </c>
      <c r="D10785" s="4" t="s">
        <v>9</v>
      </c>
    </row>
    <row r="10786" spans="1:8">
      <c r="A10786" t="n">
        <v>88622</v>
      </c>
      <c r="B10786" s="41" t="n">
        <v>43</v>
      </c>
      <c r="C10786" s="7" t="n">
        <v>1560</v>
      </c>
      <c r="D10786" s="7" t="n">
        <v>256</v>
      </c>
    </row>
    <row r="10787" spans="1:8">
      <c r="A10787" t="s">
        <v>4</v>
      </c>
      <c r="B10787" s="4" t="s">
        <v>5</v>
      </c>
      <c r="C10787" s="4" t="s">
        <v>10</v>
      </c>
      <c r="D10787" s="4" t="s">
        <v>9</v>
      </c>
    </row>
    <row r="10788" spans="1:8">
      <c r="A10788" t="n">
        <v>88629</v>
      </c>
      <c r="B10788" s="41" t="n">
        <v>43</v>
      </c>
      <c r="C10788" s="7" t="n">
        <v>1561</v>
      </c>
      <c r="D10788" s="7" t="n">
        <v>256</v>
      </c>
    </row>
    <row r="10789" spans="1:8">
      <c r="A10789" t="s">
        <v>4</v>
      </c>
      <c r="B10789" s="4" t="s">
        <v>5</v>
      </c>
      <c r="C10789" s="4" t="s">
        <v>10</v>
      </c>
      <c r="D10789" s="4" t="s">
        <v>9</v>
      </c>
    </row>
    <row r="10790" spans="1:8">
      <c r="A10790" t="n">
        <v>88636</v>
      </c>
      <c r="B10790" s="41" t="n">
        <v>43</v>
      </c>
      <c r="C10790" s="7" t="n">
        <v>1562</v>
      </c>
      <c r="D10790" s="7" t="n">
        <v>256</v>
      </c>
    </row>
    <row r="10791" spans="1:8">
      <c r="A10791" t="s">
        <v>4</v>
      </c>
      <c r="B10791" s="4" t="s">
        <v>5</v>
      </c>
      <c r="C10791" s="4" t="s">
        <v>10</v>
      </c>
      <c r="D10791" s="4" t="s">
        <v>9</v>
      </c>
    </row>
    <row r="10792" spans="1:8">
      <c r="A10792" t="n">
        <v>88643</v>
      </c>
      <c r="B10792" s="41" t="n">
        <v>43</v>
      </c>
      <c r="C10792" s="7" t="n">
        <v>1640</v>
      </c>
      <c r="D10792" s="7" t="n">
        <v>256</v>
      </c>
    </row>
    <row r="10793" spans="1:8">
      <c r="A10793" t="s">
        <v>4</v>
      </c>
      <c r="B10793" s="4" t="s">
        <v>5</v>
      </c>
      <c r="C10793" s="4" t="s">
        <v>10</v>
      </c>
      <c r="D10793" s="4" t="s">
        <v>9</v>
      </c>
    </row>
    <row r="10794" spans="1:8">
      <c r="A10794" t="n">
        <v>88650</v>
      </c>
      <c r="B10794" s="41" t="n">
        <v>43</v>
      </c>
      <c r="C10794" s="7" t="n">
        <v>1640</v>
      </c>
      <c r="D10794" s="7" t="n">
        <v>512</v>
      </c>
    </row>
    <row r="10795" spans="1:8">
      <c r="A10795" t="s">
        <v>4</v>
      </c>
      <c r="B10795" s="4" t="s">
        <v>5</v>
      </c>
      <c r="C10795" s="4" t="s">
        <v>10</v>
      </c>
      <c r="D10795" s="4" t="s">
        <v>9</v>
      </c>
    </row>
    <row r="10796" spans="1:8">
      <c r="A10796" t="n">
        <v>88657</v>
      </c>
      <c r="B10796" s="41" t="n">
        <v>43</v>
      </c>
      <c r="C10796" s="7" t="n">
        <v>7030</v>
      </c>
      <c r="D10796" s="7" t="n">
        <v>512</v>
      </c>
    </row>
    <row r="10797" spans="1:8">
      <c r="A10797" t="s">
        <v>4</v>
      </c>
      <c r="B10797" s="4" t="s">
        <v>5</v>
      </c>
      <c r="C10797" s="4" t="s">
        <v>10</v>
      </c>
      <c r="D10797" s="4" t="s">
        <v>9</v>
      </c>
    </row>
    <row r="10798" spans="1:8">
      <c r="A10798" t="n">
        <v>88664</v>
      </c>
      <c r="B10798" s="41" t="n">
        <v>43</v>
      </c>
      <c r="C10798" s="7" t="n">
        <v>7031</v>
      </c>
      <c r="D10798" s="7" t="n">
        <v>512</v>
      </c>
    </row>
    <row r="10799" spans="1:8">
      <c r="A10799" t="s">
        <v>4</v>
      </c>
      <c r="B10799" s="4" t="s">
        <v>5</v>
      </c>
      <c r="C10799" s="4" t="s">
        <v>10</v>
      </c>
      <c r="D10799" s="4" t="s">
        <v>9</v>
      </c>
    </row>
    <row r="10800" spans="1:8">
      <c r="A10800" t="n">
        <v>88671</v>
      </c>
      <c r="B10800" s="41" t="n">
        <v>43</v>
      </c>
      <c r="C10800" s="7" t="n">
        <v>7033</v>
      </c>
      <c r="D10800" s="7" t="n">
        <v>256</v>
      </c>
    </row>
    <row r="10801" spans="1:4">
      <c r="A10801" t="s">
        <v>4</v>
      </c>
      <c r="B10801" s="4" t="s">
        <v>5</v>
      </c>
      <c r="C10801" s="4" t="s">
        <v>10</v>
      </c>
      <c r="D10801" s="4" t="s">
        <v>9</v>
      </c>
    </row>
    <row r="10802" spans="1:4">
      <c r="A10802" t="n">
        <v>88678</v>
      </c>
      <c r="B10802" s="41" t="n">
        <v>43</v>
      </c>
      <c r="C10802" s="7" t="n">
        <v>7033</v>
      </c>
      <c r="D10802" s="7" t="n">
        <v>512</v>
      </c>
    </row>
    <row r="10803" spans="1:4">
      <c r="A10803" t="s">
        <v>4</v>
      </c>
      <c r="B10803" s="4" t="s">
        <v>5</v>
      </c>
      <c r="C10803" s="4" t="s">
        <v>10</v>
      </c>
      <c r="D10803" s="4" t="s">
        <v>9</v>
      </c>
    </row>
    <row r="10804" spans="1:4">
      <c r="A10804" t="n">
        <v>88685</v>
      </c>
      <c r="B10804" s="41" t="n">
        <v>43</v>
      </c>
      <c r="C10804" s="7" t="n">
        <v>0</v>
      </c>
      <c r="D10804" s="7" t="n">
        <v>128</v>
      </c>
    </row>
    <row r="10805" spans="1:4">
      <c r="A10805" t="s">
        <v>4</v>
      </c>
      <c r="B10805" s="4" t="s">
        <v>5</v>
      </c>
      <c r="C10805" s="4" t="s">
        <v>14</v>
      </c>
      <c r="D10805" s="4" t="s">
        <v>6</v>
      </c>
      <c r="E10805" s="4" t="s">
        <v>10</v>
      </c>
    </row>
    <row r="10806" spans="1:4">
      <c r="A10806" t="n">
        <v>88692</v>
      </c>
      <c r="B10806" s="21" t="n">
        <v>94</v>
      </c>
      <c r="C10806" s="7" t="n">
        <v>1</v>
      </c>
      <c r="D10806" s="7" t="s">
        <v>239</v>
      </c>
      <c r="E10806" s="7" t="n">
        <v>1</v>
      </c>
    </row>
    <row r="10807" spans="1:4">
      <c r="A10807" t="s">
        <v>4</v>
      </c>
      <c r="B10807" s="4" t="s">
        <v>5</v>
      </c>
      <c r="C10807" s="4" t="s">
        <v>14</v>
      </c>
      <c r="D10807" s="4" t="s">
        <v>6</v>
      </c>
      <c r="E10807" s="4" t="s">
        <v>10</v>
      </c>
    </row>
    <row r="10808" spans="1:4">
      <c r="A10808" t="n">
        <v>88703</v>
      </c>
      <c r="B10808" s="21" t="n">
        <v>94</v>
      </c>
      <c r="C10808" s="7" t="n">
        <v>1</v>
      </c>
      <c r="D10808" s="7" t="s">
        <v>239</v>
      </c>
      <c r="E10808" s="7" t="n">
        <v>2</v>
      </c>
    </row>
    <row r="10809" spans="1:4">
      <c r="A10809" t="s">
        <v>4</v>
      </c>
      <c r="B10809" s="4" t="s">
        <v>5</v>
      </c>
      <c r="C10809" s="4" t="s">
        <v>14</v>
      </c>
      <c r="D10809" s="4" t="s">
        <v>6</v>
      </c>
      <c r="E10809" s="4" t="s">
        <v>10</v>
      </c>
    </row>
    <row r="10810" spans="1:4">
      <c r="A10810" t="n">
        <v>88714</v>
      </c>
      <c r="B10810" s="21" t="n">
        <v>94</v>
      </c>
      <c r="C10810" s="7" t="n">
        <v>0</v>
      </c>
      <c r="D10810" s="7" t="s">
        <v>239</v>
      </c>
      <c r="E10810" s="7" t="n">
        <v>4</v>
      </c>
    </row>
    <row r="10811" spans="1:4">
      <c r="A10811" t="s">
        <v>4</v>
      </c>
      <c r="B10811" s="4" t="s">
        <v>5</v>
      </c>
      <c r="C10811" s="4" t="s">
        <v>14</v>
      </c>
      <c r="D10811" s="4" t="s">
        <v>6</v>
      </c>
      <c r="E10811" s="4" t="s">
        <v>10</v>
      </c>
    </row>
    <row r="10812" spans="1:4">
      <c r="A10812" t="n">
        <v>88725</v>
      </c>
      <c r="B10812" s="21" t="n">
        <v>94</v>
      </c>
      <c r="C10812" s="7" t="n">
        <v>1</v>
      </c>
      <c r="D10812" s="7" t="s">
        <v>240</v>
      </c>
      <c r="E10812" s="7" t="n">
        <v>1</v>
      </c>
    </row>
    <row r="10813" spans="1:4">
      <c r="A10813" t="s">
        <v>4</v>
      </c>
      <c r="B10813" s="4" t="s">
        <v>5</v>
      </c>
      <c r="C10813" s="4" t="s">
        <v>14</v>
      </c>
      <c r="D10813" s="4" t="s">
        <v>6</v>
      </c>
      <c r="E10813" s="4" t="s">
        <v>10</v>
      </c>
    </row>
    <row r="10814" spans="1:4">
      <c r="A10814" t="n">
        <v>88736</v>
      </c>
      <c r="B10814" s="21" t="n">
        <v>94</v>
      </c>
      <c r="C10814" s="7" t="n">
        <v>1</v>
      </c>
      <c r="D10814" s="7" t="s">
        <v>240</v>
      </c>
      <c r="E10814" s="7" t="n">
        <v>2</v>
      </c>
    </row>
    <row r="10815" spans="1:4">
      <c r="A10815" t="s">
        <v>4</v>
      </c>
      <c r="B10815" s="4" t="s">
        <v>5</v>
      </c>
      <c r="C10815" s="4" t="s">
        <v>14</v>
      </c>
      <c r="D10815" s="4" t="s">
        <v>6</v>
      </c>
      <c r="E10815" s="4" t="s">
        <v>10</v>
      </c>
    </row>
    <row r="10816" spans="1:4">
      <c r="A10816" t="n">
        <v>88747</v>
      </c>
      <c r="B10816" s="21" t="n">
        <v>94</v>
      </c>
      <c r="C10816" s="7" t="n">
        <v>0</v>
      </c>
      <c r="D10816" s="7" t="s">
        <v>240</v>
      </c>
      <c r="E10816" s="7" t="n">
        <v>4</v>
      </c>
    </row>
    <row r="10817" spans="1:5">
      <c r="A10817" t="s">
        <v>4</v>
      </c>
      <c r="B10817" s="4" t="s">
        <v>5</v>
      </c>
      <c r="C10817" s="4" t="s">
        <v>14</v>
      </c>
      <c r="D10817" s="4" t="s">
        <v>6</v>
      </c>
      <c r="E10817" s="4" t="s">
        <v>10</v>
      </c>
    </row>
    <row r="10818" spans="1:5">
      <c r="A10818" t="n">
        <v>88758</v>
      </c>
      <c r="B10818" s="21" t="n">
        <v>94</v>
      </c>
      <c r="C10818" s="7" t="n">
        <v>1</v>
      </c>
      <c r="D10818" s="7" t="s">
        <v>241</v>
      </c>
      <c r="E10818" s="7" t="n">
        <v>1</v>
      </c>
    </row>
    <row r="10819" spans="1:5">
      <c r="A10819" t="s">
        <v>4</v>
      </c>
      <c r="B10819" s="4" t="s">
        <v>5</v>
      </c>
      <c r="C10819" s="4" t="s">
        <v>14</v>
      </c>
      <c r="D10819" s="4" t="s">
        <v>6</v>
      </c>
      <c r="E10819" s="4" t="s">
        <v>10</v>
      </c>
    </row>
    <row r="10820" spans="1:5">
      <c r="A10820" t="n">
        <v>88769</v>
      </c>
      <c r="B10820" s="21" t="n">
        <v>94</v>
      </c>
      <c r="C10820" s="7" t="n">
        <v>1</v>
      </c>
      <c r="D10820" s="7" t="s">
        <v>241</v>
      </c>
      <c r="E10820" s="7" t="n">
        <v>2</v>
      </c>
    </row>
    <row r="10821" spans="1:5">
      <c r="A10821" t="s">
        <v>4</v>
      </c>
      <c r="B10821" s="4" t="s">
        <v>5</v>
      </c>
      <c r="C10821" s="4" t="s">
        <v>14</v>
      </c>
      <c r="D10821" s="4" t="s">
        <v>6</v>
      </c>
      <c r="E10821" s="4" t="s">
        <v>10</v>
      </c>
    </row>
    <row r="10822" spans="1:5">
      <c r="A10822" t="n">
        <v>88780</v>
      </c>
      <c r="B10822" s="21" t="n">
        <v>94</v>
      </c>
      <c r="C10822" s="7" t="n">
        <v>0</v>
      </c>
      <c r="D10822" s="7" t="s">
        <v>241</v>
      </c>
      <c r="E10822" s="7" t="n">
        <v>4</v>
      </c>
    </row>
    <row r="10823" spans="1:5">
      <c r="A10823" t="s">
        <v>4</v>
      </c>
      <c r="B10823" s="4" t="s">
        <v>5</v>
      </c>
      <c r="C10823" s="4" t="s">
        <v>14</v>
      </c>
      <c r="D10823" s="4" t="s">
        <v>6</v>
      </c>
    </row>
    <row r="10824" spans="1:5">
      <c r="A10824" t="n">
        <v>88791</v>
      </c>
      <c r="B10824" s="77" t="n">
        <v>38</v>
      </c>
      <c r="C10824" s="7" t="n">
        <v>0</v>
      </c>
      <c r="D10824" s="7" t="s">
        <v>422</v>
      </c>
    </row>
    <row r="10825" spans="1:5">
      <c r="A10825" t="s">
        <v>4</v>
      </c>
      <c r="B10825" s="4" t="s">
        <v>5</v>
      </c>
      <c r="C10825" s="4" t="s">
        <v>14</v>
      </c>
      <c r="D10825" s="4" t="s">
        <v>10</v>
      </c>
      <c r="E10825" s="4" t="s">
        <v>14</v>
      </c>
      <c r="F10825" s="4" t="s">
        <v>6</v>
      </c>
      <c r="G10825" s="4" t="s">
        <v>6</v>
      </c>
      <c r="H10825" s="4" t="s">
        <v>6</v>
      </c>
      <c r="I10825" s="4" t="s">
        <v>6</v>
      </c>
      <c r="J10825" s="4" t="s">
        <v>6</v>
      </c>
      <c r="K10825" s="4" t="s">
        <v>6</v>
      </c>
      <c r="L10825" s="4" t="s">
        <v>6</v>
      </c>
      <c r="M10825" s="4" t="s">
        <v>6</v>
      </c>
      <c r="N10825" s="4" t="s">
        <v>6</v>
      </c>
      <c r="O10825" s="4" t="s">
        <v>6</v>
      </c>
      <c r="P10825" s="4" t="s">
        <v>6</v>
      </c>
      <c r="Q10825" s="4" t="s">
        <v>6</v>
      </c>
      <c r="R10825" s="4" t="s">
        <v>6</v>
      </c>
      <c r="S10825" s="4" t="s">
        <v>6</v>
      </c>
      <c r="T10825" s="4" t="s">
        <v>6</v>
      </c>
      <c r="U10825" s="4" t="s">
        <v>6</v>
      </c>
    </row>
    <row r="10826" spans="1:5">
      <c r="A10826" t="n">
        <v>88802</v>
      </c>
      <c r="B10826" s="42" t="n">
        <v>36</v>
      </c>
      <c r="C10826" s="7" t="n">
        <v>8</v>
      </c>
      <c r="D10826" s="7" t="n">
        <v>61489</v>
      </c>
      <c r="E10826" s="7" t="n">
        <v>0</v>
      </c>
      <c r="F10826" s="7" t="s">
        <v>149</v>
      </c>
      <c r="G10826" s="7" t="s">
        <v>146</v>
      </c>
      <c r="H10826" s="7" t="s">
        <v>13</v>
      </c>
      <c r="I10826" s="7" t="s">
        <v>13</v>
      </c>
      <c r="J10826" s="7" t="s">
        <v>13</v>
      </c>
      <c r="K10826" s="7" t="s">
        <v>13</v>
      </c>
      <c r="L10826" s="7" t="s">
        <v>13</v>
      </c>
      <c r="M10826" s="7" t="s">
        <v>13</v>
      </c>
      <c r="N10826" s="7" t="s">
        <v>13</v>
      </c>
      <c r="O10826" s="7" t="s">
        <v>13</v>
      </c>
      <c r="P10826" s="7" t="s">
        <v>13</v>
      </c>
      <c r="Q10826" s="7" t="s">
        <v>13</v>
      </c>
      <c r="R10826" s="7" t="s">
        <v>13</v>
      </c>
      <c r="S10826" s="7" t="s">
        <v>13</v>
      </c>
      <c r="T10826" s="7" t="s">
        <v>13</v>
      </c>
      <c r="U10826" s="7" t="s">
        <v>13</v>
      </c>
    </row>
    <row r="10827" spans="1:5">
      <c r="A10827" t="s">
        <v>4</v>
      </c>
      <c r="B10827" s="4" t="s">
        <v>5</v>
      </c>
      <c r="C10827" s="4" t="s">
        <v>14</v>
      </c>
      <c r="D10827" s="4" t="s">
        <v>10</v>
      </c>
      <c r="E10827" s="4" t="s">
        <v>14</v>
      </c>
      <c r="F10827" s="4" t="s">
        <v>6</v>
      </c>
      <c r="G10827" s="4" t="s">
        <v>6</v>
      </c>
      <c r="H10827" s="4" t="s">
        <v>6</v>
      </c>
      <c r="I10827" s="4" t="s">
        <v>6</v>
      </c>
      <c r="J10827" s="4" t="s">
        <v>6</v>
      </c>
      <c r="K10827" s="4" t="s">
        <v>6</v>
      </c>
      <c r="L10827" s="4" t="s">
        <v>6</v>
      </c>
      <c r="M10827" s="4" t="s">
        <v>6</v>
      </c>
      <c r="N10827" s="4" t="s">
        <v>6</v>
      </c>
      <c r="O10827" s="4" t="s">
        <v>6</v>
      </c>
      <c r="P10827" s="4" t="s">
        <v>6</v>
      </c>
      <c r="Q10827" s="4" t="s">
        <v>6</v>
      </c>
      <c r="R10827" s="4" t="s">
        <v>6</v>
      </c>
      <c r="S10827" s="4" t="s">
        <v>6</v>
      </c>
      <c r="T10827" s="4" t="s">
        <v>6</v>
      </c>
      <c r="U10827" s="4" t="s">
        <v>6</v>
      </c>
    </row>
    <row r="10828" spans="1:5">
      <c r="A10828" t="n">
        <v>88847</v>
      </c>
      <c r="B10828" s="42" t="n">
        <v>36</v>
      </c>
      <c r="C10828" s="7" t="n">
        <v>8</v>
      </c>
      <c r="D10828" s="7" t="n">
        <v>61490</v>
      </c>
      <c r="E10828" s="7" t="n">
        <v>0</v>
      </c>
      <c r="F10828" s="7" t="s">
        <v>149</v>
      </c>
      <c r="G10828" s="7" t="s">
        <v>146</v>
      </c>
      <c r="H10828" s="7" t="s">
        <v>13</v>
      </c>
      <c r="I10828" s="7" t="s">
        <v>13</v>
      </c>
      <c r="J10828" s="7" t="s">
        <v>13</v>
      </c>
      <c r="K10828" s="7" t="s">
        <v>13</v>
      </c>
      <c r="L10828" s="7" t="s">
        <v>13</v>
      </c>
      <c r="M10828" s="7" t="s">
        <v>13</v>
      </c>
      <c r="N10828" s="7" t="s">
        <v>13</v>
      </c>
      <c r="O10828" s="7" t="s">
        <v>13</v>
      </c>
      <c r="P10828" s="7" t="s">
        <v>13</v>
      </c>
      <c r="Q10828" s="7" t="s">
        <v>13</v>
      </c>
      <c r="R10828" s="7" t="s">
        <v>13</v>
      </c>
      <c r="S10828" s="7" t="s">
        <v>13</v>
      </c>
      <c r="T10828" s="7" t="s">
        <v>13</v>
      </c>
      <c r="U10828" s="7" t="s">
        <v>13</v>
      </c>
    </row>
    <row r="10829" spans="1:5">
      <c r="A10829" t="s">
        <v>4</v>
      </c>
      <c r="B10829" s="4" t="s">
        <v>5</v>
      </c>
      <c r="C10829" s="4" t="s">
        <v>14</v>
      </c>
      <c r="D10829" s="53" t="s">
        <v>129</v>
      </c>
      <c r="E10829" s="4" t="s">
        <v>5</v>
      </c>
      <c r="F10829" s="4" t="s">
        <v>14</v>
      </c>
      <c r="G10829" s="4" t="s">
        <v>10</v>
      </c>
      <c r="H10829" s="53" t="s">
        <v>130</v>
      </c>
      <c r="I10829" s="4" t="s">
        <v>14</v>
      </c>
      <c r="J10829" s="4" t="s">
        <v>26</v>
      </c>
    </row>
    <row r="10830" spans="1:5">
      <c r="A10830" t="n">
        <v>88892</v>
      </c>
      <c r="B10830" s="12" t="n">
        <v>5</v>
      </c>
      <c r="C10830" s="7" t="n">
        <v>28</v>
      </c>
      <c r="D10830" s="53" t="s">
        <v>3</v>
      </c>
      <c r="E10830" s="54" t="n">
        <v>64</v>
      </c>
      <c r="F10830" s="7" t="n">
        <v>5</v>
      </c>
      <c r="G10830" s="7" t="n">
        <v>16</v>
      </c>
      <c r="H10830" s="53" t="s">
        <v>3</v>
      </c>
      <c r="I10830" s="7" t="n">
        <v>1</v>
      </c>
      <c r="J10830" s="13" t="n">
        <f t="normal" ca="1">A10834</f>
        <v>0</v>
      </c>
    </row>
    <row r="10831" spans="1:5">
      <c r="A10831" t="s">
        <v>4</v>
      </c>
      <c r="B10831" s="4" t="s">
        <v>5</v>
      </c>
      <c r="C10831" s="4" t="s">
        <v>14</v>
      </c>
      <c r="D10831" s="4" t="s">
        <v>10</v>
      </c>
      <c r="E10831" s="4" t="s">
        <v>14</v>
      </c>
      <c r="F10831" s="4" t="s">
        <v>6</v>
      </c>
      <c r="G10831" s="4" t="s">
        <v>6</v>
      </c>
      <c r="H10831" s="4" t="s">
        <v>6</v>
      </c>
      <c r="I10831" s="4" t="s">
        <v>6</v>
      </c>
      <c r="J10831" s="4" t="s">
        <v>6</v>
      </c>
      <c r="K10831" s="4" t="s">
        <v>6</v>
      </c>
      <c r="L10831" s="4" t="s">
        <v>6</v>
      </c>
      <c r="M10831" s="4" t="s">
        <v>6</v>
      </c>
      <c r="N10831" s="4" t="s">
        <v>6</v>
      </c>
      <c r="O10831" s="4" t="s">
        <v>6</v>
      </c>
      <c r="P10831" s="4" t="s">
        <v>6</v>
      </c>
      <c r="Q10831" s="4" t="s">
        <v>6</v>
      </c>
      <c r="R10831" s="4" t="s">
        <v>6</v>
      </c>
      <c r="S10831" s="4" t="s">
        <v>6</v>
      </c>
      <c r="T10831" s="4" t="s">
        <v>6</v>
      </c>
      <c r="U10831" s="4" t="s">
        <v>6</v>
      </c>
    </row>
    <row r="10832" spans="1:5">
      <c r="A10832" t="n">
        <v>88903</v>
      </c>
      <c r="B10832" s="42" t="n">
        <v>36</v>
      </c>
      <c r="C10832" s="7" t="n">
        <v>8</v>
      </c>
      <c r="D10832" s="7" t="n">
        <v>61488</v>
      </c>
      <c r="E10832" s="7" t="n">
        <v>0</v>
      </c>
      <c r="F10832" s="7" t="s">
        <v>149</v>
      </c>
      <c r="G10832" s="7" t="s">
        <v>146</v>
      </c>
      <c r="H10832" s="7" t="s">
        <v>702</v>
      </c>
      <c r="I10832" s="7" t="s">
        <v>703</v>
      </c>
      <c r="J10832" s="7" t="s">
        <v>13</v>
      </c>
      <c r="K10832" s="7" t="s">
        <v>13</v>
      </c>
      <c r="L10832" s="7" t="s">
        <v>13</v>
      </c>
      <c r="M10832" s="7" t="s">
        <v>13</v>
      </c>
      <c r="N10832" s="7" t="s">
        <v>13</v>
      </c>
      <c r="O10832" s="7" t="s">
        <v>13</v>
      </c>
      <c r="P10832" s="7" t="s">
        <v>13</v>
      </c>
      <c r="Q10832" s="7" t="s">
        <v>13</v>
      </c>
      <c r="R10832" s="7" t="s">
        <v>13</v>
      </c>
      <c r="S10832" s="7" t="s">
        <v>13</v>
      </c>
      <c r="T10832" s="7" t="s">
        <v>13</v>
      </c>
      <c r="U10832" s="7" t="s">
        <v>13</v>
      </c>
    </row>
    <row r="10833" spans="1:21">
      <c r="A10833" t="s">
        <v>4</v>
      </c>
      <c r="B10833" s="4" t="s">
        <v>5</v>
      </c>
      <c r="C10833" s="4" t="s">
        <v>14</v>
      </c>
      <c r="D10833" s="53" t="s">
        <v>129</v>
      </c>
      <c r="E10833" s="4" t="s">
        <v>5</v>
      </c>
      <c r="F10833" s="4" t="s">
        <v>14</v>
      </c>
      <c r="G10833" s="4" t="s">
        <v>10</v>
      </c>
      <c r="H10833" s="53" t="s">
        <v>130</v>
      </c>
      <c r="I10833" s="4" t="s">
        <v>14</v>
      </c>
      <c r="J10833" s="4" t="s">
        <v>26</v>
      </c>
    </row>
    <row r="10834" spans="1:21">
      <c r="A10834" t="n">
        <v>88966</v>
      </c>
      <c r="B10834" s="12" t="n">
        <v>5</v>
      </c>
      <c r="C10834" s="7" t="n">
        <v>28</v>
      </c>
      <c r="D10834" s="53" t="s">
        <v>3</v>
      </c>
      <c r="E10834" s="54" t="n">
        <v>64</v>
      </c>
      <c r="F10834" s="7" t="n">
        <v>5</v>
      </c>
      <c r="G10834" s="7" t="n">
        <v>15</v>
      </c>
      <c r="H10834" s="53" t="s">
        <v>3</v>
      </c>
      <c r="I10834" s="7" t="n">
        <v>1</v>
      </c>
      <c r="J10834" s="13" t="n">
        <f t="normal" ca="1">A10838</f>
        <v>0</v>
      </c>
    </row>
    <row r="10835" spans="1:21">
      <c r="A10835" t="s">
        <v>4</v>
      </c>
      <c r="B10835" s="4" t="s">
        <v>5</v>
      </c>
      <c r="C10835" s="4" t="s">
        <v>14</v>
      </c>
      <c r="D10835" s="4" t="s">
        <v>10</v>
      </c>
      <c r="E10835" s="4" t="s">
        <v>14</v>
      </c>
      <c r="F10835" s="4" t="s">
        <v>6</v>
      </c>
      <c r="G10835" s="4" t="s">
        <v>6</v>
      </c>
      <c r="H10835" s="4" t="s">
        <v>6</v>
      </c>
      <c r="I10835" s="4" t="s">
        <v>6</v>
      </c>
      <c r="J10835" s="4" t="s">
        <v>6</v>
      </c>
      <c r="K10835" s="4" t="s">
        <v>6</v>
      </c>
      <c r="L10835" s="4" t="s">
        <v>6</v>
      </c>
      <c r="M10835" s="4" t="s">
        <v>6</v>
      </c>
      <c r="N10835" s="4" t="s">
        <v>6</v>
      </c>
      <c r="O10835" s="4" t="s">
        <v>6</v>
      </c>
      <c r="P10835" s="4" t="s">
        <v>6</v>
      </c>
      <c r="Q10835" s="4" t="s">
        <v>6</v>
      </c>
      <c r="R10835" s="4" t="s">
        <v>6</v>
      </c>
      <c r="S10835" s="4" t="s">
        <v>6</v>
      </c>
      <c r="T10835" s="4" t="s">
        <v>6</v>
      </c>
      <c r="U10835" s="4" t="s">
        <v>6</v>
      </c>
    </row>
    <row r="10836" spans="1:21">
      <c r="A10836" t="n">
        <v>88977</v>
      </c>
      <c r="B10836" s="42" t="n">
        <v>36</v>
      </c>
      <c r="C10836" s="7" t="n">
        <v>8</v>
      </c>
      <c r="D10836" s="7" t="n">
        <v>61488</v>
      </c>
      <c r="E10836" s="7" t="n">
        <v>0</v>
      </c>
      <c r="F10836" s="7" t="s">
        <v>149</v>
      </c>
      <c r="G10836" s="7" t="s">
        <v>146</v>
      </c>
      <c r="H10836" s="7" t="s">
        <v>704</v>
      </c>
      <c r="I10836" s="7" t="s">
        <v>705</v>
      </c>
      <c r="J10836" s="7" t="s">
        <v>13</v>
      </c>
      <c r="K10836" s="7" t="s">
        <v>13</v>
      </c>
      <c r="L10836" s="7" t="s">
        <v>13</v>
      </c>
      <c r="M10836" s="7" t="s">
        <v>13</v>
      </c>
      <c r="N10836" s="7" t="s">
        <v>13</v>
      </c>
      <c r="O10836" s="7" t="s">
        <v>13</v>
      </c>
      <c r="P10836" s="7" t="s">
        <v>13</v>
      </c>
      <c r="Q10836" s="7" t="s">
        <v>13</v>
      </c>
      <c r="R10836" s="7" t="s">
        <v>13</v>
      </c>
      <c r="S10836" s="7" t="s">
        <v>13</v>
      </c>
      <c r="T10836" s="7" t="s">
        <v>13</v>
      </c>
      <c r="U10836" s="7" t="s">
        <v>13</v>
      </c>
    </row>
    <row r="10837" spans="1:21">
      <c r="A10837" t="s">
        <v>4</v>
      </c>
      <c r="B10837" s="4" t="s">
        <v>5</v>
      </c>
      <c r="C10837" s="4" t="s">
        <v>14</v>
      </c>
      <c r="D10837" s="4" t="s">
        <v>10</v>
      </c>
      <c r="E10837" s="4" t="s">
        <v>14</v>
      </c>
      <c r="F10837" s="4" t="s">
        <v>6</v>
      </c>
      <c r="G10837" s="4" t="s">
        <v>6</v>
      </c>
      <c r="H10837" s="4" t="s">
        <v>6</v>
      </c>
      <c r="I10837" s="4" t="s">
        <v>6</v>
      </c>
      <c r="J10837" s="4" t="s">
        <v>6</v>
      </c>
      <c r="K10837" s="4" t="s">
        <v>6</v>
      </c>
      <c r="L10837" s="4" t="s">
        <v>6</v>
      </c>
      <c r="M10837" s="4" t="s">
        <v>6</v>
      </c>
      <c r="N10837" s="4" t="s">
        <v>6</v>
      </c>
      <c r="O10837" s="4" t="s">
        <v>6</v>
      </c>
      <c r="P10837" s="4" t="s">
        <v>6</v>
      </c>
      <c r="Q10837" s="4" t="s">
        <v>6</v>
      </c>
      <c r="R10837" s="4" t="s">
        <v>6</v>
      </c>
      <c r="S10837" s="4" t="s">
        <v>6</v>
      </c>
      <c r="T10837" s="4" t="s">
        <v>6</v>
      </c>
      <c r="U10837" s="4" t="s">
        <v>6</v>
      </c>
    </row>
    <row r="10838" spans="1:21">
      <c r="A10838" t="n">
        <v>89041</v>
      </c>
      <c r="B10838" s="42" t="n">
        <v>36</v>
      </c>
      <c r="C10838" s="7" t="n">
        <v>8</v>
      </c>
      <c r="D10838" s="7" t="n">
        <v>8</v>
      </c>
      <c r="E10838" s="7" t="n">
        <v>0</v>
      </c>
      <c r="F10838" s="7" t="s">
        <v>149</v>
      </c>
      <c r="G10838" s="7" t="s">
        <v>13</v>
      </c>
      <c r="H10838" s="7" t="s">
        <v>13</v>
      </c>
      <c r="I10838" s="7" t="s">
        <v>13</v>
      </c>
      <c r="J10838" s="7" t="s">
        <v>13</v>
      </c>
      <c r="K10838" s="7" t="s">
        <v>13</v>
      </c>
      <c r="L10838" s="7" t="s">
        <v>13</v>
      </c>
      <c r="M10838" s="7" t="s">
        <v>13</v>
      </c>
      <c r="N10838" s="7" t="s">
        <v>13</v>
      </c>
      <c r="O10838" s="7" t="s">
        <v>13</v>
      </c>
      <c r="P10838" s="7" t="s">
        <v>13</v>
      </c>
      <c r="Q10838" s="7" t="s">
        <v>13</v>
      </c>
      <c r="R10838" s="7" t="s">
        <v>13</v>
      </c>
      <c r="S10838" s="7" t="s">
        <v>13</v>
      </c>
      <c r="T10838" s="7" t="s">
        <v>13</v>
      </c>
      <c r="U10838" s="7" t="s">
        <v>13</v>
      </c>
    </row>
    <row r="10839" spans="1:21">
      <c r="A10839" t="s">
        <v>4</v>
      </c>
      <c r="B10839" s="4" t="s">
        <v>5</v>
      </c>
      <c r="C10839" s="4" t="s">
        <v>14</v>
      </c>
      <c r="D10839" s="4" t="s">
        <v>10</v>
      </c>
      <c r="E10839" s="4" t="s">
        <v>14</v>
      </c>
      <c r="F10839" s="4" t="s">
        <v>6</v>
      </c>
      <c r="G10839" s="4" t="s">
        <v>6</v>
      </c>
      <c r="H10839" s="4" t="s">
        <v>6</v>
      </c>
      <c r="I10839" s="4" t="s">
        <v>6</v>
      </c>
      <c r="J10839" s="4" t="s">
        <v>6</v>
      </c>
      <c r="K10839" s="4" t="s">
        <v>6</v>
      </c>
      <c r="L10839" s="4" t="s">
        <v>6</v>
      </c>
      <c r="M10839" s="4" t="s">
        <v>6</v>
      </c>
      <c r="N10839" s="4" t="s">
        <v>6</v>
      </c>
      <c r="O10839" s="4" t="s">
        <v>6</v>
      </c>
      <c r="P10839" s="4" t="s">
        <v>6</v>
      </c>
      <c r="Q10839" s="4" t="s">
        <v>6</v>
      </c>
      <c r="R10839" s="4" t="s">
        <v>6</v>
      </c>
      <c r="S10839" s="4" t="s">
        <v>6</v>
      </c>
      <c r="T10839" s="4" t="s">
        <v>6</v>
      </c>
      <c r="U10839" s="4" t="s">
        <v>6</v>
      </c>
    </row>
    <row r="10840" spans="1:21">
      <c r="A10840" t="n">
        <v>89074</v>
      </c>
      <c r="B10840" s="42" t="n">
        <v>36</v>
      </c>
      <c r="C10840" s="7" t="n">
        <v>8</v>
      </c>
      <c r="D10840" s="7" t="n">
        <v>1</v>
      </c>
      <c r="E10840" s="7" t="n">
        <v>0</v>
      </c>
      <c r="F10840" s="7" t="s">
        <v>149</v>
      </c>
      <c r="G10840" s="7" t="s">
        <v>706</v>
      </c>
      <c r="H10840" s="7" t="s">
        <v>13</v>
      </c>
      <c r="I10840" s="7" t="s">
        <v>13</v>
      </c>
      <c r="J10840" s="7" t="s">
        <v>13</v>
      </c>
      <c r="K10840" s="7" t="s">
        <v>13</v>
      </c>
      <c r="L10840" s="7" t="s">
        <v>13</v>
      </c>
      <c r="M10840" s="7" t="s">
        <v>13</v>
      </c>
      <c r="N10840" s="7" t="s">
        <v>13</v>
      </c>
      <c r="O10840" s="7" t="s">
        <v>13</v>
      </c>
      <c r="P10840" s="7" t="s">
        <v>13</v>
      </c>
      <c r="Q10840" s="7" t="s">
        <v>13</v>
      </c>
      <c r="R10840" s="7" t="s">
        <v>13</v>
      </c>
      <c r="S10840" s="7" t="s">
        <v>13</v>
      </c>
      <c r="T10840" s="7" t="s">
        <v>13</v>
      </c>
      <c r="U10840" s="7" t="s">
        <v>13</v>
      </c>
    </row>
    <row r="10841" spans="1:21">
      <c r="A10841" t="s">
        <v>4</v>
      </c>
      <c r="B10841" s="4" t="s">
        <v>5</v>
      </c>
      <c r="C10841" s="4" t="s">
        <v>14</v>
      </c>
      <c r="D10841" s="4" t="s">
        <v>10</v>
      </c>
      <c r="E10841" s="4" t="s">
        <v>14</v>
      </c>
      <c r="F10841" s="4" t="s">
        <v>6</v>
      </c>
      <c r="G10841" s="4" t="s">
        <v>6</v>
      </c>
      <c r="H10841" s="4" t="s">
        <v>6</v>
      </c>
      <c r="I10841" s="4" t="s">
        <v>6</v>
      </c>
      <c r="J10841" s="4" t="s">
        <v>6</v>
      </c>
      <c r="K10841" s="4" t="s">
        <v>6</v>
      </c>
      <c r="L10841" s="4" t="s">
        <v>6</v>
      </c>
      <c r="M10841" s="4" t="s">
        <v>6</v>
      </c>
      <c r="N10841" s="4" t="s">
        <v>6</v>
      </c>
      <c r="O10841" s="4" t="s">
        <v>6</v>
      </c>
      <c r="P10841" s="4" t="s">
        <v>6</v>
      </c>
      <c r="Q10841" s="4" t="s">
        <v>6</v>
      </c>
      <c r="R10841" s="4" t="s">
        <v>6</v>
      </c>
      <c r="S10841" s="4" t="s">
        <v>6</v>
      </c>
      <c r="T10841" s="4" t="s">
        <v>6</v>
      </c>
      <c r="U10841" s="4" t="s">
        <v>6</v>
      </c>
    </row>
    <row r="10842" spans="1:21">
      <c r="A10842" t="n">
        <v>89118</v>
      </c>
      <c r="B10842" s="42" t="n">
        <v>36</v>
      </c>
      <c r="C10842" s="7" t="n">
        <v>8</v>
      </c>
      <c r="D10842" s="7" t="n">
        <v>9</v>
      </c>
      <c r="E10842" s="7" t="n">
        <v>0</v>
      </c>
      <c r="F10842" s="7" t="s">
        <v>149</v>
      </c>
      <c r="G10842" s="7" t="s">
        <v>707</v>
      </c>
      <c r="H10842" s="7" t="s">
        <v>13</v>
      </c>
      <c r="I10842" s="7" t="s">
        <v>13</v>
      </c>
      <c r="J10842" s="7" t="s">
        <v>13</v>
      </c>
      <c r="K10842" s="7" t="s">
        <v>13</v>
      </c>
      <c r="L10842" s="7" t="s">
        <v>13</v>
      </c>
      <c r="M10842" s="7" t="s">
        <v>13</v>
      </c>
      <c r="N10842" s="7" t="s">
        <v>13</v>
      </c>
      <c r="O10842" s="7" t="s">
        <v>13</v>
      </c>
      <c r="P10842" s="7" t="s">
        <v>13</v>
      </c>
      <c r="Q10842" s="7" t="s">
        <v>13</v>
      </c>
      <c r="R10842" s="7" t="s">
        <v>13</v>
      </c>
      <c r="S10842" s="7" t="s">
        <v>13</v>
      </c>
      <c r="T10842" s="7" t="s">
        <v>13</v>
      </c>
      <c r="U10842" s="7" t="s">
        <v>13</v>
      </c>
    </row>
    <row r="10843" spans="1:21">
      <c r="A10843" t="s">
        <v>4</v>
      </c>
      <c r="B10843" s="4" t="s">
        <v>5</v>
      </c>
      <c r="C10843" s="4" t="s">
        <v>14</v>
      </c>
      <c r="D10843" s="4" t="s">
        <v>10</v>
      </c>
      <c r="E10843" s="4" t="s">
        <v>14</v>
      </c>
      <c r="F10843" s="4" t="s">
        <v>6</v>
      </c>
      <c r="G10843" s="4" t="s">
        <v>6</v>
      </c>
      <c r="H10843" s="4" t="s">
        <v>6</v>
      </c>
      <c r="I10843" s="4" t="s">
        <v>6</v>
      </c>
      <c r="J10843" s="4" t="s">
        <v>6</v>
      </c>
      <c r="K10843" s="4" t="s">
        <v>6</v>
      </c>
      <c r="L10843" s="4" t="s">
        <v>6</v>
      </c>
      <c r="M10843" s="4" t="s">
        <v>6</v>
      </c>
      <c r="N10843" s="4" t="s">
        <v>6</v>
      </c>
      <c r="O10843" s="4" t="s">
        <v>6</v>
      </c>
      <c r="P10843" s="4" t="s">
        <v>6</v>
      </c>
      <c r="Q10843" s="4" t="s">
        <v>6</v>
      </c>
      <c r="R10843" s="4" t="s">
        <v>6</v>
      </c>
      <c r="S10843" s="4" t="s">
        <v>6</v>
      </c>
      <c r="T10843" s="4" t="s">
        <v>6</v>
      </c>
      <c r="U10843" s="4" t="s">
        <v>6</v>
      </c>
    </row>
    <row r="10844" spans="1:21">
      <c r="A10844" t="n">
        <v>89160</v>
      </c>
      <c r="B10844" s="42" t="n">
        <v>36</v>
      </c>
      <c r="C10844" s="7" t="n">
        <v>8</v>
      </c>
      <c r="D10844" s="7" t="n">
        <v>14</v>
      </c>
      <c r="E10844" s="7" t="n">
        <v>0</v>
      </c>
      <c r="F10844" s="7" t="s">
        <v>149</v>
      </c>
      <c r="G10844" s="7" t="s">
        <v>13</v>
      </c>
      <c r="H10844" s="7" t="s">
        <v>13</v>
      </c>
      <c r="I10844" s="7" t="s">
        <v>13</v>
      </c>
      <c r="J10844" s="7" t="s">
        <v>13</v>
      </c>
      <c r="K10844" s="7" t="s">
        <v>13</v>
      </c>
      <c r="L10844" s="7" t="s">
        <v>13</v>
      </c>
      <c r="M10844" s="7" t="s">
        <v>13</v>
      </c>
      <c r="N10844" s="7" t="s">
        <v>13</v>
      </c>
      <c r="O10844" s="7" t="s">
        <v>13</v>
      </c>
      <c r="P10844" s="7" t="s">
        <v>13</v>
      </c>
      <c r="Q10844" s="7" t="s">
        <v>13</v>
      </c>
      <c r="R10844" s="7" t="s">
        <v>13</v>
      </c>
      <c r="S10844" s="7" t="s">
        <v>13</v>
      </c>
      <c r="T10844" s="7" t="s">
        <v>13</v>
      </c>
      <c r="U10844" s="7" t="s">
        <v>13</v>
      </c>
    </row>
    <row r="10845" spans="1:21">
      <c r="A10845" t="s">
        <v>4</v>
      </c>
      <c r="B10845" s="4" t="s">
        <v>5</v>
      </c>
      <c r="C10845" s="4" t="s">
        <v>14</v>
      </c>
      <c r="D10845" s="4" t="s">
        <v>10</v>
      </c>
      <c r="E10845" s="4" t="s">
        <v>14</v>
      </c>
      <c r="F10845" s="4" t="s">
        <v>6</v>
      </c>
      <c r="G10845" s="4" t="s">
        <v>6</v>
      </c>
      <c r="H10845" s="4" t="s">
        <v>6</v>
      </c>
      <c r="I10845" s="4" t="s">
        <v>6</v>
      </c>
      <c r="J10845" s="4" t="s">
        <v>6</v>
      </c>
      <c r="K10845" s="4" t="s">
        <v>6</v>
      </c>
      <c r="L10845" s="4" t="s">
        <v>6</v>
      </c>
      <c r="M10845" s="4" t="s">
        <v>6</v>
      </c>
      <c r="N10845" s="4" t="s">
        <v>6</v>
      </c>
      <c r="O10845" s="4" t="s">
        <v>6</v>
      </c>
      <c r="P10845" s="4" t="s">
        <v>6</v>
      </c>
      <c r="Q10845" s="4" t="s">
        <v>6</v>
      </c>
      <c r="R10845" s="4" t="s">
        <v>6</v>
      </c>
      <c r="S10845" s="4" t="s">
        <v>6</v>
      </c>
      <c r="T10845" s="4" t="s">
        <v>6</v>
      </c>
      <c r="U10845" s="4" t="s">
        <v>6</v>
      </c>
    </row>
    <row r="10846" spans="1:21">
      <c r="A10846" t="n">
        <v>89193</v>
      </c>
      <c r="B10846" s="42" t="n">
        <v>36</v>
      </c>
      <c r="C10846" s="7" t="n">
        <v>8</v>
      </c>
      <c r="D10846" s="7" t="n">
        <v>7030</v>
      </c>
      <c r="E10846" s="7" t="n">
        <v>0</v>
      </c>
      <c r="F10846" s="7" t="s">
        <v>248</v>
      </c>
      <c r="G10846" s="7" t="s">
        <v>708</v>
      </c>
      <c r="H10846" s="7" t="s">
        <v>709</v>
      </c>
      <c r="I10846" s="7" t="s">
        <v>13</v>
      </c>
      <c r="J10846" s="7" t="s">
        <v>13</v>
      </c>
      <c r="K10846" s="7" t="s">
        <v>13</v>
      </c>
      <c r="L10846" s="7" t="s">
        <v>13</v>
      </c>
      <c r="M10846" s="7" t="s">
        <v>13</v>
      </c>
      <c r="N10846" s="7" t="s">
        <v>13</v>
      </c>
      <c r="O10846" s="7" t="s">
        <v>13</v>
      </c>
      <c r="P10846" s="7" t="s">
        <v>13</v>
      </c>
      <c r="Q10846" s="7" t="s">
        <v>13</v>
      </c>
      <c r="R10846" s="7" t="s">
        <v>13</v>
      </c>
      <c r="S10846" s="7" t="s">
        <v>13</v>
      </c>
      <c r="T10846" s="7" t="s">
        <v>13</v>
      </c>
      <c r="U10846" s="7" t="s">
        <v>13</v>
      </c>
    </row>
    <row r="10847" spans="1:21">
      <c r="A10847" t="s">
        <v>4</v>
      </c>
      <c r="B10847" s="4" t="s">
        <v>5</v>
      </c>
      <c r="C10847" s="4" t="s">
        <v>10</v>
      </c>
      <c r="D10847" s="4" t="s">
        <v>14</v>
      </c>
      <c r="E10847" s="4" t="s">
        <v>6</v>
      </c>
      <c r="F10847" s="4" t="s">
        <v>24</v>
      </c>
      <c r="G10847" s="4" t="s">
        <v>24</v>
      </c>
      <c r="H10847" s="4" t="s">
        <v>24</v>
      </c>
    </row>
    <row r="10848" spans="1:21">
      <c r="A10848" t="n">
        <v>89242</v>
      </c>
      <c r="B10848" s="44" t="n">
        <v>48</v>
      </c>
      <c r="C10848" s="7" t="n">
        <v>61489</v>
      </c>
      <c r="D10848" s="7" t="n">
        <v>0</v>
      </c>
      <c r="E10848" s="7" t="s">
        <v>196</v>
      </c>
      <c r="F10848" s="7" t="n">
        <v>-1</v>
      </c>
      <c r="G10848" s="7" t="n">
        <v>1</v>
      </c>
      <c r="H10848" s="7" t="n">
        <v>1.40129846432482e-45</v>
      </c>
    </row>
    <row r="10849" spans="1:21">
      <c r="A10849" t="s">
        <v>4</v>
      </c>
      <c r="B10849" s="4" t="s">
        <v>5</v>
      </c>
      <c r="C10849" s="4" t="s">
        <v>10</v>
      </c>
      <c r="D10849" s="4" t="s">
        <v>14</v>
      </c>
      <c r="E10849" s="4" t="s">
        <v>6</v>
      </c>
      <c r="F10849" s="4" t="s">
        <v>24</v>
      </c>
      <c r="G10849" s="4" t="s">
        <v>24</v>
      </c>
      <c r="H10849" s="4" t="s">
        <v>24</v>
      </c>
    </row>
    <row r="10850" spans="1:21">
      <c r="A10850" t="n">
        <v>89275</v>
      </c>
      <c r="B10850" s="44" t="n">
        <v>48</v>
      </c>
      <c r="C10850" s="7" t="n">
        <v>61490</v>
      </c>
      <c r="D10850" s="7" t="n">
        <v>0</v>
      </c>
      <c r="E10850" s="7" t="s">
        <v>196</v>
      </c>
      <c r="F10850" s="7" t="n">
        <v>-1</v>
      </c>
      <c r="G10850" s="7" t="n">
        <v>1</v>
      </c>
      <c r="H10850" s="7" t="n">
        <v>1.40129846432482e-45</v>
      </c>
    </row>
    <row r="10851" spans="1:21">
      <c r="A10851" t="s">
        <v>4</v>
      </c>
      <c r="B10851" s="4" t="s">
        <v>5</v>
      </c>
      <c r="C10851" s="4" t="s">
        <v>10</v>
      </c>
      <c r="D10851" s="4" t="s">
        <v>14</v>
      </c>
      <c r="E10851" s="4" t="s">
        <v>6</v>
      </c>
      <c r="F10851" s="4" t="s">
        <v>24</v>
      </c>
      <c r="G10851" s="4" t="s">
        <v>24</v>
      </c>
      <c r="H10851" s="4" t="s">
        <v>24</v>
      </c>
    </row>
    <row r="10852" spans="1:21">
      <c r="A10852" t="n">
        <v>89308</v>
      </c>
      <c r="B10852" s="44" t="n">
        <v>48</v>
      </c>
      <c r="C10852" s="7" t="n">
        <v>61488</v>
      </c>
      <c r="D10852" s="7" t="n">
        <v>0</v>
      </c>
      <c r="E10852" s="7" t="s">
        <v>196</v>
      </c>
      <c r="F10852" s="7" t="n">
        <v>-1</v>
      </c>
      <c r="G10852" s="7" t="n">
        <v>1</v>
      </c>
      <c r="H10852" s="7" t="n">
        <v>1.40129846432482e-45</v>
      </c>
    </row>
    <row r="10853" spans="1:21">
      <c r="A10853" t="s">
        <v>4</v>
      </c>
      <c r="B10853" s="4" t="s">
        <v>5</v>
      </c>
      <c r="C10853" s="4" t="s">
        <v>10</v>
      </c>
      <c r="D10853" s="4" t="s">
        <v>14</v>
      </c>
      <c r="E10853" s="4" t="s">
        <v>6</v>
      </c>
      <c r="F10853" s="4" t="s">
        <v>24</v>
      </c>
      <c r="G10853" s="4" t="s">
        <v>24</v>
      </c>
      <c r="H10853" s="4" t="s">
        <v>24</v>
      </c>
    </row>
    <row r="10854" spans="1:21">
      <c r="A10854" t="n">
        <v>89341</v>
      </c>
      <c r="B10854" s="44" t="n">
        <v>48</v>
      </c>
      <c r="C10854" s="7" t="n">
        <v>8</v>
      </c>
      <c r="D10854" s="7" t="n">
        <v>0</v>
      </c>
      <c r="E10854" s="7" t="s">
        <v>196</v>
      </c>
      <c r="F10854" s="7" t="n">
        <v>-1</v>
      </c>
      <c r="G10854" s="7" t="n">
        <v>1</v>
      </c>
      <c r="H10854" s="7" t="n">
        <v>1.40129846432482e-45</v>
      </c>
    </row>
    <row r="10855" spans="1:21">
      <c r="A10855" t="s">
        <v>4</v>
      </c>
      <c r="B10855" s="4" t="s">
        <v>5</v>
      </c>
      <c r="C10855" s="4" t="s">
        <v>10</v>
      </c>
      <c r="D10855" s="4" t="s">
        <v>14</v>
      </c>
      <c r="E10855" s="4" t="s">
        <v>6</v>
      </c>
      <c r="F10855" s="4" t="s">
        <v>24</v>
      </c>
      <c r="G10855" s="4" t="s">
        <v>24</v>
      </c>
      <c r="H10855" s="4" t="s">
        <v>24</v>
      </c>
    </row>
    <row r="10856" spans="1:21">
      <c r="A10856" t="n">
        <v>89374</v>
      </c>
      <c r="B10856" s="44" t="n">
        <v>48</v>
      </c>
      <c r="C10856" s="7" t="n">
        <v>1</v>
      </c>
      <c r="D10856" s="7" t="n">
        <v>0</v>
      </c>
      <c r="E10856" s="7" t="s">
        <v>196</v>
      </c>
      <c r="F10856" s="7" t="n">
        <v>-1</v>
      </c>
      <c r="G10856" s="7" t="n">
        <v>1</v>
      </c>
      <c r="H10856" s="7" t="n">
        <v>1.40129846432482e-45</v>
      </c>
    </row>
    <row r="10857" spans="1:21">
      <c r="A10857" t="s">
        <v>4</v>
      </c>
      <c r="B10857" s="4" t="s">
        <v>5</v>
      </c>
      <c r="C10857" s="4" t="s">
        <v>10</v>
      </c>
      <c r="D10857" s="4" t="s">
        <v>14</v>
      </c>
      <c r="E10857" s="4" t="s">
        <v>6</v>
      </c>
      <c r="F10857" s="4" t="s">
        <v>24</v>
      </c>
      <c r="G10857" s="4" t="s">
        <v>24</v>
      </c>
      <c r="H10857" s="4" t="s">
        <v>24</v>
      </c>
    </row>
    <row r="10858" spans="1:21">
      <c r="A10858" t="n">
        <v>89407</v>
      </c>
      <c r="B10858" s="44" t="n">
        <v>48</v>
      </c>
      <c r="C10858" s="7" t="n">
        <v>14</v>
      </c>
      <c r="D10858" s="7" t="n">
        <v>0</v>
      </c>
      <c r="E10858" s="7" t="s">
        <v>196</v>
      </c>
      <c r="F10858" s="7" t="n">
        <v>-1</v>
      </c>
      <c r="G10858" s="7" t="n">
        <v>1</v>
      </c>
      <c r="H10858" s="7" t="n">
        <v>1.40129846432482e-45</v>
      </c>
    </row>
    <row r="10859" spans="1:21">
      <c r="A10859" t="s">
        <v>4</v>
      </c>
      <c r="B10859" s="4" t="s">
        <v>5</v>
      </c>
      <c r="C10859" s="4" t="s">
        <v>10</v>
      </c>
      <c r="D10859" s="4" t="s">
        <v>14</v>
      </c>
      <c r="E10859" s="4" t="s">
        <v>6</v>
      </c>
      <c r="F10859" s="4" t="s">
        <v>24</v>
      </c>
      <c r="G10859" s="4" t="s">
        <v>24</v>
      </c>
      <c r="H10859" s="4" t="s">
        <v>24</v>
      </c>
    </row>
    <row r="10860" spans="1:21">
      <c r="A10860" t="n">
        <v>89440</v>
      </c>
      <c r="B10860" s="44" t="n">
        <v>48</v>
      </c>
      <c r="C10860" s="7" t="n">
        <v>61489</v>
      </c>
      <c r="D10860" s="7" t="n">
        <v>0</v>
      </c>
      <c r="E10860" s="7" t="s">
        <v>149</v>
      </c>
      <c r="F10860" s="7" t="n">
        <v>-1</v>
      </c>
      <c r="G10860" s="7" t="n">
        <v>1</v>
      </c>
      <c r="H10860" s="7" t="n">
        <v>1.40129846432482e-45</v>
      </c>
    </row>
    <row r="10861" spans="1:21">
      <c r="A10861" t="s">
        <v>4</v>
      </c>
      <c r="B10861" s="4" t="s">
        <v>5</v>
      </c>
      <c r="C10861" s="4" t="s">
        <v>10</v>
      </c>
      <c r="D10861" s="4" t="s">
        <v>14</v>
      </c>
      <c r="E10861" s="4" t="s">
        <v>6</v>
      </c>
      <c r="F10861" s="4" t="s">
        <v>24</v>
      </c>
      <c r="G10861" s="4" t="s">
        <v>24</v>
      </c>
      <c r="H10861" s="4" t="s">
        <v>24</v>
      </c>
    </row>
    <row r="10862" spans="1:21">
      <c r="A10862" t="n">
        <v>89469</v>
      </c>
      <c r="B10862" s="44" t="n">
        <v>48</v>
      </c>
      <c r="C10862" s="7" t="n">
        <v>61490</v>
      </c>
      <c r="D10862" s="7" t="n">
        <v>0</v>
      </c>
      <c r="E10862" s="7" t="s">
        <v>149</v>
      </c>
      <c r="F10862" s="7" t="n">
        <v>-1</v>
      </c>
      <c r="G10862" s="7" t="n">
        <v>1</v>
      </c>
      <c r="H10862" s="7" t="n">
        <v>1.40129846432482e-45</v>
      </c>
    </row>
    <row r="10863" spans="1:21">
      <c r="A10863" t="s">
        <v>4</v>
      </c>
      <c r="B10863" s="4" t="s">
        <v>5</v>
      </c>
      <c r="C10863" s="4" t="s">
        <v>10</v>
      </c>
      <c r="D10863" s="4" t="s">
        <v>14</v>
      </c>
      <c r="E10863" s="4" t="s">
        <v>6</v>
      </c>
      <c r="F10863" s="4" t="s">
        <v>24</v>
      </c>
      <c r="G10863" s="4" t="s">
        <v>24</v>
      </c>
      <c r="H10863" s="4" t="s">
        <v>24</v>
      </c>
    </row>
    <row r="10864" spans="1:21">
      <c r="A10864" t="n">
        <v>89498</v>
      </c>
      <c r="B10864" s="44" t="n">
        <v>48</v>
      </c>
      <c r="C10864" s="7" t="n">
        <v>61488</v>
      </c>
      <c r="D10864" s="7" t="n">
        <v>0</v>
      </c>
      <c r="E10864" s="7" t="s">
        <v>149</v>
      </c>
      <c r="F10864" s="7" t="n">
        <v>-1</v>
      </c>
      <c r="G10864" s="7" t="n">
        <v>1</v>
      </c>
      <c r="H10864" s="7" t="n">
        <v>1.40129846432482e-45</v>
      </c>
    </row>
    <row r="10865" spans="1:8">
      <c r="A10865" t="s">
        <v>4</v>
      </c>
      <c r="B10865" s="4" t="s">
        <v>5</v>
      </c>
      <c r="C10865" s="4" t="s">
        <v>10</v>
      </c>
      <c r="D10865" s="4" t="s">
        <v>14</v>
      </c>
      <c r="E10865" s="4" t="s">
        <v>6</v>
      </c>
      <c r="F10865" s="4" t="s">
        <v>24</v>
      </c>
      <c r="G10865" s="4" t="s">
        <v>24</v>
      </c>
      <c r="H10865" s="4" t="s">
        <v>24</v>
      </c>
    </row>
    <row r="10866" spans="1:8">
      <c r="A10866" t="n">
        <v>89527</v>
      </c>
      <c r="B10866" s="44" t="n">
        <v>48</v>
      </c>
      <c r="C10866" s="7" t="n">
        <v>8</v>
      </c>
      <c r="D10866" s="7" t="n">
        <v>0</v>
      </c>
      <c r="E10866" s="7" t="s">
        <v>149</v>
      </c>
      <c r="F10866" s="7" t="n">
        <v>-1</v>
      </c>
      <c r="G10866" s="7" t="n">
        <v>1</v>
      </c>
      <c r="H10866" s="7" t="n">
        <v>1.40129846432482e-45</v>
      </c>
    </row>
    <row r="10867" spans="1:8">
      <c r="A10867" t="s">
        <v>4</v>
      </c>
      <c r="B10867" s="4" t="s">
        <v>5</v>
      </c>
      <c r="C10867" s="4" t="s">
        <v>10</v>
      </c>
      <c r="D10867" s="4" t="s">
        <v>14</v>
      </c>
      <c r="E10867" s="4" t="s">
        <v>6</v>
      </c>
      <c r="F10867" s="4" t="s">
        <v>24</v>
      </c>
      <c r="G10867" s="4" t="s">
        <v>24</v>
      </c>
      <c r="H10867" s="4" t="s">
        <v>24</v>
      </c>
    </row>
    <row r="10868" spans="1:8">
      <c r="A10868" t="n">
        <v>89556</v>
      </c>
      <c r="B10868" s="44" t="n">
        <v>48</v>
      </c>
      <c r="C10868" s="7" t="n">
        <v>1</v>
      </c>
      <c r="D10868" s="7" t="n">
        <v>0</v>
      </c>
      <c r="E10868" s="7" t="s">
        <v>149</v>
      </c>
      <c r="F10868" s="7" t="n">
        <v>-1</v>
      </c>
      <c r="G10868" s="7" t="n">
        <v>1</v>
      </c>
      <c r="H10868" s="7" t="n">
        <v>1.40129846432482e-45</v>
      </c>
    </row>
    <row r="10869" spans="1:8">
      <c r="A10869" t="s">
        <v>4</v>
      </c>
      <c r="B10869" s="4" t="s">
        <v>5</v>
      </c>
      <c r="C10869" s="4" t="s">
        <v>10</v>
      </c>
      <c r="D10869" s="4" t="s">
        <v>14</v>
      </c>
      <c r="E10869" s="4" t="s">
        <v>6</v>
      </c>
      <c r="F10869" s="4" t="s">
        <v>24</v>
      </c>
      <c r="G10869" s="4" t="s">
        <v>24</v>
      </c>
      <c r="H10869" s="4" t="s">
        <v>24</v>
      </c>
    </row>
    <row r="10870" spans="1:8">
      <c r="A10870" t="n">
        <v>89585</v>
      </c>
      <c r="B10870" s="44" t="n">
        <v>48</v>
      </c>
      <c r="C10870" s="7" t="n">
        <v>9</v>
      </c>
      <c r="D10870" s="7" t="n">
        <v>0</v>
      </c>
      <c r="E10870" s="7" t="s">
        <v>149</v>
      </c>
      <c r="F10870" s="7" t="n">
        <v>-1</v>
      </c>
      <c r="G10870" s="7" t="n">
        <v>1</v>
      </c>
      <c r="H10870" s="7" t="n">
        <v>1.40129846432482e-45</v>
      </c>
    </row>
    <row r="10871" spans="1:8">
      <c r="A10871" t="s">
        <v>4</v>
      </c>
      <c r="B10871" s="4" t="s">
        <v>5</v>
      </c>
      <c r="C10871" s="4" t="s">
        <v>10</v>
      </c>
      <c r="D10871" s="4" t="s">
        <v>14</v>
      </c>
      <c r="E10871" s="4" t="s">
        <v>6</v>
      </c>
      <c r="F10871" s="4" t="s">
        <v>24</v>
      </c>
      <c r="G10871" s="4" t="s">
        <v>24</v>
      </c>
      <c r="H10871" s="4" t="s">
        <v>24</v>
      </c>
    </row>
    <row r="10872" spans="1:8">
      <c r="A10872" t="n">
        <v>89614</v>
      </c>
      <c r="B10872" s="44" t="n">
        <v>48</v>
      </c>
      <c r="C10872" s="7" t="n">
        <v>14</v>
      </c>
      <c r="D10872" s="7" t="n">
        <v>0</v>
      </c>
      <c r="E10872" s="7" t="s">
        <v>149</v>
      </c>
      <c r="F10872" s="7" t="n">
        <v>-1</v>
      </c>
      <c r="G10872" s="7" t="n">
        <v>1</v>
      </c>
      <c r="H10872" s="7" t="n">
        <v>1.40129846432482e-45</v>
      </c>
    </row>
    <row r="10873" spans="1:8">
      <c r="A10873" t="s">
        <v>4</v>
      </c>
      <c r="B10873" s="4" t="s">
        <v>5</v>
      </c>
      <c r="C10873" s="4" t="s">
        <v>10</v>
      </c>
      <c r="D10873" s="4" t="s">
        <v>14</v>
      </c>
      <c r="E10873" s="4" t="s">
        <v>6</v>
      </c>
      <c r="F10873" s="4" t="s">
        <v>24</v>
      </c>
      <c r="G10873" s="4" t="s">
        <v>24</v>
      </c>
      <c r="H10873" s="4" t="s">
        <v>24</v>
      </c>
    </row>
    <row r="10874" spans="1:8">
      <c r="A10874" t="n">
        <v>89643</v>
      </c>
      <c r="B10874" s="44" t="n">
        <v>48</v>
      </c>
      <c r="C10874" s="7" t="n">
        <v>7030</v>
      </c>
      <c r="D10874" s="7" t="n">
        <v>0</v>
      </c>
      <c r="E10874" s="7" t="s">
        <v>132</v>
      </c>
      <c r="F10874" s="7" t="n">
        <v>-1</v>
      </c>
      <c r="G10874" s="7" t="n">
        <v>1</v>
      </c>
      <c r="H10874" s="7" t="n">
        <v>1.40129846432482e-45</v>
      </c>
    </row>
    <row r="10875" spans="1:8">
      <c r="A10875" t="s">
        <v>4</v>
      </c>
      <c r="B10875" s="4" t="s">
        <v>5</v>
      </c>
      <c r="C10875" s="4" t="s">
        <v>14</v>
      </c>
      <c r="D10875" s="4" t="s">
        <v>10</v>
      </c>
      <c r="E10875" s="4" t="s">
        <v>14</v>
      </c>
      <c r="F10875" s="4" t="s">
        <v>6</v>
      </c>
      <c r="G10875" s="4" t="s">
        <v>6</v>
      </c>
      <c r="H10875" s="4" t="s">
        <v>6</v>
      </c>
      <c r="I10875" s="4" t="s">
        <v>6</v>
      </c>
      <c r="J10875" s="4" t="s">
        <v>6</v>
      </c>
      <c r="K10875" s="4" t="s">
        <v>6</v>
      </c>
      <c r="L10875" s="4" t="s">
        <v>6</v>
      </c>
      <c r="M10875" s="4" t="s">
        <v>6</v>
      </c>
      <c r="N10875" s="4" t="s">
        <v>6</v>
      </c>
      <c r="O10875" s="4" t="s">
        <v>6</v>
      </c>
      <c r="P10875" s="4" t="s">
        <v>6</v>
      </c>
      <c r="Q10875" s="4" t="s">
        <v>6</v>
      </c>
      <c r="R10875" s="4" t="s">
        <v>6</v>
      </c>
      <c r="S10875" s="4" t="s">
        <v>6</v>
      </c>
      <c r="T10875" s="4" t="s">
        <v>6</v>
      </c>
      <c r="U10875" s="4" t="s">
        <v>6</v>
      </c>
    </row>
    <row r="10876" spans="1:8">
      <c r="A10876" t="n">
        <v>89667</v>
      </c>
      <c r="B10876" s="42" t="n">
        <v>36</v>
      </c>
      <c r="C10876" s="7" t="n">
        <v>8</v>
      </c>
      <c r="D10876" s="7" t="n">
        <v>7031</v>
      </c>
      <c r="E10876" s="7" t="n">
        <v>0</v>
      </c>
      <c r="F10876" s="7" t="s">
        <v>710</v>
      </c>
      <c r="G10876" s="7" t="s">
        <v>13</v>
      </c>
      <c r="H10876" s="7" t="s">
        <v>13</v>
      </c>
      <c r="I10876" s="7" t="s">
        <v>13</v>
      </c>
      <c r="J10876" s="7" t="s">
        <v>13</v>
      </c>
      <c r="K10876" s="7" t="s">
        <v>13</v>
      </c>
      <c r="L10876" s="7" t="s">
        <v>13</v>
      </c>
      <c r="M10876" s="7" t="s">
        <v>13</v>
      </c>
      <c r="N10876" s="7" t="s">
        <v>13</v>
      </c>
      <c r="O10876" s="7" t="s">
        <v>13</v>
      </c>
      <c r="P10876" s="7" t="s">
        <v>13</v>
      </c>
      <c r="Q10876" s="7" t="s">
        <v>13</v>
      </c>
      <c r="R10876" s="7" t="s">
        <v>13</v>
      </c>
      <c r="S10876" s="7" t="s">
        <v>13</v>
      </c>
      <c r="T10876" s="7" t="s">
        <v>13</v>
      </c>
      <c r="U10876" s="7" t="s">
        <v>13</v>
      </c>
    </row>
    <row r="10877" spans="1:8">
      <c r="A10877" t="s">
        <v>4</v>
      </c>
      <c r="B10877" s="4" t="s">
        <v>5</v>
      </c>
      <c r="C10877" s="4" t="s">
        <v>14</v>
      </c>
      <c r="D10877" s="4" t="s">
        <v>10</v>
      </c>
      <c r="E10877" s="4" t="s">
        <v>14</v>
      </c>
      <c r="F10877" s="4" t="s">
        <v>6</v>
      </c>
      <c r="G10877" s="4" t="s">
        <v>6</v>
      </c>
      <c r="H10877" s="4" t="s">
        <v>6</v>
      </c>
      <c r="I10877" s="4" t="s">
        <v>6</v>
      </c>
      <c r="J10877" s="4" t="s">
        <v>6</v>
      </c>
      <c r="K10877" s="4" t="s">
        <v>6</v>
      </c>
      <c r="L10877" s="4" t="s">
        <v>6</v>
      </c>
      <c r="M10877" s="4" t="s">
        <v>6</v>
      </c>
      <c r="N10877" s="4" t="s">
        <v>6</v>
      </c>
      <c r="O10877" s="4" t="s">
        <v>6</v>
      </c>
      <c r="P10877" s="4" t="s">
        <v>6</v>
      </c>
      <c r="Q10877" s="4" t="s">
        <v>6</v>
      </c>
      <c r="R10877" s="4" t="s">
        <v>6</v>
      </c>
      <c r="S10877" s="4" t="s">
        <v>6</v>
      </c>
      <c r="T10877" s="4" t="s">
        <v>6</v>
      </c>
      <c r="U10877" s="4" t="s">
        <v>6</v>
      </c>
    </row>
    <row r="10878" spans="1:8">
      <c r="A10878" t="n">
        <v>89697</v>
      </c>
      <c r="B10878" s="42" t="n">
        <v>36</v>
      </c>
      <c r="C10878" s="7" t="n">
        <v>8</v>
      </c>
      <c r="D10878" s="7" t="n">
        <v>22</v>
      </c>
      <c r="E10878" s="7" t="n">
        <v>0</v>
      </c>
      <c r="F10878" s="7" t="s">
        <v>149</v>
      </c>
      <c r="G10878" s="7" t="s">
        <v>247</v>
      </c>
      <c r="H10878" s="7" t="s">
        <v>710</v>
      </c>
      <c r="I10878" s="7" t="s">
        <v>13</v>
      </c>
      <c r="J10878" s="7" t="s">
        <v>13</v>
      </c>
      <c r="K10878" s="7" t="s">
        <v>13</v>
      </c>
      <c r="L10878" s="7" t="s">
        <v>13</v>
      </c>
      <c r="M10878" s="7" t="s">
        <v>13</v>
      </c>
      <c r="N10878" s="7" t="s">
        <v>13</v>
      </c>
      <c r="O10878" s="7" t="s">
        <v>13</v>
      </c>
      <c r="P10878" s="7" t="s">
        <v>13</v>
      </c>
      <c r="Q10878" s="7" t="s">
        <v>13</v>
      </c>
      <c r="R10878" s="7" t="s">
        <v>13</v>
      </c>
      <c r="S10878" s="7" t="s">
        <v>13</v>
      </c>
      <c r="T10878" s="7" t="s">
        <v>13</v>
      </c>
      <c r="U10878" s="7" t="s">
        <v>13</v>
      </c>
    </row>
    <row r="10879" spans="1:8">
      <c r="A10879" t="s">
        <v>4</v>
      </c>
      <c r="B10879" s="4" t="s">
        <v>5</v>
      </c>
      <c r="C10879" s="4" t="s">
        <v>14</v>
      </c>
      <c r="D10879" s="4" t="s">
        <v>10</v>
      </c>
      <c r="E10879" s="4" t="s">
        <v>14</v>
      </c>
      <c r="F10879" s="4" t="s">
        <v>6</v>
      </c>
      <c r="G10879" s="4" t="s">
        <v>6</v>
      </c>
      <c r="H10879" s="4" t="s">
        <v>6</v>
      </c>
      <c r="I10879" s="4" t="s">
        <v>6</v>
      </c>
      <c r="J10879" s="4" t="s">
        <v>6</v>
      </c>
      <c r="K10879" s="4" t="s">
        <v>6</v>
      </c>
      <c r="L10879" s="4" t="s">
        <v>6</v>
      </c>
      <c r="M10879" s="4" t="s">
        <v>6</v>
      </c>
      <c r="N10879" s="4" t="s">
        <v>6</v>
      </c>
      <c r="O10879" s="4" t="s">
        <v>6</v>
      </c>
      <c r="P10879" s="4" t="s">
        <v>6</v>
      </c>
      <c r="Q10879" s="4" t="s">
        <v>6</v>
      </c>
      <c r="R10879" s="4" t="s">
        <v>6</v>
      </c>
      <c r="S10879" s="4" t="s">
        <v>6</v>
      </c>
      <c r="T10879" s="4" t="s">
        <v>6</v>
      </c>
      <c r="U10879" s="4" t="s">
        <v>6</v>
      </c>
    </row>
    <row r="10880" spans="1:8">
      <c r="A10880" t="n">
        <v>89748</v>
      </c>
      <c r="B10880" s="42" t="n">
        <v>36</v>
      </c>
      <c r="C10880" s="7" t="n">
        <v>8</v>
      </c>
      <c r="D10880" s="7" t="n">
        <v>28</v>
      </c>
      <c r="E10880" s="7" t="n">
        <v>0</v>
      </c>
      <c r="F10880" s="7" t="s">
        <v>149</v>
      </c>
      <c r="G10880" s="7" t="s">
        <v>252</v>
      </c>
      <c r="H10880" s="7" t="s">
        <v>150</v>
      </c>
      <c r="I10880" s="7" t="s">
        <v>13</v>
      </c>
      <c r="J10880" s="7" t="s">
        <v>13</v>
      </c>
      <c r="K10880" s="7" t="s">
        <v>13</v>
      </c>
      <c r="L10880" s="7" t="s">
        <v>13</v>
      </c>
      <c r="M10880" s="7" t="s">
        <v>13</v>
      </c>
      <c r="N10880" s="7" t="s">
        <v>13</v>
      </c>
      <c r="O10880" s="7" t="s">
        <v>13</v>
      </c>
      <c r="P10880" s="7" t="s">
        <v>13</v>
      </c>
      <c r="Q10880" s="7" t="s">
        <v>13</v>
      </c>
      <c r="R10880" s="7" t="s">
        <v>13</v>
      </c>
      <c r="S10880" s="7" t="s">
        <v>13</v>
      </c>
      <c r="T10880" s="7" t="s">
        <v>13</v>
      </c>
      <c r="U10880" s="7" t="s">
        <v>13</v>
      </c>
    </row>
    <row r="10881" spans="1:21">
      <c r="A10881" t="s">
        <v>4</v>
      </c>
      <c r="B10881" s="4" t="s">
        <v>5</v>
      </c>
      <c r="C10881" s="4" t="s">
        <v>10</v>
      </c>
      <c r="D10881" s="4" t="s">
        <v>14</v>
      </c>
      <c r="E10881" s="4" t="s">
        <v>6</v>
      </c>
      <c r="F10881" s="4" t="s">
        <v>24</v>
      </c>
      <c r="G10881" s="4" t="s">
        <v>24</v>
      </c>
      <c r="H10881" s="4" t="s">
        <v>24</v>
      </c>
    </row>
    <row r="10882" spans="1:21">
      <c r="A10882" t="n">
        <v>89800</v>
      </c>
      <c r="B10882" s="44" t="n">
        <v>48</v>
      </c>
      <c r="C10882" s="7" t="n">
        <v>28</v>
      </c>
      <c r="D10882" s="7" t="n">
        <v>0</v>
      </c>
      <c r="E10882" s="7" t="s">
        <v>196</v>
      </c>
      <c r="F10882" s="7" t="n">
        <v>-1</v>
      </c>
      <c r="G10882" s="7" t="n">
        <v>1</v>
      </c>
      <c r="H10882" s="7" t="n">
        <v>1.40129846432482e-45</v>
      </c>
    </row>
    <row r="10883" spans="1:21">
      <c r="A10883" t="s">
        <v>4</v>
      </c>
      <c r="B10883" s="4" t="s">
        <v>5</v>
      </c>
      <c r="C10883" s="4" t="s">
        <v>10</v>
      </c>
      <c r="D10883" s="4" t="s">
        <v>14</v>
      </c>
      <c r="E10883" s="4" t="s">
        <v>6</v>
      </c>
      <c r="F10883" s="4" t="s">
        <v>24</v>
      </c>
      <c r="G10883" s="4" t="s">
        <v>24</v>
      </c>
      <c r="H10883" s="4" t="s">
        <v>24</v>
      </c>
    </row>
    <row r="10884" spans="1:21">
      <c r="A10884" t="n">
        <v>89833</v>
      </c>
      <c r="B10884" s="44" t="n">
        <v>48</v>
      </c>
      <c r="C10884" s="7" t="n">
        <v>28</v>
      </c>
      <c r="D10884" s="7" t="n">
        <v>0</v>
      </c>
      <c r="E10884" s="7" t="s">
        <v>149</v>
      </c>
      <c r="F10884" s="7" t="n">
        <v>-1</v>
      </c>
      <c r="G10884" s="7" t="n">
        <v>1</v>
      </c>
      <c r="H10884" s="7" t="n">
        <v>1.40129846432482e-45</v>
      </c>
    </row>
    <row r="10885" spans="1:21">
      <c r="A10885" t="s">
        <v>4</v>
      </c>
      <c r="B10885" s="4" t="s">
        <v>5</v>
      </c>
      <c r="C10885" s="4" t="s">
        <v>10</v>
      </c>
      <c r="D10885" s="4" t="s">
        <v>14</v>
      </c>
      <c r="E10885" s="4" t="s">
        <v>6</v>
      </c>
      <c r="F10885" s="4" t="s">
        <v>24</v>
      </c>
      <c r="G10885" s="4" t="s">
        <v>24</v>
      </c>
      <c r="H10885" s="4" t="s">
        <v>24</v>
      </c>
    </row>
    <row r="10886" spans="1:21">
      <c r="A10886" t="n">
        <v>89862</v>
      </c>
      <c r="B10886" s="44" t="n">
        <v>48</v>
      </c>
      <c r="C10886" s="7" t="n">
        <v>22</v>
      </c>
      <c r="D10886" s="7" t="n">
        <v>0</v>
      </c>
      <c r="E10886" s="7" t="s">
        <v>149</v>
      </c>
      <c r="F10886" s="7" t="n">
        <v>-1</v>
      </c>
      <c r="G10886" s="7" t="n">
        <v>1</v>
      </c>
      <c r="H10886" s="7" t="n">
        <v>1.40129846432482e-45</v>
      </c>
    </row>
    <row r="10887" spans="1:21">
      <c r="A10887" t="s">
        <v>4</v>
      </c>
      <c r="B10887" s="4" t="s">
        <v>5</v>
      </c>
      <c r="C10887" s="4" t="s">
        <v>14</v>
      </c>
      <c r="D10887" s="4" t="s">
        <v>10</v>
      </c>
      <c r="E10887" s="4" t="s">
        <v>14</v>
      </c>
      <c r="F10887" s="4" t="s">
        <v>6</v>
      </c>
      <c r="G10887" s="4" t="s">
        <v>6</v>
      </c>
      <c r="H10887" s="4" t="s">
        <v>6</v>
      </c>
      <c r="I10887" s="4" t="s">
        <v>6</v>
      </c>
      <c r="J10887" s="4" t="s">
        <v>6</v>
      </c>
      <c r="K10887" s="4" t="s">
        <v>6</v>
      </c>
      <c r="L10887" s="4" t="s">
        <v>6</v>
      </c>
      <c r="M10887" s="4" t="s">
        <v>6</v>
      </c>
      <c r="N10887" s="4" t="s">
        <v>6</v>
      </c>
      <c r="O10887" s="4" t="s">
        <v>6</v>
      </c>
      <c r="P10887" s="4" t="s">
        <v>6</v>
      </c>
      <c r="Q10887" s="4" t="s">
        <v>6</v>
      </c>
      <c r="R10887" s="4" t="s">
        <v>6</v>
      </c>
      <c r="S10887" s="4" t="s">
        <v>6</v>
      </c>
      <c r="T10887" s="4" t="s">
        <v>6</v>
      </c>
      <c r="U10887" s="4" t="s">
        <v>6</v>
      </c>
    </row>
    <row r="10888" spans="1:21">
      <c r="A10888" t="n">
        <v>89891</v>
      </c>
      <c r="B10888" s="42" t="n">
        <v>36</v>
      </c>
      <c r="C10888" s="7" t="n">
        <v>8</v>
      </c>
      <c r="D10888" s="7" t="n">
        <v>7033</v>
      </c>
      <c r="E10888" s="7" t="n">
        <v>0</v>
      </c>
      <c r="F10888" s="7" t="s">
        <v>711</v>
      </c>
      <c r="G10888" s="7" t="s">
        <v>712</v>
      </c>
      <c r="H10888" s="7" t="s">
        <v>713</v>
      </c>
      <c r="I10888" s="7" t="s">
        <v>714</v>
      </c>
      <c r="J10888" s="7" t="s">
        <v>13</v>
      </c>
      <c r="K10888" s="7" t="s">
        <v>13</v>
      </c>
      <c r="L10888" s="7" t="s">
        <v>13</v>
      </c>
      <c r="M10888" s="7" t="s">
        <v>13</v>
      </c>
      <c r="N10888" s="7" t="s">
        <v>13</v>
      </c>
      <c r="O10888" s="7" t="s">
        <v>13</v>
      </c>
      <c r="P10888" s="7" t="s">
        <v>13</v>
      </c>
      <c r="Q10888" s="7" t="s">
        <v>13</v>
      </c>
      <c r="R10888" s="7" t="s">
        <v>13</v>
      </c>
      <c r="S10888" s="7" t="s">
        <v>13</v>
      </c>
      <c r="T10888" s="7" t="s">
        <v>13</v>
      </c>
      <c r="U10888" s="7" t="s">
        <v>13</v>
      </c>
    </row>
    <row r="10889" spans="1:21">
      <c r="A10889" t="s">
        <v>4</v>
      </c>
      <c r="B10889" s="4" t="s">
        <v>5</v>
      </c>
      <c r="C10889" s="4" t="s">
        <v>14</v>
      </c>
      <c r="D10889" s="4" t="s">
        <v>10</v>
      </c>
      <c r="E10889" s="4" t="s">
        <v>6</v>
      </c>
      <c r="F10889" s="4" t="s">
        <v>6</v>
      </c>
      <c r="G10889" s="4" t="s">
        <v>9</v>
      </c>
      <c r="H10889" s="4" t="s">
        <v>9</v>
      </c>
      <c r="I10889" s="4" t="s">
        <v>9</v>
      </c>
      <c r="J10889" s="4" t="s">
        <v>9</v>
      </c>
      <c r="K10889" s="4" t="s">
        <v>9</v>
      </c>
      <c r="L10889" s="4" t="s">
        <v>9</v>
      </c>
      <c r="M10889" s="4" t="s">
        <v>9</v>
      </c>
      <c r="N10889" s="4" t="s">
        <v>9</v>
      </c>
      <c r="O10889" s="4" t="s">
        <v>9</v>
      </c>
    </row>
    <row r="10890" spans="1:21">
      <c r="A10890" t="n">
        <v>89952</v>
      </c>
      <c r="B10890" s="84" t="n">
        <v>37</v>
      </c>
      <c r="C10890" s="7" t="n">
        <v>0</v>
      </c>
      <c r="D10890" s="7" t="n">
        <v>7033</v>
      </c>
      <c r="E10890" s="7" t="s">
        <v>422</v>
      </c>
      <c r="F10890" s="7" t="s">
        <v>674</v>
      </c>
      <c r="G10890" s="7" t="n">
        <v>0</v>
      </c>
      <c r="H10890" s="7" t="n">
        <v>0</v>
      </c>
      <c r="I10890" s="7" t="n">
        <v>0</v>
      </c>
      <c r="J10890" s="7" t="n">
        <v>0</v>
      </c>
      <c r="K10890" s="7" t="n">
        <v>0</v>
      </c>
      <c r="L10890" s="7" t="n">
        <v>0</v>
      </c>
      <c r="M10890" s="7" t="n">
        <v>1065353216</v>
      </c>
      <c r="N10890" s="7" t="n">
        <v>1065353216</v>
      </c>
      <c r="O10890" s="7" t="n">
        <v>1065353216</v>
      </c>
    </row>
    <row r="10891" spans="1:21">
      <c r="A10891" t="s">
        <v>4</v>
      </c>
      <c r="B10891" s="4" t="s">
        <v>5</v>
      </c>
      <c r="C10891" s="4" t="s">
        <v>14</v>
      </c>
      <c r="D10891" s="4" t="s">
        <v>10</v>
      </c>
      <c r="E10891" s="4" t="s">
        <v>6</v>
      </c>
      <c r="F10891" s="4" t="s">
        <v>6</v>
      </c>
      <c r="G10891" s="4" t="s">
        <v>14</v>
      </c>
    </row>
    <row r="10892" spans="1:21">
      <c r="A10892" t="n">
        <v>90013</v>
      </c>
      <c r="B10892" s="19" t="n">
        <v>32</v>
      </c>
      <c r="C10892" s="7" t="n">
        <v>0</v>
      </c>
      <c r="D10892" s="7" t="n">
        <v>7033</v>
      </c>
      <c r="E10892" s="7" t="s">
        <v>13</v>
      </c>
      <c r="F10892" s="7" t="s">
        <v>674</v>
      </c>
      <c r="G10892" s="7" t="n">
        <v>1</v>
      </c>
    </row>
    <row r="10893" spans="1:21">
      <c r="A10893" t="s">
        <v>4</v>
      </c>
      <c r="B10893" s="4" t="s">
        <v>5</v>
      </c>
      <c r="C10893" s="4" t="s">
        <v>10</v>
      </c>
      <c r="D10893" s="4" t="s">
        <v>14</v>
      </c>
      <c r="E10893" s="4" t="s">
        <v>6</v>
      </c>
      <c r="F10893" s="4" t="s">
        <v>24</v>
      </c>
      <c r="G10893" s="4" t="s">
        <v>24</v>
      </c>
      <c r="H10893" s="4" t="s">
        <v>24</v>
      </c>
    </row>
    <row r="10894" spans="1:21">
      <c r="A10894" t="n">
        <v>90031</v>
      </c>
      <c r="B10894" s="44" t="n">
        <v>48</v>
      </c>
      <c r="C10894" s="7" t="n">
        <v>7033</v>
      </c>
      <c r="D10894" s="7" t="n">
        <v>0</v>
      </c>
      <c r="E10894" s="7" t="s">
        <v>711</v>
      </c>
      <c r="F10894" s="7" t="n">
        <v>0</v>
      </c>
      <c r="G10894" s="7" t="n">
        <v>1</v>
      </c>
      <c r="H10894" s="7" t="n">
        <v>0</v>
      </c>
    </row>
    <row r="10895" spans="1:21">
      <c r="A10895" t="s">
        <v>4</v>
      </c>
      <c r="B10895" s="4" t="s">
        <v>5</v>
      </c>
      <c r="C10895" s="4" t="s">
        <v>14</v>
      </c>
      <c r="D10895" s="4" t="s">
        <v>10</v>
      </c>
      <c r="E10895" s="4" t="s">
        <v>10</v>
      </c>
      <c r="F10895" s="4" t="s">
        <v>10</v>
      </c>
      <c r="G10895" s="4" t="s">
        <v>10</v>
      </c>
      <c r="H10895" s="4" t="s">
        <v>10</v>
      </c>
      <c r="I10895" s="4" t="s">
        <v>6</v>
      </c>
      <c r="J10895" s="4" t="s">
        <v>24</v>
      </c>
      <c r="K10895" s="4" t="s">
        <v>24</v>
      </c>
      <c r="L10895" s="4" t="s">
        <v>24</v>
      </c>
      <c r="M10895" s="4" t="s">
        <v>9</v>
      </c>
      <c r="N10895" s="4" t="s">
        <v>9</v>
      </c>
      <c r="O10895" s="4" t="s">
        <v>24</v>
      </c>
      <c r="P10895" s="4" t="s">
        <v>24</v>
      </c>
      <c r="Q10895" s="4" t="s">
        <v>24</v>
      </c>
      <c r="R10895" s="4" t="s">
        <v>24</v>
      </c>
      <c r="S10895" s="4" t="s">
        <v>14</v>
      </c>
    </row>
    <row r="10896" spans="1:21">
      <c r="A10896" t="n">
        <v>90058</v>
      </c>
      <c r="B10896" s="57" t="n">
        <v>39</v>
      </c>
      <c r="C10896" s="7" t="n">
        <v>12</v>
      </c>
      <c r="D10896" s="7" t="n">
        <v>65533</v>
      </c>
      <c r="E10896" s="7" t="n">
        <v>200</v>
      </c>
      <c r="F10896" s="7" t="n">
        <v>0</v>
      </c>
      <c r="G10896" s="7" t="n">
        <v>1640</v>
      </c>
      <c r="H10896" s="7" t="n">
        <v>3</v>
      </c>
      <c r="I10896" s="7" t="s">
        <v>209</v>
      </c>
      <c r="J10896" s="7" t="n">
        <v>0</v>
      </c>
      <c r="K10896" s="7" t="n">
        <v>0</v>
      </c>
      <c r="L10896" s="7" t="n">
        <v>-0.5</v>
      </c>
      <c r="M10896" s="7" t="n">
        <v>1127481344</v>
      </c>
      <c r="N10896" s="7" t="n">
        <v>0</v>
      </c>
      <c r="O10896" s="7" t="n">
        <v>0</v>
      </c>
      <c r="P10896" s="7" t="n">
        <v>0.349999994039536</v>
      </c>
      <c r="Q10896" s="7" t="n">
        <v>1</v>
      </c>
      <c r="R10896" s="7" t="n">
        <v>0.349999994039536</v>
      </c>
      <c r="S10896" s="7" t="n">
        <v>110</v>
      </c>
    </row>
    <row r="10897" spans="1:21">
      <c r="A10897" t="s">
        <v>4</v>
      </c>
      <c r="B10897" s="4" t="s">
        <v>5</v>
      </c>
      <c r="C10897" s="4" t="s">
        <v>14</v>
      </c>
      <c r="D10897" s="4" t="s">
        <v>10</v>
      </c>
      <c r="E10897" s="4" t="s">
        <v>10</v>
      </c>
      <c r="F10897" s="4" t="s">
        <v>10</v>
      </c>
      <c r="G10897" s="4" t="s">
        <v>10</v>
      </c>
      <c r="H10897" s="4" t="s">
        <v>10</v>
      </c>
      <c r="I10897" s="4" t="s">
        <v>6</v>
      </c>
      <c r="J10897" s="4" t="s">
        <v>24</v>
      </c>
      <c r="K10897" s="4" t="s">
        <v>24</v>
      </c>
      <c r="L10897" s="4" t="s">
        <v>24</v>
      </c>
      <c r="M10897" s="4" t="s">
        <v>9</v>
      </c>
      <c r="N10897" s="4" t="s">
        <v>9</v>
      </c>
      <c r="O10897" s="4" t="s">
        <v>24</v>
      </c>
      <c r="P10897" s="4" t="s">
        <v>24</v>
      </c>
      <c r="Q10897" s="4" t="s">
        <v>24</v>
      </c>
      <c r="R10897" s="4" t="s">
        <v>24</v>
      </c>
      <c r="S10897" s="4" t="s">
        <v>14</v>
      </c>
    </row>
    <row r="10898" spans="1:21">
      <c r="A10898" t="n">
        <v>90121</v>
      </c>
      <c r="B10898" s="57" t="n">
        <v>39</v>
      </c>
      <c r="C10898" s="7" t="n">
        <v>12</v>
      </c>
      <c r="D10898" s="7" t="n">
        <v>65533</v>
      </c>
      <c r="E10898" s="7" t="n">
        <v>200</v>
      </c>
      <c r="F10898" s="7" t="n">
        <v>0</v>
      </c>
      <c r="G10898" s="7" t="n">
        <v>1640</v>
      </c>
      <c r="H10898" s="7" t="n">
        <v>3</v>
      </c>
      <c r="I10898" s="7" t="s">
        <v>210</v>
      </c>
      <c r="J10898" s="7" t="n">
        <v>0</v>
      </c>
      <c r="K10898" s="7" t="n">
        <v>0</v>
      </c>
      <c r="L10898" s="7" t="n">
        <v>-0.5</v>
      </c>
      <c r="M10898" s="7" t="n">
        <v>1127481344</v>
      </c>
      <c r="N10898" s="7" t="n">
        <v>0</v>
      </c>
      <c r="O10898" s="7" t="n">
        <v>0</v>
      </c>
      <c r="P10898" s="7" t="n">
        <v>0.349999994039536</v>
      </c>
      <c r="Q10898" s="7" t="n">
        <v>1</v>
      </c>
      <c r="R10898" s="7" t="n">
        <v>0.349999994039536</v>
      </c>
      <c r="S10898" s="7" t="n">
        <v>111</v>
      </c>
    </row>
    <row r="10899" spans="1:21">
      <c r="A10899" t="s">
        <v>4</v>
      </c>
      <c r="B10899" s="4" t="s">
        <v>5</v>
      </c>
      <c r="C10899" s="4" t="s">
        <v>10</v>
      </c>
      <c r="D10899" s="4" t="s">
        <v>10</v>
      </c>
      <c r="E10899" s="4" t="s">
        <v>10</v>
      </c>
    </row>
    <row r="10900" spans="1:21">
      <c r="A10900" t="n">
        <v>90184</v>
      </c>
      <c r="B10900" s="64" t="n">
        <v>61</v>
      </c>
      <c r="C10900" s="7" t="n">
        <v>8</v>
      </c>
      <c r="D10900" s="7" t="n">
        <v>28</v>
      </c>
      <c r="E10900" s="7" t="n">
        <v>1000</v>
      </c>
    </row>
    <row r="10901" spans="1:21">
      <c r="A10901" t="s">
        <v>4</v>
      </c>
      <c r="B10901" s="4" t="s">
        <v>5</v>
      </c>
      <c r="C10901" s="4" t="s">
        <v>10</v>
      </c>
      <c r="D10901" s="4" t="s">
        <v>10</v>
      </c>
      <c r="E10901" s="4" t="s">
        <v>10</v>
      </c>
    </row>
    <row r="10902" spans="1:21">
      <c r="A10902" t="n">
        <v>90191</v>
      </c>
      <c r="B10902" s="64" t="n">
        <v>61</v>
      </c>
      <c r="C10902" s="7" t="n">
        <v>14</v>
      </c>
      <c r="D10902" s="7" t="n">
        <v>28</v>
      </c>
      <c r="E10902" s="7" t="n">
        <v>1000</v>
      </c>
    </row>
    <row r="10903" spans="1:21">
      <c r="A10903" t="s">
        <v>4</v>
      </c>
      <c r="B10903" s="4" t="s">
        <v>5</v>
      </c>
      <c r="C10903" s="4" t="s">
        <v>10</v>
      </c>
      <c r="D10903" s="4" t="s">
        <v>10</v>
      </c>
      <c r="E10903" s="4" t="s">
        <v>10</v>
      </c>
    </row>
    <row r="10904" spans="1:21">
      <c r="A10904" t="n">
        <v>90198</v>
      </c>
      <c r="B10904" s="64" t="n">
        <v>61</v>
      </c>
      <c r="C10904" s="7" t="n">
        <v>1</v>
      </c>
      <c r="D10904" s="7" t="n">
        <v>28</v>
      </c>
      <c r="E10904" s="7" t="n">
        <v>1000</v>
      </c>
    </row>
    <row r="10905" spans="1:21">
      <c r="A10905" t="s">
        <v>4</v>
      </c>
      <c r="B10905" s="4" t="s">
        <v>5</v>
      </c>
      <c r="C10905" s="4" t="s">
        <v>10</v>
      </c>
      <c r="D10905" s="4" t="s">
        <v>10</v>
      </c>
      <c r="E10905" s="4" t="s">
        <v>10</v>
      </c>
    </row>
    <row r="10906" spans="1:21">
      <c r="A10906" t="n">
        <v>90205</v>
      </c>
      <c r="B10906" s="64" t="n">
        <v>61</v>
      </c>
      <c r="C10906" s="7" t="n">
        <v>61488</v>
      </c>
      <c r="D10906" s="7" t="n">
        <v>28</v>
      </c>
      <c r="E10906" s="7" t="n">
        <v>1000</v>
      </c>
    </row>
    <row r="10907" spans="1:21">
      <c r="A10907" t="s">
        <v>4</v>
      </c>
      <c r="B10907" s="4" t="s">
        <v>5</v>
      </c>
      <c r="C10907" s="4" t="s">
        <v>10</v>
      </c>
      <c r="D10907" s="4" t="s">
        <v>10</v>
      </c>
      <c r="E10907" s="4" t="s">
        <v>10</v>
      </c>
    </row>
    <row r="10908" spans="1:21">
      <c r="A10908" t="n">
        <v>90212</v>
      </c>
      <c r="B10908" s="64" t="n">
        <v>61</v>
      </c>
      <c r="C10908" s="7" t="n">
        <v>9</v>
      </c>
      <c r="D10908" s="7" t="n">
        <v>22</v>
      </c>
      <c r="E10908" s="7" t="n">
        <v>1000</v>
      </c>
    </row>
    <row r="10909" spans="1:21">
      <c r="A10909" t="s">
        <v>4</v>
      </c>
      <c r="B10909" s="4" t="s">
        <v>5</v>
      </c>
      <c r="C10909" s="4" t="s">
        <v>14</v>
      </c>
      <c r="D10909" s="4" t="s">
        <v>10</v>
      </c>
      <c r="E10909" s="4" t="s">
        <v>9</v>
      </c>
      <c r="F10909" s="4" t="s">
        <v>10</v>
      </c>
      <c r="G10909" s="4" t="s">
        <v>9</v>
      </c>
      <c r="H10909" s="4" t="s">
        <v>14</v>
      </c>
    </row>
    <row r="10910" spans="1:21">
      <c r="A10910" t="n">
        <v>90219</v>
      </c>
      <c r="B10910" s="15" t="n">
        <v>49</v>
      </c>
      <c r="C10910" s="7" t="n">
        <v>0</v>
      </c>
      <c r="D10910" s="7" t="n">
        <v>562</v>
      </c>
      <c r="E10910" s="7" t="n">
        <v>1065353216</v>
      </c>
      <c r="F10910" s="7" t="n">
        <v>0</v>
      </c>
      <c r="G10910" s="7" t="n">
        <v>0</v>
      </c>
      <c r="H10910" s="7" t="n">
        <v>0</v>
      </c>
    </row>
    <row r="10911" spans="1:21">
      <c r="A10911" t="s">
        <v>4</v>
      </c>
      <c r="B10911" s="4" t="s">
        <v>5</v>
      </c>
      <c r="C10911" s="4" t="s">
        <v>14</v>
      </c>
      <c r="D10911" s="4" t="s">
        <v>14</v>
      </c>
      <c r="E10911" s="4" t="s">
        <v>24</v>
      </c>
      <c r="F10911" s="4" t="s">
        <v>24</v>
      </c>
      <c r="G10911" s="4" t="s">
        <v>24</v>
      </c>
      <c r="H10911" s="4" t="s">
        <v>10</v>
      </c>
    </row>
    <row r="10912" spans="1:21">
      <c r="A10912" t="n">
        <v>90234</v>
      </c>
      <c r="B10912" s="33" t="n">
        <v>45</v>
      </c>
      <c r="C10912" s="7" t="n">
        <v>2</v>
      </c>
      <c r="D10912" s="7" t="n">
        <v>3</v>
      </c>
      <c r="E10912" s="7" t="n">
        <v>-131.699996948242</v>
      </c>
      <c r="F10912" s="7" t="n">
        <v>121.819999694824</v>
      </c>
      <c r="G10912" s="7" t="n">
        <v>59.3600006103516</v>
      </c>
      <c r="H10912" s="7" t="n">
        <v>0</v>
      </c>
    </row>
    <row r="10913" spans="1:19">
      <c r="A10913" t="s">
        <v>4</v>
      </c>
      <c r="B10913" s="4" t="s">
        <v>5</v>
      </c>
      <c r="C10913" s="4" t="s">
        <v>14</v>
      </c>
      <c r="D10913" s="4" t="s">
        <v>14</v>
      </c>
      <c r="E10913" s="4" t="s">
        <v>24</v>
      </c>
      <c r="F10913" s="4" t="s">
        <v>24</v>
      </c>
      <c r="G10913" s="4" t="s">
        <v>24</v>
      </c>
      <c r="H10913" s="4" t="s">
        <v>10</v>
      </c>
      <c r="I10913" s="4" t="s">
        <v>14</v>
      </c>
    </row>
    <row r="10914" spans="1:19">
      <c r="A10914" t="n">
        <v>90251</v>
      </c>
      <c r="B10914" s="33" t="n">
        <v>45</v>
      </c>
      <c r="C10914" s="7" t="n">
        <v>4</v>
      </c>
      <c r="D10914" s="7" t="n">
        <v>3</v>
      </c>
      <c r="E10914" s="7" t="n">
        <v>11.1199998855591</v>
      </c>
      <c r="F10914" s="7" t="n">
        <v>26.1599998474121</v>
      </c>
      <c r="G10914" s="7" t="n">
        <v>351.869995117188</v>
      </c>
      <c r="H10914" s="7" t="n">
        <v>0</v>
      </c>
      <c r="I10914" s="7" t="n">
        <v>0</v>
      </c>
    </row>
    <row r="10915" spans="1:19">
      <c r="A10915" t="s">
        <v>4</v>
      </c>
      <c r="B10915" s="4" t="s">
        <v>5</v>
      </c>
      <c r="C10915" s="4" t="s">
        <v>14</v>
      </c>
      <c r="D10915" s="4" t="s">
        <v>14</v>
      </c>
      <c r="E10915" s="4" t="s">
        <v>24</v>
      </c>
      <c r="F10915" s="4" t="s">
        <v>10</v>
      </c>
    </row>
    <row r="10916" spans="1:19">
      <c r="A10916" t="n">
        <v>90269</v>
      </c>
      <c r="B10916" s="33" t="n">
        <v>45</v>
      </c>
      <c r="C10916" s="7" t="n">
        <v>5</v>
      </c>
      <c r="D10916" s="7" t="n">
        <v>3</v>
      </c>
      <c r="E10916" s="7" t="n">
        <v>9.39999961853027</v>
      </c>
      <c r="F10916" s="7" t="n">
        <v>0</v>
      </c>
    </row>
    <row r="10917" spans="1:19">
      <c r="A10917" t="s">
        <v>4</v>
      </c>
      <c r="B10917" s="4" t="s">
        <v>5</v>
      </c>
      <c r="C10917" s="4" t="s">
        <v>14</v>
      </c>
      <c r="D10917" s="4" t="s">
        <v>14</v>
      </c>
      <c r="E10917" s="4" t="s">
        <v>24</v>
      </c>
      <c r="F10917" s="4" t="s">
        <v>10</v>
      </c>
    </row>
    <row r="10918" spans="1:19">
      <c r="A10918" t="n">
        <v>90278</v>
      </c>
      <c r="B10918" s="33" t="n">
        <v>45</v>
      </c>
      <c r="C10918" s="7" t="n">
        <v>11</v>
      </c>
      <c r="D10918" s="7" t="n">
        <v>3</v>
      </c>
      <c r="E10918" s="7" t="n">
        <v>32.7999992370605</v>
      </c>
      <c r="F10918" s="7" t="n">
        <v>0</v>
      </c>
    </row>
    <row r="10919" spans="1:19">
      <c r="A10919" t="s">
        <v>4</v>
      </c>
      <c r="B10919" s="4" t="s">
        <v>5</v>
      </c>
      <c r="C10919" s="4" t="s">
        <v>14</v>
      </c>
    </row>
    <row r="10920" spans="1:19">
      <c r="A10920" t="n">
        <v>90287</v>
      </c>
      <c r="B10920" s="62" t="n">
        <v>116</v>
      </c>
      <c r="C10920" s="7" t="n">
        <v>0</v>
      </c>
    </row>
    <row r="10921" spans="1:19">
      <c r="A10921" t="s">
        <v>4</v>
      </c>
      <c r="B10921" s="4" t="s">
        <v>5</v>
      </c>
      <c r="C10921" s="4" t="s">
        <v>14</v>
      </c>
      <c r="D10921" s="4" t="s">
        <v>10</v>
      </c>
    </row>
    <row r="10922" spans="1:19">
      <c r="A10922" t="n">
        <v>90289</v>
      </c>
      <c r="B10922" s="62" t="n">
        <v>116</v>
      </c>
      <c r="C10922" s="7" t="n">
        <v>2</v>
      </c>
      <c r="D10922" s="7" t="n">
        <v>1</v>
      </c>
    </row>
    <row r="10923" spans="1:19">
      <c r="A10923" t="s">
        <v>4</v>
      </c>
      <c r="B10923" s="4" t="s">
        <v>5</v>
      </c>
      <c r="C10923" s="4" t="s">
        <v>14</v>
      </c>
      <c r="D10923" s="4" t="s">
        <v>9</v>
      </c>
    </row>
    <row r="10924" spans="1:19">
      <c r="A10924" t="n">
        <v>90293</v>
      </c>
      <c r="B10924" s="62" t="n">
        <v>116</v>
      </c>
      <c r="C10924" s="7" t="n">
        <v>5</v>
      </c>
      <c r="D10924" s="7" t="n">
        <v>1128792064</v>
      </c>
    </row>
    <row r="10925" spans="1:19">
      <c r="A10925" t="s">
        <v>4</v>
      </c>
      <c r="B10925" s="4" t="s">
        <v>5</v>
      </c>
      <c r="C10925" s="4" t="s">
        <v>14</v>
      </c>
      <c r="D10925" s="4" t="s">
        <v>10</v>
      </c>
    </row>
    <row r="10926" spans="1:19">
      <c r="A10926" t="n">
        <v>90299</v>
      </c>
      <c r="B10926" s="62" t="n">
        <v>116</v>
      </c>
      <c r="C10926" s="7" t="n">
        <v>6</v>
      </c>
      <c r="D10926" s="7" t="n">
        <v>1</v>
      </c>
    </row>
    <row r="10927" spans="1:19">
      <c r="A10927" t="s">
        <v>4</v>
      </c>
      <c r="B10927" s="4" t="s">
        <v>5</v>
      </c>
      <c r="C10927" s="4" t="s">
        <v>14</v>
      </c>
      <c r="D10927" s="4" t="s">
        <v>10</v>
      </c>
      <c r="E10927" s="4" t="s">
        <v>10</v>
      </c>
      <c r="F10927" s="4" t="s">
        <v>9</v>
      </c>
    </row>
    <row r="10928" spans="1:19">
      <c r="A10928" t="n">
        <v>90303</v>
      </c>
      <c r="B10928" s="59" t="n">
        <v>84</v>
      </c>
      <c r="C10928" s="7" t="n">
        <v>0</v>
      </c>
      <c r="D10928" s="7" t="n">
        <v>0</v>
      </c>
      <c r="E10928" s="7" t="n">
        <v>0</v>
      </c>
      <c r="F10928" s="7" t="n">
        <v>1036831949</v>
      </c>
    </row>
    <row r="10929" spans="1:9">
      <c r="A10929" t="s">
        <v>4</v>
      </c>
      <c r="B10929" s="4" t="s">
        <v>5</v>
      </c>
      <c r="C10929" s="4" t="s">
        <v>10</v>
      </c>
      <c r="D10929" s="4" t="s">
        <v>24</v>
      </c>
    </row>
    <row r="10930" spans="1:9">
      <c r="A10930" t="n">
        <v>90313</v>
      </c>
      <c r="B10930" s="86" t="n">
        <v>142</v>
      </c>
      <c r="C10930" s="7" t="n">
        <v>1</v>
      </c>
      <c r="D10930" s="7" t="n">
        <v>80</v>
      </c>
    </row>
    <row r="10931" spans="1:9">
      <c r="A10931" t="s">
        <v>4</v>
      </c>
      <c r="B10931" s="4" t="s">
        <v>5</v>
      </c>
      <c r="C10931" s="4" t="s">
        <v>10</v>
      </c>
      <c r="D10931" s="4" t="s">
        <v>14</v>
      </c>
      <c r="E10931" s="4" t="s">
        <v>6</v>
      </c>
      <c r="F10931" s="4" t="s">
        <v>24</v>
      </c>
      <c r="G10931" s="4" t="s">
        <v>24</v>
      </c>
      <c r="H10931" s="4" t="s">
        <v>24</v>
      </c>
    </row>
    <row r="10932" spans="1:9">
      <c r="A10932" t="n">
        <v>90320</v>
      </c>
      <c r="B10932" s="44" t="n">
        <v>48</v>
      </c>
      <c r="C10932" s="7" t="n">
        <v>1560</v>
      </c>
      <c r="D10932" s="7" t="n">
        <v>0</v>
      </c>
      <c r="E10932" s="7" t="s">
        <v>715</v>
      </c>
      <c r="F10932" s="7" t="n">
        <v>0</v>
      </c>
      <c r="G10932" s="7" t="n">
        <v>1</v>
      </c>
      <c r="H10932" s="7" t="n">
        <v>0</v>
      </c>
    </row>
    <row r="10933" spans="1:9">
      <c r="A10933" t="s">
        <v>4</v>
      </c>
      <c r="B10933" s="4" t="s">
        <v>5</v>
      </c>
      <c r="C10933" s="4" t="s">
        <v>10</v>
      </c>
      <c r="D10933" s="4" t="s">
        <v>14</v>
      </c>
      <c r="E10933" s="4" t="s">
        <v>6</v>
      </c>
      <c r="F10933" s="4" t="s">
        <v>24</v>
      </c>
      <c r="G10933" s="4" t="s">
        <v>24</v>
      </c>
      <c r="H10933" s="4" t="s">
        <v>24</v>
      </c>
    </row>
    <row r="10934" spans="1:9">
      <c r="A10934" t="n">
        <v>90348</v>
      </c>
      <c r="B10934" s="44" t="n">
        <v>48</v>
      </c>
      <c r="C10934" s="7" t="n">
        <v>1562</v>
      </c>
      <c r="D10934" s="7" t="n">
        <v>0</v>
      </c>
      <c r="E10934" s="7" t="s">
        <v>715</v>
      </c>
      <c r="F10934" s="7" t="n">
        <v>0</v>
      </c>
      <c r="G10934" s="7" t="n">
        <v>1</v>
      </c>
      <c r="H10934" s="7" t="n">
        <v>0</v>
      </c>
    </row>
    <row r="10935" spans="1:9">
      <c r="A10935" t="s">
        <v>4</v>
      </c>
      <c r="B10935" s="4" t="s">
        <v>5</v>
      </c>
      <c r="C10935" s="4" t="s">
        <v>10</v>
      </c>
      <c r="D10935" s="4" t="s">
        <v>14</v>
      </c>
      <c r="E10935" s="4" t="s">
        <v>6</v>
      </c>
      <c r="F10935" s="4" t="s">
        <v>24</v>
      </c>
      <c r="G10935" s="4" t="s">
        <v>24</v>
      </c>
      <c r="H10935" s="4" t="s">
        <v>24</v>
      </c>
    </row>
    <row r="10936" spans="1:9">
      <c r="A10936" t="n">
        <v>90376</v>
      </c>
      <c r="B10936" s="44" t="n">
        <v>48</v>
      </c>
      <c r="C10936" s="7" t="n">
        <v>1561</v>
      </c>
      <c r="D10936" s="7" t="n">
        <v>0</v>
      </c>
      <c r="E10936" s="7" t="s">
        <v>716</v>
      </c>
      <c r="F10936" s="7" t="n">
        <v>0.100000001490116</v>
      </c>
      <c r="G10936" s="7" t="n">
        <v>1</v>
      </c>
      <c r="H10936" s="7" t="n">
        <v>0</v>
      </c>
    </row>
    <row r="10937" spans="1:9">
      <c r="A10937" t="s">
        <v>4</v>
      </c>
      <c r="B10937" s="4" t="s">
        <v>5</v>
      </c>
      <c r="C10937" s="4" t="s">
        <v>14</v>
      </c>
      <c r="D10937" s="4" t="s">
        <v>10</v>
      </c>
      <c r="E10937" s="4" t="s">
        <v>10</v>
      </c>
      <c r="F10937" s="4" t="s">
        <v>10</v>
      </c>
      <c r="G10937" s="4" t="s">
        <v>10</v>
      </c>
      <c r="H10937" s="4" t="s">
        <v>10</v>
      </c>
      <c r="I10937" s="4" t="s">
        <v>6</v>
      </c>
      <c r="J10937" s="4" t="s">
        <v>24</v>
      </c>
      <c r="K10937" s="4" t="s">
        <v>24</v>
      </c>
      <c r="L10937" s="4" t="s">
        <v>24</v>
      </c>
      <c r="M10937" s="4" t="s">
        <v>9</v>
      </c>
      <c r="N10937" s="4" t="s">
        <v>9</v>
      </c>
      <c r="O10937" s="4" t="s">
        <v>24</v>
      </c>
      <c r="P10937" s="4" t="s">
        <v>24</v>
      </c>
      <c r="Q10937" s="4" t="s">
        <v>24</v>
      </c>
      <c r="R10937" s="4" t="s">
        <v>24</v>
      </c>
      <c r="S10937" s="4" t="s">
        <v>14</v>
      </c>
    </row>
    <row r="10938" spans="1:9">
      <c r="A10938" t="n">
        <v>90400</v>
      </c>
      <c r="B10938" s="57" t="n">
        <v>39</v>
      </c>
      <c r="C10938" s="7" t="n">
        <v>12</v>
      </c>
      <c r="D10938" s="7" t="n">
        <v>65533</v>
      </c>
      <c r="E10938" s="7" t="n">
        <v>202</v>
      </c>
      <c r="F10938" s="7" t="n">
        <v>0</v>
      </c>
      <c r="G10938" s="7" t="n">
        <v>1562</v>
      </c>
      <c r="H10938" s="7" t="n">
        <v>35</v>
      </c>
      <c r="I10938" s="7" t="s">
        <v>327</v>
      </c>
      <c r="J10938" s="7" t="n">
        <v>0</v>
      </c>
      <c r="K10938" s="7" t="n">
        <v>0</v>
      </c>
      <c r="L10938" s="7" t="n">
        <v>0</v>
      </c>
      <c r="M10938" s="7" t="n">
        <v>0</v>
      </c>
      <c r="N10938" s="7" t="n">
        <v>0</v>
      </c>
      <c r="O10938" s="7" t="n">
        <v>0</v>
      </c>
      <c r="P10938" s="7" t="n">
        <v>3</v>
      </c>
      <c r="Q10938" s="7" t="n">
        <v>3</v>
      </c>
      <c r="R10938" s="7" t="n">
        <v>3</v>
      </c>
      <c r="S10938" s="7" t="n">
        <v>255</v>
      </c>
    </row>
    <row r="10939" spans="1:9">
      <c r="A10939" t="s">
        <v>4</v>
      </c>
      <c r="B10939" s="4" t="s">
        <v>5</v>
      </c>
      <c r="C10939" s="4" t="s">
        <v>14</v>
      </c>
      <c r="D10939" s="4" t="s">
        <v>10</v>
      </c>
      <c r="E10939" s="4" t="s">
        <v>10</v>
      </c>
      <c r="F10939" s="4" t="s">
        <v>10</v>
      </c>
      <c r="G10939" s="4" t="s">
        <v>10</v>
      </c>
      <c r="H10939" s="4" t="s">
        <v>10</v>
      </c>
      <c r="I10939" s="4" t="s">
        <v>6</v>
      </c>
      <c r="J10939" s="4" t="s">
        <v>24</v>
      </c>
      <c r="K10939" s="4" t="s">
        <v>24</v>
      </c>
      <c r="L10939" s="4" t="s">
        <v>24</v>
      </c>
      <c r="M10939" s="4" t="s">
        <v>9</v>
      </c>
      <c r="N10939" s="4" t="s">
        <v>9</v>
      </c>
      <c r="O10939" s="4" t="s">
        <v>24</v>
      </c>
      <c r="P10939" s="4" t="s">
        <v>24</v>
      </c>
      <c r="Q10939" s="4" t="s">
        <v>24</v>
      </c>
      <c r="R10939" s="4" t="s">
        <v>24</v>
      </c>
      <c r="S10939" s="4" t="s">
        <v>14</v>
      </c>
    </row>
    <row r="10940" spans="1:9">
      <c r="A10940" t="n">
        <v>90461</v>
      </c>
      <c r="B10940" s="57" t="n">
        <v>39</v>
      </c>
      <c r="C10940" s="7" t="n">
        <v>12</v>
      </c>
      <c r="D10940" s="7" t="n">
        <v>65533</v>
      </c>
      <c r="E10940" s="7" t="n">
        <v>202</v>
      </c>
      <c r="F10940" s="7" t="n">
        <v>0</v>
      </c>
      <c r="G10940" s="7" t="n">
        <v>1561</v>
      </c>
      <c r="H10940" s="7" t="n">
        <v>35</v>
      </c>
      <c r="I10940" s="7" t="s">
        <v>327</v>
      </c>
      <c r="J10940" s="7" t="n">
        <v>0</v>
      </c>
      <c r="K10940" s="7" t="n">
        <v>0</v>
      </c>
      <c r="L10940" s="7" t="n">
        <v>0</v>
      </c>
      <c r="M10940" s="7" t="n">
        <v>0</v>
      </c>
      <c r="N10940" s="7" t="n">
        <v>0</v>
      </c>
      <c r="O10940" s="7" t="n">
        <v>0</v>
      </c>
      <c r="P10940" s="7" t="n">
        <v>3</v>
      </c>
      <c r="Q10940" s="7" t="n">
        <v>3</v>
      </c>
      <c r="R10940" s="7" t="n">
        <v>3</v>
      </c>
      <c r="S10940" s="7" t="n">
        <v>255</v>
      </c>
    </row>
    <row r="10941" spans="1:9">
      <c r="A10941" t="s">
        <v>4</v>
      </c>
      <c r="B10941" s="4" t="s">
        <v>5</v>
      </c>
      <c r="C10941" s="4" t="s">
        <v>14</v>
      </c>
      <c r="D10941" s="4" t="s">
        <v>10</v>
      </c>
      <c r="E10941" s="4" t="s">
        <v>10</v>
      </c>
      <c r="F10941" s="4" t="s">
        <v>10</v>
      </c>
      <c r="G10941" s="4" t="s">
        <v>10</v>
      </c>
      <c r="H10941" s="4" t="s">
        <v>10</v>
      </c>
      <c r="I10941" s="4" t="s">
        <v>6</v>
      </c>
      <c r="J10941" s="4" t="s">
        <v>24</v>
      </c>
      <c r="K10941" s="4" t="s">
        <v>24</v>
      </c>
      <c r="L10941" s="4" t="s">
        <v>24</v>
      </c>
      <c r="M10941" s="4" t="s">
        <v>9</v>
      </c>
      <c r="N10941" s="4" t="s">
        <v>9</v>
      </c>
      <c r="O10941" s="4" t="s">
        <v>24</v>
      </c>
      <c r="P10941" s="4" t="s">
        <v>24</v>
      </c>
      <c r="Q10941" s="4" t="s">
        <v>24</v>
      </c>
      <c r="R10941" s="4" t="s">
        <v>24</v>
      </c>
      <c r="S10941" s="4" t="s">
        <v>14</v>
      </c>
    </row>
    <row r="10942" spans="1:9">
      <c r="A10942" t="n">
        <v>90522</v>
      </c>
      <c r="B10942" s="57" t="n">
        <v>39</v>
      </c>
      <c r="C10942" s="7" t="n">
        <v>12</v>
      </c>
      <c r="D10942" s="7" t="n">
        <v>65533</v>
      </c>
      <c r="E10942" s="7" t="n">
        <v>202</v>
      </c>
      <c r="F10942" s="7" t="n">
        <v>0</v>
      </c>
      <c r="G10942" s="7" t="n">
        <v>1560</v>
      </c>
      <c r="H10942" s="7" t="n">
        <v>35</v>
      </c>
      <c r="I10942" s="7" t="s">
        <v>327</v>
      </c>
      <c r="J10942" s="7" t="n">
        <v>0</v>
      </c>
      <c r="K10942" s="7" t="n">
        <v>0</v>
      </c>
      <c r="L10942" s="7" t="n">
        <v>0</v>
      </c>
      <c r="M10942" s="7" t="n">
        <v>0</v>
      </c>
      <c r="N10942" s="7" t="n">
        <v>0</v>
      </c>
      <c r="O10942" s="7" t="n">
        <v>0</v>
      </c>
      <c r="P10942" s="7" t="n">
        <v>3</v>
      </c>
      <c r="Q10942" s="7" t="n">
        <v>3</v>
      </c>
      <c r="R10942" s="7" t="n">
        <v>3</v>
      </c>
      <c r="S10942" s="7" t="n">
        <v>255</v>
      </c>
    </row>
    <row r="10943" spans="1:9">
      <c r="A10943" t="s">
        <v>4</v>
      </c>
      <c r="B10943" s="4" t="s">
        <v>5</v>
      </c>
      <c r="C10943" s="4" t="s">
        <v>14</v>
      </c>
      <c r="D10943" s="4" t="s">
        <v>10</v>
      </c>
      <c r="E10943" s="4" t="s">
        <v>24</v>
      </c>
      <c r="F10943" s="4" t="s">
        <v>10</v>
      </c>
      <c r="G10943" s="4" t="s">
        <v>9</v>
      </c>
      <c r="H10943" s="4" t="s">
        <v>9</v>
      </c>
      <c r="I10943" s="4" t="s">
        <v>10</v>
      </c>
      <c r="J10943" s="4" t="s">
        <v>10</v>
      </c>
      <c r="K10943" s="4" t="s">
        <v>9</v>
      </c>
      <c r="L10943" s="4" t="s">
        <v>9</v>
      </c>
      <c r="M10943" s="4" t="s">
        <v>9</v>
      </c>
      <c r="N10943" s="4" t="s">
        <v>9</v>
      </c>
      <c r="O10943" s="4" t="s">
        <v>6</v>
      </c>
    </row>
    <row r="10944" spans="1:9">
      <c r="A10944" t="n">
        <v>90583</v>
      </c>
      <c r="B10944" s="11" t="n">
        <v>50</v>
      </c>
      <c r="C10944" s="7" t="n">
        <v>0</v>
      </c>
      <c r="D10944" s="7" t="n">
        <v>4546</v>
      </c>
      <c r="E10944" s="7" t="n">
        <v>0.400000005960464</v>
      </c>
      <c r="F10944" s="7" t="n">
        <v>3000</v>
      </c>
      <c r="G10944" s="7" t="n">
        <v>0</v>
      </c>
      <c r="H10944" s="7" t="n">
        <v>0</v>
      </c>
      <c r="I10944" s="7" t="n">
        <v>1</v>
      </c>
      <c r="J10944" s="7" t="n">
        <v>1560</v>
      </c>
      <c r="K10944" s="7" t="n">
        <v>0</v>
      </c>
      <c r="L10944" s="7" t="n">
        <v>0</v>
      </c>
      <c r="M10944" s="7" t="n">
        <v>0</v>
      </c>
      <c r="N10944" s="7" t="n">
        <v>1112014848</v>
      </c>
      <c r="O10944" s="7" t="s">
        <v>13</v>
      </c>
    </row>
    <row r="10945" spans="1:19">
      <c r="A10945" t="s">
        <v>4</v>
      </c>
      <c r="B10945" s="4" t="s">
        <v>5</v>
      </c>
      <c r="C10945" s="4" t="s">
        <v>14</v>
      </c>
      <c r="D10945" s="4" t="s">
        <v>10</v>
      </c>
      <c r="E10945" s="4" t="s">
        <v>24</v>
      </c>
      <c r="F10945" s="4" t="s">
        <v>10</v>
      </c>
      <c r="G10945" s="4" t="s">
        <v>9</v>
      </c>
      <c r="H10945" s="4" t="s">
        <v>9</v>
      </c>
      <c r="I10945" s="4" t="s">
        <v>10</v>
      </c>
      <c r="J10945" s="4" t="s">
        <v>10</v>
      </c>
      <c r="K10945" s="4" t="s">
        <v>9</v>
      </c>
      <c r="L10945" s="4" t="s">
        <v>9</v>
      </c>
      <c r="M10945" s="4" t="s">
        <v>9</v>
      </c>
      <c r="N10945" s="4" t="s">
        <v>9</v>
      </c>
      <c r="O10945" s="4" t="s">
        <v>6</v>
      </c>
    </row>
    <row r="10946" spans="1:19">
      <c r="A10946" t="n">
        <v>90622</v>
      </c>
      <c r="B10946" s="11" t="n">
        <v>50</v>
      </c>
      <c r="C10946" s="7" t="n">
        <v>0</v>
      </c>
      <c r="D10946" s="7" t="n">
        <v>4522</v>
      </c>
      <c r="E10946" s="7" t="n">
        <v>0.5</v>
      </c>
      <c r="F10946" s="7" t="n">
        <v>3000</v>
      </c>
      <c r="G10946" s="7" t="n">
        <v>0</v>
      </c>
      <c r="H10946" s="7" t="n">
        <v>0</v>
      </c>
      <c r="I10946" s="7" t="n">
        <v>1</v>
      </c>
      <c r="J10946" s="7" t="n">
        <v>1560</v>
      </c>
      <c r="K10946" s="7" t="n">
        <v>0</v>
      </c>
      <c r="L10946" s="7" t="n">
        <v>0</v>
      </c>
      <c r="M10946" s="7" t="n">
        <v>0</v>
      </c>
      <c r="N10946" s="7" t="n">
        <v>1112014848</v>
      </c>
      <c r="O10946" s="7" t="s">
        <v>13</v>
      </c>
    </row>
    <row r="10947" spans="1:19">
      <c r="A10947" t="s">
        <v>4</v>
      </c>
      <c r="B10947" s="4" t="s">
        <v>5</v>
      </c>
      <c r="C10947" s="4" t="s">
        <v>14</v>
      </c>
      <c r="D10947" s="4" t="s">
        <v>14</v>
      </c>
      <c r="E10947" s="4" t="s">
        <v>24</v>
      </c>
      <c r="F10947" s="4" t="s">
        <v>24</v>
      </c>
      <c r="G10947" s="4" t="s">
        <v>24</v>
      </c>
      <c r="H10947" s="4" t="s">
        <v>10</v>
      </c>
    </row>
    <row r="10948" spans="1:19">
      <c r="A10948" t="n">
        <v>90661</v>
      </c>
      <c r="B10948" s="33" t="n">
        <v>45</v>
      </c>
      <c r="C10948" s="7" t="n">
        <v>2</v>
      </c>
      <c r="D10948" s="7" t="n">
        <v>3</v>
      </c>
      <c r="E10948" s="7" t="n">
        <v>-136.059997558594</v>
      </c>
      <c r="F10948" s="7" t="n">
        <v>121.819999694824</v>
      </c>
      <c r="G10948" s="7" t="n">
        <v>61.5299987792969</v>
      </c>
      <c r="H10948" s="7" t="n">
        <v>8000</v>
      </c>
    </row>
    <row r="10949" spans="1:19">
      <c r="A10949" t="s">
        <v>4</v>
      </c>
      <c r="B10949" s="4" t="s">
        <v>5</v>
      </c>
      <c r="C10949" s="4" t="s">
        <v>14</v>
      </c>
      <c r="D10949" s="4" t="s">
        <v>14</v>
      </c>
      <c r="E10949" s="4" t="s">
        <v>24</v>
      </c>
      <c r="F10949" s="4" t="s">
        <v>24</v>
      </c>
      <c r="G10949" s="4" t="s">
        <v>24</v>
      </c>
      <c r="H10949" s="4" t="s">
        <v>10</v>
      </c>
      <c r="I10949" s="4" t="s">
        <v>14</v>
      </c>
    </row>
    <row r="10950" spans="1:19">
      <c r="A10950" t="n">
        <v>90678</v>
      </c>
      <c r="B10950" s="33" t="n">
        <v>45</v>
      </c>
      <c r="C10950" s="7" t="n">
        <v>4</v>
      </c>
      <c r="D10950" s="7" t="n">
        <v>3</v>
      </c>
      <c r="E10950" s="7" t="n">
        <v>13.460000038147</v>
      </c>
      <c r="F10950" s="7" t="n">
        <v>3.51999998092651</v>
      </c>
      <c r="G10950" s="7" t="n">
        <v>351.869995117188</v>
      </c>
      <c r="H10950" s="7" t="n">
        <v>8000</v>
      </c>
      <c r="I10950" s="7" t="n">
        <v>1</v>
      </c>
    </row>
    <row r="10951" spans="1:19">
      <c r="A10951" t="s">
        <v>4</v>
      </c>
      <c r="B10951" s="4" t="s">
        <v>5</v>
      </c>
      <c r="C10951" s="4" t="s">
        <v>14</v>
      </c>
      <c r="D10951" s="4" t="s">
        <v>14</v>
      </c>
      <c r="E10951" s="4" t="s">
        <v>24</v>
      </c>
      <c r="F10951" s="4" t="s">
        <v>10</v>
      </c>
    </row>
    <row r="10952" spans="1:19">
      <c r="A10952" t="n">
        <v>90696</v>
      </c>
      <c r="B10952" s="33" t="n">
        <v>45</v>
      </c>
      <c r="C10952" s="7" t="n">
        <v>5</v>
      </c>
      <c r="D10952" s="7" t="n">
        <v>3</v>
      </c>
      <c r="E10952" s="7" t="n">
        <v>11.6999998092651</v>
      </c>
      <c r="F10952" s="7" t="n">
        <v>8000</v>
      </c>
    </row>
    <row r="10953" spans="1:19">
      <c r="A10953" t="s">
        <v>4</v>
      </c>
      <c r="B10953" s="4" t="s">
        <v>5</v>
      </c>
      <c r="C10953" s="4" t="s">
        <v>14</v>
      </c>
      <c r="D10953" s="4" t="s">
        <v>14</v>
      </c>
      <c r="E10953" s="4" t="s">
        <v>24</v>
      </c>
      <c r="F10953" s="4" t="s">
        <v>10</v>
      </c>
    </row>
    <row r="10954" spans="1:19">
      <c r="A10954" t="n">
        <v>90705</v>
      </c>
      <c r="B10954" s="33" t="n">
        <v>45</v>
      </c>
      <c r="C10954" s="7" t="n">
        <v>11</v>
      </c>
      <c r="D10954" s="7" t="n">
        <v>3</v>
      </c>
      <c r="E10954" s="7" t="n">
        <v>32.7999992370605</v>
      </c>
      <c r="F10954" s="7" t="n">
        <v>8000</v>
      </c>
    </row>
    <row r="10955" spans="1:19">
      <c r="A10955" t="s">
        <v>4</v>
      </c>
      <c r="B10955" s="4" t="s">
        <v>5</v>
      </c>
      <c r="C10955" s="4" t="s">
        <v>14</v>
      </c>
      <c r="D10955" s="4" t="s">
        <v>10</v>
      </c>
      <c r="E10955" s="4" t="s">
        <v>24</v>
      </c>
    </row>
    <row r="10956" spans="1:19">
      <c r="A10956" t="n">
        <v>90714</v>
      </c>
      <c r="B10956" s="23" t="n">
        <v>58</v>
      </c>
      <c r="C10956" s="7" t="n">
        <v>100</v>
      </c>
      <c r="D10956" s="7" t="n">
        <v>1000</v>
      </c>
      <c r="E10956" s="7" t="n">
        <v>1</v>
      </c>
    </row>
    <row r="10957" spans="1:19">
      <c r="A10957" t="s">
        <v>4</v>
      </c>
      <c r="B10957" s="4" t="s">
        <v>5</v>
      </c>
      <c r="C10957" s="4" t="s">
        <v>14</v>
      </c>
      <c r="D10957" s="4" t="s">
        <v>10</v>
      </c>
    </row>
    <row r="10958" spans="1:19">
      <c r="A10958" t="n">
        <v>90722</v>
      </c>
      <c r="B10958" s="23" t="n">
        <v>58</v>
      </c>
      <c r="C10958" s="7" t="n">
        <v>255</v>
      </c>
      <c r="D10958" s="7" t="n">
        <v>0</v>
      </c>
    </row>
    <row r="10959" spans="1:19">
      <c r="A10959" t="s">
        <v>4</v>
      </c>
      <c r="B10959" s="4" t="s">
        <v>5</v>
      </c>
      <c r="C10959" s="4" t="s">
        <v>14</v>
      </c>
      <c r="D10959" s="4" t="s">
        <v>24</v>
      </c>
      <c r="E10959" s="4" t="s">
        <v>10</v>
      </c>
      <c r="F10959" s="4" t="s">
        <v>14</v>
      </c>
    </row>
    <row r="10960" spans="1:19">
      <c r="A10960" t="n">
        <v>90726</v>
      </c>
      <c r="B10960" s="15" t="n">
        <v>49</v>
      </c>
      <c r="C10960" s="7" t="n">
        <v>3</v>
      </c>
      <c r="D10960" s="7" t="n">
        <v>0.800000011920929</v>
      </c>
      <c r="E10960" s="7" t="n">
        <v>500</v>
      </c>
      <c r="F10960" s="7" t="n">
        <v>0</v>
      </c>
    </row>
    <row r="10961" spans="1:15">
      <c r="A10961" t="s">
        <v>4</v>
      </c>
      <c r="B10961" s="4" t="s">
        <v>5</v>
      </c>
      <c r="C10961" s="4" t="s">
        <v>10</v>
      </c>
    </row>
    <row r="10962" spans="1:15">
      <c r="A10962" t="n">
        <v>90735</v>
      </c>
      <c r="B10962" s="27" t="n">
        <v>16</v>
      </c>
      <c r="C10962" s="7" t="n">
        <v>250</v>
      </c>
    </row>
    <row r="10963" spans="1:15">
      <c r="A10963" t="s">
        <v>4</v>
      </c>
      <c r="B10963" s="4" t="s">
        <v>5</v>
      </c>
      <c r="C10963" s="4" t="s">
        <v>14</v>
      </c>
      <c r="D10963" s="4" t="s">
        <v>10</v>
      </c>
      <c r="E10963" s="4" t="s">
        <v>24</v>
      </c>
      <c r="F10963" s="4" t="s">
        <v>10</v>
      </c>
      <c r="G10963" s="4" t="s">
        <v>9</v>
      </c>
      <c r="H10963" s="4" t="s">
        <v>9</v>
      </c>
      <c r="I10963" s="4" t="s">
        <v>10</v>
      </c>
      <c r="J10963" s="4" t="s">
        <v>10</v>
      </c>
      <c r="K10963" s="4" t="s">
        <v>9</v>
      </c>
      <c r="L10963" s="4" t="s">
        <v>9</v>
      </c>
      <c r="M10963" s="4" t="s">
        <v>9</v>
      </c>
      <c r="N10963" s="4" t="s">
        <v>9</v>
      </c>
      <c r="O10963" s="4" t="s">
        <v>6</v>
      </c>
    </row>
    <row r="10964" spans="1:15">
      <c r="A10964" t="n">
        <v>90738</v>
      </c>
      <c r="B10964" s="11" t="n">
        <v>50</v>
      </c>
      <c r="C10964" s="7" t="n">
        <v>0</v>
      </c>
      <c r="D10964" s="7" t="n">
        <v>4427</v>
      </c>
      <c r="E10964" s="7" t="n">
        <v>0.800000011920929</v>
      </c>
      <c r="F10964" s="7" t="n">
        <v>100</v>
      </c>
      <c r="G10964" s="7" t="n">
        <v>0</v>
      </c>
      <c r="H10964" s="7" t="n">
        <v>0</v>
      </c>
      <c r="I10964" s="7" t="n">
        <v>1</v>
      </c>
      <c r="J10964" s="7" t="n">
        <v>1561</v>
      </c>
      <c r="K10964" s="7" t="n">
        <v>0</v>
      </c>
      <c r="L10964" s="7" t="n">
        <v>0</v>
      </c>
      <c r="M10964" s="7" t="n">
        <v>0</v>
      </c>
      <c r="N10964" s="7" t="n">
        <v>1112014848</v>
      </c>
      <c r="O10964" s="7" t="s">
        <v>13</v>
      </c>
    </row>
    <row r="10965" spans="1:15">
      <c r="A10965" t="s">
        <v>4</v>
      </c>
      <c r="B10965" s="4" t="s">
        <v>5</v>
      </c>
      <c r="C10965" s="4" t="s">
        <v>10</v>
      </c>
    </row>
    <row r="10966" spans="1:15">
      <c r="A10966" t="n">
        <v>90777</v>
      </c>
      <c r="B10966" s="27" t="n">
        <v>16</v>
      </c>
      <c r="C10966" s="7" t="n">
        <v>250</v>
      </c>
    </row>
    <row r="10967" spans="1:15">
      <c r="A10967" t="s">
        <v>4</v>
      </c>
      <c r="B10967" s="4" t="s">
        <v>5</v>
      </c>
      <c r="C10967" s="4" t="s">
        <v>14</v>
      </c>
      <c r="D10967" s="4" t="s">
        <v>24</v>
      </c>
      <c r="E10967" s="4" t="s">
        <v>24</v>
      </c>
      <c r="F10967" s="4" t="s">
        <v>24</v>
      </c>
    </row>
    <row r="10968" spans="1:15">
      <c r="A10968" t="n">
        <v>90780</v>
      </c>
      <c r="B10968" s="33" t="n">
        <v>45</v>
      </c>
      <c r="C10968" s="7" t="n">
        <v>9</v>
      </c>
      <c r="D10968" s="7" t="n">
        <v>0.0399999991059303</v>
      </c>
      <c r="E10968" s="7" t="n">
        <v>0.0500000007450581</v>
      </c>
      <c r="F10968" s="7" t="n">
        <v>0.5</v>
      </c>
    </row>
    <row r="10969" spans="1:15">
      <c r="A10969" t="s">
        <v>4</v>
      </c>
      <c r="B10969" s="4" t="s">
        <v>5</v>
      </c>
      <c r="C10969" s="4" t="s">
        <v>14</v>
      </c>
      <c r="D10969" s="4" t="s">
        <v>14</v>
      </c>
      <c r="E10969" s="4" t="s">
        <v>14</v>
      </c>
      <c r="F10969" s="4" t="s">
        <v>14</v>
      </c>
    </row>
    <row r="10970" spans="1:15">
      <c r="A10970" t="n">
        <v>90794</v>
      </c>
      <c r="B10970" s="8" t="n">
        <v>14</v>
      </c>
      <c r="C10970" s="7" t="n">
        <v>0</v>
      </c>
      <c r="D10970" s="7" t="n">
        <v>1</v>
      </c>
      <c r="E10970" s="7" t="n">
        <v>0</v>
      </c>
      <c r="F10970" s="7" t="n">
        <v>0</v>
      </c>
    </row>
    <row r="10971" spans="1:15">
      <c r="A10971" t="s">
        <v>4</v>
      </c>
      <c r="B10971" s="4" t="s">
        <v>5</v>
      </c>
      <c r="C10971" s="4" t="s">
        <v>14</v>
      </c>
      <c r="D10971" s="4" t="s">
        <v>10</v>
      </c>
      <c r="E10971" s="4" t="s">
        <v>6</v>
      </c>
    </row>
    <row r="10972" spans="1:15">
      <c r="A10972" t="n">
        <v>90799</v>
      </c>
      <c r="B10972" s="26" t="n">
        <v>51</v>
      </c>
      <c r="C10972" s="7" t="n">
        <v>4</v>
      </c>
      <c r="D10972" s="7" t="n">
        <v>1561</v>
      </c>
      <c r="E10972" s="7" t="s">
        <v>44</v>
      </c>
    </row>
    <row r="10973" spans="1:15">
      <c r="A10973" t="s">
        <v>4</v>
      </c>
      <c r="B10973" s="4" t="s">
        <v>5</v>
      </c>
      <c r="C10973" s="4" t="s">
        <v>10</v>
      </c>
    </row>
    <row r="10974" spans="1:15">
      <c r="A10974" t="n">
        <v>90812</v>
      </c>
      <c r="B10974" s="27" t="n">
        <v>16</v>
      </c>
      <c r="C10974" s="7" t="n">
        <v>0</v>
      </c>
    </row>
    <row r="10975" spans="1:15">
      <c r="A10975" t="s">
        <v>4</v>
      </c>
      <c r="B10975" s="4" t="s">
        <v>5</v>
      </c>
      <c r="C10975" s="4" t="s">
        <v>10</v>
      </c>
      <c r="D10975" s="4" t="s">
        <v>14</v>
      </c>
      <c r="E10975" s="4" t="s">
        <v>9</v>
      </c>
      <c r="F10975" s="4" t="s">
        <v>45</v>
      </c>
      <c r="G10975" s="4" t="s">
        <v>14</v>
      </c>
      <c r="H10975" s="4" t="s">
        <v>14</v>
      </c>
      <c r="I10975" s="4" t="s">
        <v>14</v>
      </c>
    </row>
    <row r="10976" spans="1:15">
      <c r="A10976" t="n">
        <v>90815</v>
      </c>
      <c r="B10976" s="28" t="n">
        <v>26</v>
      </c>
      <c r="C10976" s="7" t="n">
        <v>1561</v>
      </c>
      <c r="D10976" s="7" t="n">
        <v>17</v>
      </c>
      <c r="E10976" s="7" t="n">
        <v>61402</v>
      </c>
      <c r="F10976" s="7" t="s">
        <v>717</v>
      </c>
      <c r="G10976" s="7" t="n">
        <v>8</v>
      </c>
      <c r="H10976" s="7" t="n">
        <v>2</v>
      </c>
      <c r="I10976" s="7" t="n">
        <v>0</v>
      </c>
    </row>
    <row r="10977" spans="1:15">
      <c r="A10977" t="s">
        <v>4</v>
      </c>
      <c r="B10977" s="4" t="s">
        <v>5</v>
      </c>
      <c r="C10977" s="4" t="s">
        <v>10</v>
      </c>
    </row>
    <row r="10978" spans="1:15">
      <c r="A10978" t="n">
        <v>90845</v>
      </c>
      <c r="B10978" s="27" t="n">
        <v>16</v>
      </c>
      <c r="C10978" s="7" t="n">
        <v>1500</v>
      </c>
    </row>
    <row r="10979" spans="1:15">
      <c r="A10979" t="s">
        <v>4</v>
      </c>
      <c r="B10979" s="4" t="s">
        <v>5</v>
      </c>
      <c r="C10979" s="4" t="s">
        <v>10</v>
      </c>
      <c r="D10979" s="4" t="s">
        <v>14</v>
      </c>
    </row>
    <row r="10980" spans="1:15">
      <c r="A10980" t="n">
        <v>90848</v>
      </c>
      <c r="B10980" s="31" t="n">
        <v>89</v>
      </c>
      <c r="C10980" s="7" t="n">
        <v>65533</v>
      </c>
      <c r="D10980" s="7" t="n">
        <v>0</v>
      </c>
    </row>
    <row r="10981" spans="1:15">
      <c r="A10981" t="s">
        <v>4</v>
      </c>
      <c r="B10981" s="4" t="s">
        <v>5</v>
      </c>
      <c r="C10981" s="4" t="s">
        <v>10</v>
      </c>
      <c r="D10981" s="4" t="s">
        <v>14</v>
      </c>
    </row>
    <row r="10982" spans="1:15">
      <c r="A10982" t="n">
        <v>90852</v>
      </c>
      <c r="B10982" s="31" t="n">
        <v>89</v>
      </c>
      <c r="C10982" s="7" t="n">
        <v>65533</v>
      </c>
      <c r="D10982" s="7" t="n">
        <v>1</v>
      </c>
    </row>
    <row r="10983" spans="1:15">
      <c r="A10983" t="s">
        <v>4</v>
      </c>
      <c r="B10983" s="4" t="s">
        <v>5</v>
      </c>
      <c r="C10983" s="4" t="s">
        <v>14</v>
      </c>
      <c r="D10983" s="4" t="s">
        <v>10</v>
      </c>
      <c r="E10983" s="4" t="s">
        <v>10</v>
      </c>
      <c r="F10983" s="4" t="s">
        <v>14</v>
      </c>
    </row>
    <row r="10984" spans="1:15">
      <c r="A10984" t="n">
        <v>90856</v>
      </c>
      <c r="B10984" s="25" t="n">
        <v>25</v>
      </c>
      <c r="C10984" s="7" t="n">
        <v>1</v>
      </c>
      <c r="D10984" s="7" t="n">
        <v>65535</v>
      </c>
      <c r="E10984" s="7" t="n">
        <v>65535</v>
      </c>
      <c r="F10984" s="7" t="n">
        <v>0</v>
      </c>
    </row>
    <row r="10985" spans="1:15">
      <c r="A10985" t="s">
        <v>4</v>
      </c>
      <c r="B10985" s="4" t="s">
        <v>5</v>
      </c>
      <c r="C10985" s="4" t="s">
        <v>14</v>
      </c>
      <c r="D10985" s="4" t="s">
        <v>24</v>
      </c>
      <c r="E10985" s="4" t="s">
        <v>24</v>
      </c>
      <c r="F10985" s="4" t="s">
        <v>24</v>
      </c>
    </row>
    <row r="10986" spans="1:15">
      <c r="A10986" t="n">
        <v>90863</v>
      </c>
      <c r="B10986" s="33" t="n">
        <v>45</v>
      </c>
      <c r="C10986" s="7" t="n">
        <v>9</v>
      </c>
      <c r="D10986" s="7" t="n">
        <v>0.0199999995529652</v>
      </c>
      <c r="E10986" s="7" t="n">
        <v>0.0399999991059303</v>
      </c>
      <c r="F10986" s="7" t="n">
        <v>0.5</v>
      </c>
    </row>
    <row r="10987" spans="1:15">
      <c r="A10987" t="s">
        <v>4</v>
      </c>
      <c r="B10987" s="4" t="s">
        <v>5</v>
      </c>
      <c r="C10987" s="4" t="s">
        <v>14</v>
      </c>
      <c r="D10987" s="4" t="s">
        <v>10</v>
      </c>
      <c r="E10987" s="4" t="s">
        <v>6</v>
      </c>
    </row>
    <row r="10988" spans="1:15">
      <c r="A10988" t="n">
        <v>90877</v>
      </c>
      <c r="B10988" s="26" t="n">
        <v>51</v>
      </c>
      <c r="C10988" s="7" t="n">
        <v>4</v>
      </c>
      <c r="D10988" s="7" t="n">
        <v>1560</v>
      </c>
      <c r="E10988" s="7" t="s">
        <v>44</v>
      </c>
    </row>
    <row r="10989" spans="1:15">
      <c r="A10989" t="s">
        <v>4</v>
      </c>
      <c r="B10989" s="4" t="s">
        <v>5</v>
      </c>
      <c r="C10989" s="4" t="s">
        <v>10</v>
      </c>
    </row>
    <row r="10990" spans="1:15">
      <c r="A10990" t="n">
        <v>90890</v>
      </c>
      <c r="B10990" s="27" t="n">
        <v>16</v>
      </c>
      <c r="C10990" s="7" t="n">
        <v>0</v>
      </c>
    </row>
    <row r="10991" spans="1:15">
      <c r="A10991" t="s">
        <v>4</v>
      </c>
      <c r="B10991" s="4" t="s">
        <v>5</v>
      </c>
      <c r="C10991" s="4" t="s">
        <v>10</v>
      </c>
      <c r="D10991" s="4" t="s">
        <v>14</v>
      </c>
      <c r="E10991" s="4" t="s">
        <v>9</v>
      </c>
      <c r="F10991" s="4" t="s">
        <v>45</v>
      </c>
      <c r="G10991" s="4" t="s">
        <v>14</v>
      </c>
      <c r="H10991" s="4" t="s">
        <v>14</v>
      </c>
    </row>
    <row r="10992" spans="1:15">
      <c r="A10992" t="n">
        <v>90893</v>
      </c>
      <c r="B10992" s="28" t="n">
        <v>26</v>
      </c>
      <c r="C10992" s="7" t="n">
        <v>1560</v>
      </c>
      <c r="D10992" s="7" t="n">
        <v>17</v>
      </c>
      <c r="E10992" s="7" t="n">
        <v>61403</v>
      </c>
      <c r="F10992" s="7" t="s">
        <v>718</v>
      </c>
      <c r="G10992" s="7" t="n">
        <v>2</v>
      </c>
      <c r="H10992" s="7" t="n">
        <v>0</v>
      </c>
    </row>
    <row r="10993" spans="1:8">
      <c r="A10993" t="s">
        <v>4</v>
      </c>
      <c r="B10993" s="4" t="s">
        <v>5</v>
      </c>
    </row>
    <row r="10994" spans="1:8">
      <c r="A10994" t="n">
        <v>90939</v>
      </c>
      <c r="B10994" s="29" t="n">
        <v>28</v>
      </c>
    </row>
    <row r="10995" spans="1:8">
      <c r="A10995" t="s">
        <v>4</v>
      </c>
      <c r="B10995" s="4" t="s">
        <v>5</v>
      </c>
      <c r="C10995" s="4" t="s">
        <v>10</v>
      </c>
      <c r="D10995" s="4" t="s">
        <v>14</v>
      </c>
    </row>
    <row r="10996" spans="1:8">
      <c r="A10996" t="n">
        <v>90940</v>
      </c>
      <c r="B10996" s="31" t="n">
        <v>89</v>
      </c>
      <c r="C10996" s="7" t="n">
        <v>65533</v>
      </c>
      <c r="D10996" s="7" t="n">
        <v>1</v>
      </c>
    </row>
    <row r="10997" spans="1:8">
      <c r="A10997" t="s">
        <v>4</v>
      </c>
      <c r="B10997" s="4" t="s">
        <v>5</v>
      </c>
      <c r="C10997" s="4" t="s">
        <v>9</v>
      </c>
    </row>
    <row r="10998" spans="1:8">
      <c r="A10998" t="n">
        <v>90944</v>
      </c>
      <c r="B10998" s="30" t="n">
        <v>15</v>
      </c>
      <c r="C10998" s="7" t="n">
        <v>256</v>
      </c>
    </row>
    <row r="10999" spans="1:8">
      <c r="A10999" t="s">
        <v>4</v>
      </c>
      <c r="B10999" s="4" t="s">
        <v>5</v>
      </c>
      <c r="C10999" s="4" t="s">
        <v>14</v>
      </c>
      <c r="D10999" s="4" t="s">
        <v>10</v>
      </c>
      <c r="E10999" s="4" t="s">
        <v>24</v>
      </c>
    </row>
    <row r="11000" spans="1:8">
      <c r="A11000" t="n">
        <v>90949</v>
      </c>
      <c r="B11000" s="23" t="n">
        <v>58</v>
      </c>
      <c r="C11000" s="7" t="n">
        <v>101</v>
      </c>
      <c r="D11000" s="7" t="n">
        <v>300</v>
      </c>
      <c r="E11000" s="7" t="n">
        <v>1</v>
      </c>
    </row>
    <row r="11001" spans="1:8">
      <c r="A11001" t="s">
        <v>4</v>
      </c>
      <c r="B11001" s="4" t="s">
        <v>5</v>
      </c>
      <c r="C11001" s="4" t="s">
        <v>14</v>
      </c>
      <c r="D11001" s="4" t="s">
        <v>10</v>
      </c>
    </row>
    <row r="11002" spans="1:8">
      <c r="A11002" t="n">
        <v>90957</v>
      </c>
      <c r="B11002" s="23" t="n">
        <v>58</v>
      </c>
      <c r="C11002" s="7" t="n">
        <v>254</v>
      </c>
      <c r="D11002" s="7" t="n">
        <v>0</v>
      </c>
    </row>
    <row r="11003" spans="1:8">
      <c r="A11003" t="s">
        <v>4</v>
      </c>
      <c r="B11003" s="4" t="s">
        <v>5</v>
      </c>
      <c r="C11003" s="4" t="s">
        <v>14</v>
      </c>
      <c r="D11003" s="4" t="s">
        <v>14</v>
      </c>
      <c r="E11003" s="4" t="s">
        <v>24</v>
      </c>
      <c r="F11003" s="4" t="s">
        <v>24</v>
      </c>
      <c r="G11003" s="4" t="s">
        <v>24</v>
      </c>
      <c r="H11003" s="4" t="s">
        <v>10</v>
      </c>
    </row>
    <row r="11004" spans="1:8">
      <c r="A11004" t="n">
        <v>90961</v>
      </c>
      <c r="B11004" s="33" t="n">
        <v>45</v>
      </c>
      <c r="C11004" s="7" t="n">
        <v>2</v>
      </c>
      <c r="D11004" s="7" t="n">
        <v>3</v>
      </c>
      <c r="E11004" s="7" t="n">
        <v>-136.139999389648</v>
      </c>
      <c r="F11004" s="7" t="n">
        <v>122.190002441406</v>
      </c>
      <c r="G11004" s="7" t="n">
        <v>37.4500007629395</v>
      </c>
      <c r="H11004" s="7" t="n">
        <v>0</v>
      </c>
    </row>
    <row r="11005" spans="1:8">
      <c r="A11005" t="s">
        <v>4</v>
      </c>
      <c r="B11005" s="4" t="s">
        <v>5</v>
      </c>
      <c r="C11005" s="4" t="s">
        <v>14</v>
      </c>
      <c r="D11005" s="4" t="s">
        <v>14</v>
      </c>
      <c r="E11005" s="4" t="s">
        <v>24</v>
      </c>
      <c r="F11005" s="4" t="s">
        <v>24</v>
      </c>
      <c r="G11005" s="4" t="s">
        <v>24</v>
      </c>
      <c r="H11005" s="4" t="s">
        <v>10</v>
      </c>
      <c r="I11005" s="4" t="s">
        <v>14</v>
      </c>
    </row>
    <row r="11006" spans="1:8">
      <c r="A11006" t="n">
        <v>90978</v>
      </c>
      <c r="B11006" s="33" t="n">
        <v>45</v>
      </c>
      <c r="C11006" s="7" t="n">
        <v>4</v>
      </c>
      <c r="D11006" s="7" t="n">
        <v>3</v>
      </c>
      <c r="E11006" s="7" t="n">
        <v>349.070007324219</v>
      </c>
      <c r="F11006" s="7" t="n">
        <v>338.700012207031</v>
      </c>
      <c r="G11006" s="7" t="n">
        <v>9.86999988555908</v>
      </c>
      <c r="H11006" s="7" t="n">
        <v>0</v>
      </c>
      <c r="I11006" s="7" t="n">
        <v>0</v>
      </c>
    </row>
    <row r="11007" spans="1:8">
      <c r="A11007" t="s">
        <v>4</v>
      </c>
      <c r="B11007" s="4" t="s">
        <v>5</v>
      </c>
      <c r="C11007" s="4" t="s">
        <v>14</v>
      </c>
      <c r="D11007" s="4" t="s">
        <v>14</v>
      </c>
      <c r="E11007" s="4" t="s">
        <v>24</v>
      </c>
      <c r="F11007" s="4" t="s">
        <v>10</v>
      </c>
    </row>
    <row r="11008" spans="1:8">
      <c r="A11008" t="n">
        <v>90996</v>
      </c>
      <c r="B11008" s="33" t="n">
        <v>45</v>
      </c>
      <c r="C11008" s="7" t="n">
        <v>5</v>
      </c>
      <c r="D11008" s="7" t="n">
        <v>3</v>
      </c>
      <c r="E11008" s="7" t="n">
        <v>10.8999996185303</v>
      </c>
      <c r="F11008" s="7" t="n">
        <v>0</v>
      </c>
    </row>
    <row r="11009" spans="1:9">
      <c r="A11009" t="s">
        <v>4</v>
      </c>
      <c r="B11009" s="4" t="s">
        <v>5</v>
      </c>
      <c r="C11009" s="4" t="s">
        <v>14</v>
      </c>
      <c r="D11009" s="4" t="s">
        <v>14</v>
      </c>
      <c r="E11009" s="4" t="s">
        <v>24</v>
      </c>
      <c r="F11009" s="4" t="s">
        <v>10</v>
      </c>
    </row>
    <row r="11010" spans="1:9">
      <c r="A11010" t="n">
        <v>91005</v>
      </c>
      <c r="B11010" s="33" t="n">
        <v>45</v>
      </c>
      <c r="C11010" s="7" t="n">
        <v>11</v>
      </c>
      <c r="D11010" s="7" t="n">
        <v>3</v>
      </c>
      <c r="E11010" s="7" t="n">
        <v>26.5</v>
      </c>
      <c r="F11010" s="7" t="n">
        <v>0</v>
      </c>
    </row>
    <row r="11011" spans="1:9">
      <c r="A11011" t="s">
        <v>4</v>
      </c>
      <c r="B11011" s="4" t="s">
        <v>5</v>
      </c>
      <c r="C11011" s="4" t="s">
        <v>14</v>
      </c>
      <c r="D11011" s="4" t="s">
        <v>10</v>
      </c>
      <c r="E11011" s="4" t="s">
        <v>10</v>
      </c>
      <c r="F11011" s="4" t="s">
        <v>9</v>
      </c>
    </row>
    <row r="11012" spans="1:9">
      <c r="A11012" t="n">
        <v>91014</v>
      </c>
      <c r="B11012" s="59" t="n">
        <v>84</v>
      </c>
      <c r="C11012" s="7" t="n">
        <v>1</v>
      </c>
      <c r="D11012" s="7" t="n">
        <v>0</v>
      </c>
      <c r="E11012" s="7" t="n">
        <v>0</v>
      </c>
      <c r="F11012" s="7" t="n">
        <v>0</v>
      </c>
    </row>
    <row r="11013" spans="1:9">
      <c r="A11013" t="s">
        <v>4</v>
      </c>
      <c r="B11013" s="4" t="s">
        <v>5</v>
      </c>
      <c r="C11013" s="4" t="s">
        <v>14</v>
      </c>
      <c r="D11013" s="4" t="s">
        <v>14</v>
      </c>
      <c r="E11013" s="4" t="s">
        <v>24</v>
      </c>
      <c r="F11013" s="4" t="s">
        <v>10</v>
      </c>
    </row>
    <row r="11014" spans="1:9">
      <c r="A11014" t="n">
        <v>91024</v>
      </c>
      <c r="B11014" s="33" t="n">
        <v>45</v>
      </c>
      <c r="C11014" s="7" t="n">
        <v>5</v>
      </c>
      <c r="D11014" s="7" t="n">
        <v>3</v>
      </c>
      <c r="E11014" s="7" t="n">
        <v>8.60000038146973</v>
      </c>
      <c r="F11014" s="7" t="n">
        <v>3000</v>
      </c>
    </row>
    <row r="11015" spans="1:9">
      <c r="A11015" t="s">
        <v>4</v>
      </c>
      <c r="B11015" s="4" t="s">
        <v>5</v>
      </c>
      <c r="C11015" s="4" t="s">
        <v>14</v>
      </c>
    </row>
    <row r="11016" spans="1:9">
      <c r="A11016" t="n">
        <v>91033</v>
      </c>
      <c r="B11016" s="62" t="n">
        <v>116</v>
      </c>
      <c r="C11016" s="7" t="n">
        <v>0</v>
      </c>
    </row>
    <row r="11017" spans="1:9">
      <c r="A11017" t="s">
        <v>4</v>
      </c>
      <c r="B11017" s="4" t="s">
        <v>5</v>
      </c>
      <c r="C11017" s="4" t="s">
        <v>14</v>
      </c>
      <c r="D11017" s="4" t="s">
        <v>10</v>
      </c>
    </row>
    <row r="11018" spans="1:9">
      <c r="A11018" t="n">
        <v>91035</v>
      </c>
      <c r="B11018" s="62" t="n">
        <v>116</v>
      </c>
      <c r="C11018" s="7" t="n">
        <v>2</v>
      </c>
      <c r="D11018" s="7" t="n">
        <v>1</v>
      </c>
    </row>
    <row r="11019" spans="1:9">
      <c r="A11019" t="s">
        <v>4</v>
      </c>
      <c r="B11019" s="4" t="s">
        <v>5</v>
      </c>
      <c r="C11019" s="4" t="s">
        <v>14</v>
      </c>
      <c r="D11019" s="4" t="s">
        <v>9</v>
      </c>
    </row>
    <row r="11020" spans="1:9">
      <c r="A11020" t="n">
        <v>91039</v>
      </c>
      <c r="B11020" s="62" t="n">
        <v>116</v>
      </c>
      <c r="C11020" s="7" t="n">
        <v>5</v>
      </c>
      <c r="D11020" s="7" t="n">
        <v>1114636288</v>
      </c>
    </row>
    <row r="11021" spans="1:9">
      <c r="A11021" t="s">
        <v>4</v>
      </c>
      <c r="B11021" s="4" t="s">
        <v>5</v>
      </c>
      <c r="C11021" s="4" t="s">
        <v>14</v>
      </c>
      <c r="D11021" s="4" t="s">
        <v>10</v>
      </c>
    </row>
    <row r="11022" spans="1:9">
      <c r="A11022" t="n">
        <v>91045</v>
      </c>
      <c r="B11022" s="62" t="n">
        <v>116</v>
      </c>
      <c r="C11022" s="7" t="n">
        <v>6</v>
      </c>
      <c r="D11022" s="7" t="n">
        <v>1</v>
      </c>
    </row>
    <row r="11023" spans="1:9">
      <c r="A11023" t="s">
        <v>4</v>
      </c>
      <c r="B11023" s="4" t="s">
        <v>5</v>
      </c>
      <c r="C11023" s="4" t="s">
        <v>10</v>
      </c>
      <c r="D11023" s="4" t="s">
        <v>14</v>
      </c>
      <c r="E11023" s="4" t="s">
        <v>6</v>
      </c>
      <c r="F11023" s="4" t="s">
        <v>24</v>
      </c>
      <c r="G11023" s="4" t="s">
        <v>24</v>
      </c>
      <c r="H11023" s="4" t="s">
        <v>24</v>
      </c>
    </row>
    <row r="11024" spans="1:9">
      <c r="A11024" t="n">
        <v>91049</v>
      </c>
      <c r="B11024" s="44" t="n">
        <v>48</v>
      </c>
      <c r="C11024" s="7" t="n">
        <v>7033</v>
      </c>
      <c r="D11024" s="7" t="n">
        <v>0</v>
      </c>
      <c r="E11024" s="7" t="s">
        <v>713</v>
      </c>
      <c r="F11024" s="7" t="n">
        <v>-1</v>
      </c>
      <c r="G11024" s="7" t="n">
        <v>1</v>
      </c>
      <c r="H11024" s="7" t="n">
        <v>0</v>
      </c>
    </row>
    <row r="11025" spans="1:8">
      <c r="A11025" t="s">
        <v>4</v>
      </c>
      <c r="B11025" s="4" t="s">
        <v>5</v>
      </c>
      <c r="C11025" s="4" t="s">
        <v>14</v>
      </c>
      <c r="D11025" s="4" t="s">
        <v>10</v>
      </c>
    </row>
    <row r="11026" spans="1:8">
      <c r="A11026" t="n">
        <v>91076</v>
      </c>
      <c r="B11026" s="23" t="n">
        <v>58</v>
      </c>
      <c r="C11026" s="7" t="n">
        <v>255</v>
      </c>
      <c r="D11026" s="7" t="n">
        <v>0</v>
      </c>
    </row>
    <row r="11027" spans="1:8">
      <c r="A11027" t="s">
        <v>4</v>
      </c>
      <c r="B11027" s="4" t="s">
        <v>5</v>
      </c>
      <c r="C11027" s="4" t="s">
        <v>10</v>
      </c>
    </row>
    <row r="11028" spans="1:8">
      <c r="A11028" t="n">
        <v>91080</v>
      </c>
      <c r="B11028" s="27" t="n">
        <v>16</v>
      </c>
      <c r="C11028" s="7" t="n">
        <v>1500</v>
      </c>
    </row>
    <row r="11029" spans="1:8">
      <c r="A11029" t="s">
        <v>4</v>
      </c>
      <c r="B11029" s="4" t="s">
        <v>5</v>
      </c>
      <c r="C11029" s="4" t="s">
        <v>14</v>
      </c>
      <c r="D11029" s="4" t="s">
        <v>24</v>
      </c>
      <c r="E11029" s="4" t="s">
        <v>24</v>
      </c>
      <c r="F11029" s="4" t="s">
        <v>24</v>
      </c>
    </row>
    <row r="11030" spans="1:8">
      <c r="A11030" t="n">
        <v>91083</v>
      </c>
      <c r="B11030" s="33" t="n">
        <v>45</v>
      </c>
      <c r="C11030" s="7" t="n">
        <v>9</v>
      </c>
      <c r="D11030" s="7" t="n">
        <v>0.0199999995529652</v>
      </c>
      <c r="E11030" s="7" t="n">
        <v>0.0199999995529652</v>
      </c>
      <c r="F11030" s="7" t="n">
        <v>0.5</v>
      </c>
    </row>
    <row r="11031" spans="1:8">
      <c r="A11031" t="s">
        <v>4</v>
      </c>
      <c r="B11031" s="4" t="s">
        <v>5</v>
      </c>
      <c r="C11031" s="4" t="s">
        <v>14</v>
      </c>
      <c r="D11031" s="4" t="s">
        <v>14</v>
      </c>
      <c r="E11031" s="4" t="s">
        <v>14</v>
      </c>
      <c r="F11031" s="4" t="s">
        <v>14</v>
      </c>
    </row>
    <row r="11032" spans="1:8">
      <c r="A11032" t="n">
        <v>91097</v>
      </c>
      <c r="B11032" s="8" t="n">
        <v>14</v>
      </c>
      <c r="C11032" s="7" t="n">
        <v>0</v>
      </c>
      <c r="D11032" s="7" t="n">
        <v>1</v>
      </c>
      <c r="E11032" s="7" t="n">
        <v>0</v>
      </c>
      <c r="F11032" s="7" t="n">
        <v>0</v>
      </c>
    </row>
    <row r="11033" spans="1:8">
      <c r="A11033" t="s">
        <v>4</v>
      </c>
      <c r="B11033" s="4" t="s">
        <v>5</v>
      </c>
      <c r="C11033" s="4" t="s">
        <v>14</v>
      </c>
      <c r="D11033" s="4" t="s">
        <v>10</v>
      </c>
      <c r="E11033" s="4" t="s">
        <v>6</v>
      </c>
    </row>
    <row r="11034" spans="1:8">
      <c r="A11034" t="n">
        <v>91102</v>
      </c>
      <c r="B11034" s="26" t="n">
        <v>51</v>
      </c>
      <c r="C11034" s="7" t="n">
        <v>4</v>
      </c>
      <c r="D11034" s="7" t="n">
        <v>7033</v>
      </c>
      <c r="E11034" s="7" t="s">
        <v>44</v>
      </c>
    </row>
    <row r="11035" spans="1:8">
      <c r="A11035" t="s">
        <v>4</v>
      </c>
      <c r="B11035" s="4" t="s">
        <v>5</v>
      </c>
      <c r="C11035" s="4" t="s">
        <v>10</v>
      </c>
    </row>
    <row r="11036" spans="1:8">
      <c r="A11036" t="n">
        <v>91115</v>
      </c>
      <c r="B11036" s="27" t="n">
        <v>16</v>
      </c>
      <c r="C11036" s="7" t="n">
        <v>0</v>
      </c>
    </row>
    <row r="11037" spans="1:8">
      <c r="A11037" t="s">
        <v>4</v>
      </c>
      <c r="B11037" s="4" t="s">
        <v>5</v>
      </c>
      <c r="C11037" s="4" t="s">
        <v>10</v>
      </c>
      <c r="D11037" s="4" t="s">
        <v>14</v>
      </c>
      <c r="E11037" s="4" t="s">
        <v>9</v>
      </c>
      <c r="F11037" s="4" t="s">
        <v>45</v>
      </c>
      <c r="G11037" s="4" t="s">
        <v>14</v>
      </c>
      <c r="H11037" s="4" t="s">
        <v>14</v>
      </c>
      <c r="I11037" s="4" t="s">
        <v>14</v>
      </c>
      <c r="J11037" s="4" t="s">
        <v>9</v>
      </c>
      <c r="K11037" s="4" t="s">
        <v>45</v>
      </c>
      <c r="L11037" s="4" t="s">
        <v>14</v>
      </c>
      <c r="M11037" s="4" t="s">
        <v>14</v>
      </c>
    </row>
    <row r="11038" spans="1:8">
      <c r="A11038" t="n">
        <v>91118</v>
      </c>
      <c r="B11038" s="28" t="n">
        <v>26</v>
      </c>
      <c r="C11038" s="7" t="n">
        <v>7033</v>
      </c>
      <c r="D11038" s="7" t="n">
        <v>17</v>
      </c>
      <c r="E11038" s="7" t="n">
        <v>52594</v>
      </c>
      <c r="F11038" s="7" t="s">
        <v>719</v>
      </c>
      <c r="G11038" s="7" t="n">
        <v>2</v>
      </c>
      <c r="H11038" s="7" t="n">
        <v>3</v>
      </c>
      <c r="I11038" s="7" t="n">
        <v>17</v>
      </c>
      <c r="J11038" s="7" t="n">
        <v>52595</v>
      </c>
      <c r="K11038" s="7" t="s">
        <v>720</v>
      </c>
      <c r="L11038" s="7" t="n">
        <v>2</v>
      </c>
      <c r="M11038" s="7" t="n">
        <v>0</v>
      </c>
    </row>
    <row r="11039" spans="1:8">
      <c r="A11039" t="s">
        <v>4</v>
      </c>
      <c r="B11039" s="4" t="s">
        <v>5</v>
      </c>
    </row>
    <row r="11040" spans="1:8">
      <c r="A11040" t="n">
        <v>91194</v>
      </c>
      <c r="B11040" s="29" t="n">
        <v>28</v>
      </c>
    </row>
    <row r="11041" spans="1:13">
      <c r="A11041" t="s">
        <v>4</v>
      </c>
      <c r="B11041" s="4" t="s">
        <v>5</v>
      </c>
      <c r="C11041" s="4" t="s">
        <v>10</v>
      </c>
      <c r="D11041" s="4" t="s">
        <v>14</v>
      </c>
    </row>
    <row r="11042" spans="1:13">
      <c r="A11042" t="n">
        <v>91195</v>
      </c>
      <c r="B11042" s="31" t="n">
        <v>89</v>
      </c>
      <c r="C11042" s="7" t="n">
        <v>65533</v>
      </c>
      <c r="D11042" s="7" t="n">
        <v>1</v>
      </c>
    </row>
    <row r="11043" spans="1:13">
      <c r="A11043" t="s">
        <v>4</v>
      </c>
      <c r="B11043" s="4" t="s">
        <v>5</v>
      </c>
      <c r="C11043" s="4" t="s">
        <v>9</v>
      </c>
    </row>
    <row r="11044" spans="1:13">
      <c r="A11044" t="n">
        <v>91199</v>
      </c>
      <c r="B11044" s="30" t="n">
        <v>15</v>
      </c>
      <c r="C11044" s="7" t="n">
        <v>256</v>
      </c>
    </row>
    <row r="11045" spans="1:13">
      <c r="A11045" t="s">
        <v>4</v>
      </c>
      <c r="B11045" s="4" t="s">
        <v>5</v>
      </c>
      <c r="C11045" s="4" t="s">
        <v>14</v>
      </c>
      <c r="D11045" s="4" t="s">
        <v>10</v>
      </c>
      <c r="E11045" s="4" t="s">
        <v>24</v>
      </c>
    </row>
    <row r="11046" spans="1:13">
      <c r="A11046" t="n">
        <v>91204</v>
      </c>
      <c r="B11046" s="23" t="n">
        <v>58</v>
      </c>
      <c r="C11046" s="7" t="n">
        <v>101</v>
      </c>
      <c r="D11046" s="7" t="n">
        <v>300</v>
      </c>
      <c r="E11046" s="7" t="n">
        <v>1</v>
      </c>
    </row>
    <row r="11047" spans="1:13">
      <c r="A11047" t="s">
        <v>4</v>
      </c>
      <c r="B11047" s="4" t="s">
        <v>5</v>
      </c>
      <c r="C11047" s="4" t="s">
        <v>14</v>
      </c>
      <c r="D11047" s="4" t="s">
        <v>10</v>
      </c>
    </row>
    <row r="11048" spans="1:13">
      <c r="A11048" t="n">
        <v>91212</v>
      </c>
      <c r="B11048" s="23" t="n">
        <v>58</v>
      </c>
      <c r="C11048" s="7" t="n">
        <v>254</v>
      </c>
      <c r="D11048" s="7" t="n">
        <v>0</v>
      </c>
    </row>
    <row r="11049" spans="1:13">
      <c r="A11049" t="s">
        <v>4</v>
      </c>
      <c r="B11049" s="4" t="s">
        <v>5</v>
      </c>
      <c r="C11049" s="4" t="s">
        <v>14</v>
      </c>
    </row>
    <row r="11050" spans="1:13">
      <c r="A11050" t="n">
        <v>91216</v>
      </c>
      <c r="B11050" s="62" t="n">
        <v>116</v>
      </c>
      <c r="C11050" s="7" t="n">
        <v>1</v>
      </c>
    </row>
    <row r="11051" spans="1:13">
      <c r="A11051" t="s">
        <v>4</v>
      </c>
      <c r="B11051" s="4" t="s">
        <v>5</v>
      </c>
      <c r="C11051" s="4" t="s">
        <v>14</v>
      </c>
      <c r="D11051" s="4" t="s">
        <v>14</v>
      </c>
      <c r="E11051" s="4" t="s">
        <v>24</v>
      </c>
      <c r="F11051" s="4" t="s">
        <v>24</v>
      </c>
      <c r="G11051" s="4" t="s">
        <v>24</v>
      </c>
      <c r="H11051" s="4" t="s">
        <v>10</v>
      </c>
    </row>
    <row r="11052" spans="1:13">
      <c r="A11052" t="n">
        <v>91218</v>
      </c>
      <c r="B11052" s="33" t="n">
        <v>45</v>
      </c>
      <c r="C11052" s="7" t="n">
        <v>2</v>
      </c>
      <c r="D11052" s="7" t="n">
        <v>3</v>
      </c>
      <c r="E11052" s="7" t="n">
        <v>-137.630004882813</v>
      </c>
      <c r="F11052" s="7" t="n">
        <v>121.559997558594</v>
      </c>
      <c r="G11052" s="7" t="n">
        <v>43.5999984741211</v>
      </c>
      <c r="H11052" s="7" t="n">
        <v>0</v>
      </c>
    </row>
    <row r="11053" spans="1:13">
      <c r="A11053" t="s">
        <v>4</v>
      </c>
      <c r="B11053" s="4" t="s">
        <v>5</v>
      </c>
      <c r="C11053" s="4" t="s">
        <v>14</v>
      </c>
      <c r="D11053" s="4" t="s">
        <v>14</v>
      </c>
      <c r="E11053" s="4" t="s">
        <v>24</v>
      </c>
      <c r="F11053" s="4" t="s">
        <v>24</v>
      </c>
      <c r="G11053" s="4" t="s">
        <v>24</v>
      </c>
      <c r="H11053" s="4" t="s">
        <v>10</v>
      </c>
      <c r="I11053" s="4" t="s">
        <v>14</v>
      </c>
    </row>
    <row r="11054" spans="1:13">
      <c r="A11054" t="n">
        <v>91235</v>
      </c>
      <c r="B11054" s="33" t="n">
        <v>45</v>
      </c>
      <c r="C11054" s="7" t="n">
        <v>4</v>
      </c>
      <c r="D11054" s="7" t="n">
        <v>3</v>
      </c>
      <c r="E11054" s="7" t="n">
        <v>10.7700004577637</v>
      </c>
      <c r="F11054" s="7" t="n">
        <v>196.669998168945</v>
      </c>
      <c r="G11054" s="7" t="n">
        <v>7.86999988555908</v>
      </c>
      <c r="H11054" s="7" t="n">
        <v>0</v>
      </c>
      <c r="I11054" s="7" t="n">
        <v>0</v>
      </c>
    </row>
    <row r="11055" spans="1:13">
      <c r="A11055" t="s">
        <v>4</v>
      </c>
      <c r="B11055" s="4" t="s">
        <v>5</v>
      </c>
      <c r="C11055" s="4" t="s">
        <v>14</v>
      </c>
      <c r="D11055" s="4" t="s">
        <v>14</v>
      </c>
      <c r="E11055" s="4" t="s">
        <v>24</v>
      </c>
      <c r="F11055" s="4" t="s">
        <v>10</v>
      </c>
    </row>
    <row r="11056" spans="1:13">
      <c r="A11056" t="n">
        <v>91253</v>
      </c>
      <c r="B11056" s="33" t="n">
        <v>45</v>
      </c>
      <c r="C11056" s="7" t="n">
        <v>5</v>
      </c>
      <c r="D11056" s="7" t="n">
        <v>3</v>
      </c>
      <c r="E11056" s="7" t="n">
        <v>15.1999998092651</v>
      </c>
      <c r="F11056" s="7" t="n">
        <v>0</v>
      </c>
    </row>
    <row r="11057" spans="1:9">
      <c r="A11057" t="s">
        <v>4</v>
      </c>
      <c r="B11057" s="4" t="s">
        <v>5</v>
      </c>
      <c r="C11057" s="4" t="s">
        <v>14</v>
      </c>
      <c r="D11057" s="4" t="s">
        <v>14</v>
      </c>
      <c r="E11057" s="4" t="s">
        <v>24</v>
      </c>
      <c r="F11057" s="4" t="s">
        <v>10</v>
      </c>
    </row>
    <row r="11058" spans="1:9">
      <c r="A11058" t="n">
        <v>91262</v>
      </c>
      <c r="B11058" s="33" t="n">
        <v>45</v>
      </c>
      <c r="C11058" s="7" t="n">
        <v>11</v>
      </c>
      <c r="D11058" s="7" t="n">
        <v>3</v>
      </c>
      <c r="E11058" s="7" t="n">
        <v>26.5</v>
      </c>
      <c r="F11058" s="7" t="n">
        <v>0</v>
      </c>
    </row>
    <row r="11059" spans="1:9">
      <c r="A11059" t="s">
        <v>4</v>
      </c>
      <c r="B11059" s="4" t="s">
        <v>5</v>
      </c>
      <c r="C11059" s="4" t="s">
        <v>14</v>
      </c>
      <c r="D11059" s="4" t="s">
        <v>14</v>
      </c>
      <c r="E11059" s="4" t="s">
        <v>24</v>
      </c>
      <c r="F11059" s="4" t="s">
        <v>24</v>
      </c>
      <c r="G11059" s="4" t="s">
        <v>24</v>
      </c>
      <c r="H11059" s="4" t="s">
        <v>10</v>
      </c>
    </row>
    <row r="11060" spans="1:9">
      <c r="A11060" t="n">
        <v>91271</v>
      </c>
      <c r="B11060" s="33" t="n">
        <v>45</v>
      </c>
      <c r="C11060" s="7" t="n">
        <v>2</v>
      </c>
      <c r="D11060" s="7" t="n">
        <v>3</v>
      </c>
      <c r="E11060" s="7" t="n">
        <v>-137.630004882813</v>
      </c>
      <c r="F11060" s="7" t="n">
        <v>121.889999389648</v>
      </c>
      <c r="G11060" s="7" t="n">
        <v>43.5999984741211</v>
      </c>
      <c r="H11060" s="7" t="n">
        <v>10000</v>
      </c>
    </row>
    <row r="11061" spans="1:9">
      <c r="A11061" t="s">
        <v>4</v>
      </c>
      <c r="B11061" s="4" t="s">
        <v>5</v>
      </c>
      <c r="C11061" s="4" t="s">
        <v>14</v>
      </c>
      <c r="D11061" s="4" t="s">
        <v>14</v>
      </c>
      <c r="E11061" s="4" t="s">
        <v>24</v>
      </c>
      <c r="F11061" s="4" t="s">
        <v>24</v>
      </c>
      <c r="G11061" s="4" t="s">
        <v>24</v>
      </c>
      <c r="H11061" s="4" t="s">
        <v>10</v>
      </c>
      <c r="I11061" s="4" t="s">
        <v>14</v>
      </c>
    </row>
    <row r="11062" spans="1:9">
      <c r="A11062" t="n">
        <v>91288</v>
      </c>
      <c r="B11062" s="33" t="n">
        <v>45</v>
      </c>
      <c r="C11062" s="7" t="n">
        <v>4</v>
      </c>
      <c r="D11062" s="7" t="n">
        <v>3</v>
      </c>
      <c r="E11062" s="7" t="n">
        <v>357.709991455078</v>
      </c>
      <c r="F11062" s="7" t="n">
        <v>194.960006713867</v>
      </c>
      <c r="G11062" s="7" t="n">
        <v>7.86999988555908</v>
      </c>
      <c r="H11062" s="7" t="n">
        <v>10000</v>
      </c>
      <c r="I11062" s="7" t="n">
        <v>1</v>
      </c>
    </row>
    <row r="11063" spans="1:9">
      <c r="A11063" t="s">
        <v>4</v>
      </c>
      <c r="B11063" s="4" t="s">
        <v>5</v>
      </c>
      <c r="C11063" s="4" t="s">
        <v>14</v>
      </c>
      <c r="D11063" s="4" t="s">
        <v>14</v>
      </c>
      <c r="E11063" s="4" t="s">
        <v>24</v>
      </c>
      <c r="F11063" s="4" t="s">
        <v>10</v>
      </c>
    </row>
    <row r="11064" spans="1:9">
      <c r="A11064" t="n">
        <v>91306</v>
      </c>
      <c r="B11064" s="33" t="n">
        <v>45</v>
      </c>
      <c r="C11064" s="7" t="n">
        <v>5</v>
      </c>
      <c r="D11064" s="7" t="n">
        <v>3</v>
      </c>
      <c r="E11064" s="7" t="n">
        <v>16.3999996185303</v>
      </c>
      <c r="F11064" s="7" t="n">
        <v>10000</v>
      </c>
    </row>
    <row r="11065" spans="1:9">
      <c r="A11065" t="s">
        <v>4</v>
      </c>
      <c r="B11065" s="4" t="s">
        <v>5</v>
      </c>
      <c r="C11065" s="4" t="s">
        <v>14</v>
      </c>
      <c r="D11065" s="4" t="s">
        <v>14</v>
      </c>
      <c r="E11065" s="4" t="s">
        <v>24</v>
      </c>
      <c r="F11065" s="4" t="s">
        <v>10</v>
      </c>
    </row>
    <row r="11066" spans="1:9">
      <c r="A11066" t="n">
        <v>91315</v>
      </c>
      <c r="B11066" s="33" t="n">
        <v>45</v>
      </c>
      <c r="C11066" s="7" t="n">
        <v>11</v>
      </c>
      <c r="D11066" s="7" t="n">
        <v>3</v>
      </c>
      <c r="E11066" s="7" t="n">
        <v>26.5</v>
      </c>
      <c r="F11066" s="7" t="n">
        <v>10000</v>
      </c>
    </row>
    <row r="11067" spans="1:9">
      <c r="A11067" t="s">
        <v>4</v>
      </c>
      <c r="B11067" s="4" t="s">
        <v>5</v>
      </c>
      <c r="C11067" s="4" t="s">
        <v>14</v>
      </c>
      <c r="D11067" s="4" t="s">
        <v>10</v>
      </c>
      <c r="E11067" s="4" t="s">
        <v>10</v>
      </c>
      <c r="F11067" s="4" t="s">
        <v>9</v>
      </c>
    </row>
    <row r="11068" spans="1:9">
      <c r="A11068" t="n">
        <v>91324</v>
      </c>
      <c r="B11068" s="59" t="n">
        <v>84</v>
      </c>
      <c r="C11068" s="7" t="n">
        <v>0</v>
      </c>
      <c r="D11068" s="7" t="n">
        <v>0</v>
      </c>
      <c r="E11068" s="7" t="n">
        <v>0</v>
      </c>
      <c r="F11068" s="7" t="n">
        <v>1036831949</v>
      </c>
    </row>
    <row r="11069" spans="1:9">
      <c r="A11069" t="s">
        <v>4</v>
      </c>
      <c r="B11069" s="4" t="s">
        <v>5</v>
      </c>
      <c r="C11069" s="4" t="s">
        <v>14</v>
      </c>
      <c r="D11069" s="4" t="s">
        <v>10</v>
      </c>
    </row>
    <row r="11070" spans="1:9">
      <c r="A11070" t="n">
        <v>91334</v>
      </c>
      <c r="B11070" s="23" t="n">
        <v>58</v>
      </c>
      <c r="C11070" s="7" t="n">
        <v>255</v>
      </c>
      <c r="D11070" s="7" t="n">
        <v>0</v>
      </c>
    </row>
    <row r="11071" spans="1:9">
      <c r="A11071" t="s">
        <v>4</v>
      </c>
      <c r="B11071" s="4" t="s">
        <v>5</v>
      </c>
      <c r="C11071" s="4" t="s">
        <v>14</v>
      </c>
      <c r="D11071" s="4" t="s">
        <v>14</v>
      </c>
      <c r="E11071" s="4" t="s">
        <v>14</v>
      </c>
      <c r="F11071" s="4" t="s">
        <v>14</v>
      </c>
    </row>
    <row r="11072" spans="1:9">
      <c r="A11072" t="n">
        <v>91338</v>
      </c>
      <c r="B11072" s="8" t="n">
        <v>14</v>
      </c>
      <c r="C11072" s="7" t="n">
        <v>0</v>
      </c>
      <c r="D11072" s="7" t="n">
        <v>1</v>
      </c>
      <c r="E11072" s="7" t="n">
        <v>0</v>
      </c>
      <c r="F11072" s="7" t="n">
        <v>0</v>
      </c>
    </row>
    <row r="11073" spans="1:9">
      <c r="A11073" t="s">
        <v>4</v>
      </c>
      <c r="B11073" s="4" t="s">
        <v>5</v>
      </c>
      <c r="C11073" s="4" t="s">
        <v>14</v>
      </c>
      <c r="D11073" s="4" t="s">
        <v>24</v>
      </c>
      <c r="E11073" s="4" t="s">
        <v>24</v>
      </c>
      <c r="F11073" s="4" t="s">
        <v>24</v>
      </c>
    </row>
    <row r="11074" spans="1:9">
      <c r="A11074" t="n">
        <v>91343</v>
      </c>
      <c r="B11074" s="33" t="n">
        <v>45</v>
      </c>
      <c r="C11074" s="7" t="n">
        <v>9</v>
      </c>
      <c r="D11074" s="7" t="n">
        <v>0.0199999995529652</v>
      </c>
      <c r="E11074" s="7" t="n">
        <v>0.0399999991059303</v>
      </c>
      <c r="F11074" s="7" t="n">
        <v>0.5</v>
      </c>
    </row>
    <row r="11075" spans="1:9">
      <c r="A11075" t="s">
        <v>4</v>
      </c>
      <c r="B11075" s="4" t="s">
        <v>5</v>
      </c>
      <c r="C11075" s="4" t="s">
        <v>14</v>
      </c>
      <c r="D11075" s="4" t="s">
        <v>10</v>
      </c>
      <c r="E11075" s="4" t="s">
        <v>6</v>
      </c>
    </row>
    <row r="11076" spans="1:9">
      <c r="A11076" t="n">
        <v>91357</v>
      </c>
      <c r="B11076" s="26" t="n">
        <v>51</v>
      </c>
      <c r="C11076" s="7" t="n">
        <v>4</v>
      </c>
      <c r="D11076" s="7" t="n">
        <v>1560</v>
      </c>
      <c r="E11076" s="7" t="s">
        <v>44</v>
      </c>
    </row>
    <row r="11077" spans="1:9">
      <c r="A11077" t="s">
        <v>4</v>
      </c>
      <c r="B11077" s="4" t="s">
        <v>5</v>
      </c>
      <c r="C11077" s="4" t="s">
        <v>10</v>
      </c>
    </row>
    <row r="11078" spans="1:9">
      <c r="A11078" t="n">
        <v>91370</v>
      </c>
      <c r="B11078" s="27" t="n">
        <v>16</v>
      </c>
      <c r="C11078" s="7" t="n">
        <v>0</v>
      </c>
    </row>
    <row r="11079" spans="1:9">
      <c r="A11079" t="s">
        <v>4</v>
      </c>
      <c r="B11079" s="4" t="s">
        <v>5</v>
      </c>
      <c r="C11079" s="4" t="s">
        <v>10</v>
      </c>
      <c r="D11079" s="4" t="s">
        <v>14</v>
      </c>
      <c r="E11079" s="4" t="s">
        <v>9</v>
      </c>
      <c r="F11079" s="4" t="s">
        <v>45</v>
      </c>
      <c r="G11079" s="4" t="s">
        <v>14</v>
      </c>
      <c r="H11079" s="4" t="s">
        <v>14</v>
      </c>
      <c r="I11079" s="4" t="s">
        <v>14</v>
      </c>
      <c r="J11079" s="4" t="s">
        <v>9</v>
      </c>
      <c r="K11079" s="4" t="s">
        <v>45</v>
      </c>
      <c r="L11079" s="4" t="s">
        <v>14</v>
      </c>
      <c r="M11079" s="4" t="s">
        <v>14</v>
      </c>
      <c r="N11079" s="4" t="s">
        <v>14</v>
      </c>
      <c r="O11079" s="4" t="s">
        <v>9</v>
      </c>
      <c r="P11079" s="4" t="s">
        <v>45</v>
      </c>
      <c r="Q11079" s="4" t="s">
        <v>14</v>
      </c>
      <c r="R11079" s="4" t="s">
        <v>14</v>
      </c>
    </row>
    <row r="11080" spans="1:9">
      <c r="A11080" t="n">
        <v>91373</v>
      </c>
      <c r="B11080" s="28" t="n">
        <v>26</v>
      </c>
      <c r="C11080" s="7" t="n">
        <v>1560</v>
      </c>
      <c r="D11080" s="7" t="n">
        <v>17</v>
      </c>
      <c r="E11080" s="7" t="n">
        <v>61404</v>
      </c>
      <c r="F11080" s="7" t="s">
        <v>721</v>
      </c>
      <c r="G11080" s="7" t="n">
        <v>2</v>
      </c>
      <c r="H11080" s="7" t="n">
        <v>3</v>
      </c>
      <c r="I11080" s="7" t="n">
        <v>17</v>
      </c>
      <c r="J11080" s="7" t="n">
        <v>61405</v>
      </c>
      <c r="K11080" s="7" t="s">
        <v>722</v>
      </c>
      <c r="L11080" s="7" t="n">
        <v>2</v>
      </c>
      <c r="M11080" s="7" t="n">
        <v>3</v>
      </c>
      <c r="N11080" s="7" t="n">
        <v>17</v>
      </c>
      <c r="O11080" s="7" t="n">
        <v>61406</v>
      </c>
      <c r="P11080" s="7" t="s">
        <v>723</v>
      </c>
      <c r="Q11080" s="7" t="n">
        <v>2</v>
      </c>
      <c r="R11080" s="7" t="n">
        <v>0</v>
      </c>
    </row>
    <row r="11081" spans="1:9">
      <c r="A11081" t="s">
        <v>4</v>
      </c>
      <c r="B11081" s="4" t="s">
        <v>5</v>
      </c>
    </row>
    <row r="11082" spans="1:9">
      <c r="A11082" t="n">
        <v>91530</v>
      </c>
      <c r="B11082" s="29" t="n">
        <v>28</v>
      </c>
    </row>
    <row r="11083" spans="1:9">
      <c r="A11083" t="s">
        <v>4</v>
      </c>
      <c r="B11083" s="4" t="s">
        <v>5</v>
      </c>
      <c r="C11083" s="4" t="s">
        <v>10</v>
      </c>
      <c r="D11083" s="4" t="s">
        <v>14</v>
      </c>
    </row>
    <row r="11084" spans="1:9">
      <c r="A11084" t="n">
        <v>91531</v>
      </c>
      <c r="B11084" s="31" t="n">
        <v>89</v>
      </c>
      <c r="C11084" s="7" t="n">
        <v>65533</v>
      </c>
      <c r="D11084" s="7" t="n">
        <v>1</v>
      </c>
    </row>
    <row r="11085" spans="1:9">
      <c r="A11085" t="s">
        <v>4</v>
      </c>
      <c r="B11085" s="4" t="s">
        <v>5</v>
      </c>
      <c r="C11085" s="4" t="s">
        <v>14</v>
      </c>
      <c r="D11085" s="4" t="s">
        <v>24</v>
      </c>
      <c r="E11085" s="4" t="s">
        <v>24</v>
      </c>
      <c r="F11085" s="4" t="s">
        <v>24</v>
      </c>
    </row>
    <row r="11086" spans="1:9">
      <c r="A11086" t="n">
        <v>91535</v>
      </c>
      <c r="B11086" s="33" t="n">
        <v>45</v>
      </c>
      <c r="C11086" s="7" t="n">
        <v>9</v>
      </c>
      <c r="D11086" s="7" t="n">
        <v>0.0199999995529652</v>
      </c>
      <c r="E11086" s="7" t="n">
        <v>0.0399999991059303</v>
      </c>
      <c r="F11086" s="7" t="n">
        <v>0.5</v>
      </c>
    </row>
    <row r="11087" spans="1:9">
      <c r="A11087" t="s">
        <v>4</v>
      </c>
      <c r="B11087" s="4" t="s">
        <v>5</v>
      </c>
      <c r="C11087" s="4" t="s">
        <v>14</v>
      </c>
      <c r="D11087" s="4" t="s">
        <v>10</v>
      </c>
      <c r="E11087" s="4" t="s">
        <v>6</v>
      </c>
    </row>
    <row r="11088" spans="1:9">
      <c r="A11088" t="n">
        <v>91549</v>
      </c>
      <c r="B11088" s="26" t="n">
        <v>51</v>
      </c>
      <c r="C11088" s="7" t="n">
        <v>4</v>
      </c>
      <c r="D11088" s="7" t="n">
        <v>1562</v>
      </c>
      <c r="E11088" s="7" t="s">
        <v>44</v>
      </c>
    </row>
    <row r="11089" spans="1:18">
      <c r="A11089" t="s">
        <v>4</v>
      </c>
      <c r="B11089" s="4" t="s">
        <v>5</v>
      </c>
      <c r="C11089" s="4" t="s">
        <v>10</v>
      </c>
    </row>
    <row r="11090" spans="1:18">
      <c r="A11090" t="n">
        <v>91562</v>
      </c>
      <c r="B11090" s="27" t="n">
        <v>16</v>
      </c>
      <c r="C11090" s="7" t="n">
        <v>0</v>
      </c>
    </row>
    <row r="11091" spans="1:18">
      <c r="A11091" t="s">
        <v>4</v>
      </c>
      <c r="B11091" s="4" t="s">
        <v>5</v>
      </c>
      <c r="C11091" s="4" t="s">
        <v>10</v>
      </c>
      <c r="D11091" s="4" t="s">
        <v>14</v>
      </c>
      <c r="E11091" s="4" t="s">
        <v>9</v>
      </c>
      <c r="F11091" s="4" t="s">
        <v>45</v>
      </c>
      <c r="G11091" s="4" t="s">
        <v>14</v>
      </c>
      <c r="H11091" s="4" t="s">
        <v>14</v>
      </c>
    </row>
    <row r="11092" spans="1:18">
      <c r="A11092" t="n">
        <v>91565</v>
      </c>
      <c r="B11092" s="28" t="n">
        <v>26</v>
      </c>
      <c r="C11092" s="7" t="n">
        <v>1562</v>
      </c>
      <c r="D11092" s="7" t="n">
        <v>17</v>
      </c>
      <c r="E11092" s="7" t="n">
        <v>61407</v>
      </c>
      <c r="F11092" s="7" t="s">
        <v>724</v>
      </c>
      <c r="G11092" s="7" t="n">
        <v>2</v>
      </c>
      <c r="H11092" s="7" t="n">
        <v>0</v>
      </c>
    </row>
    <row r="11093" spans="1:18">
      <c r="A11093" t="s">
        <v>4</v>
      </c>
      <c r="B11093" s="4" t="s">
        <v>5</v>
      </c>
    </row>
    <row r="11094" spans="1:18">
      <c r="A11094" t="n">
        <v>91595</v>
      </c>
      <c r="B11094" s="29" t="n">
        <v>28</v>
      </c>
    </row>
    <row r="11095" spans="1:18">
      <c r="A11095" t="s">
        <v>4</v>
      </c>
      <c r="B11095" s="4" t="s">
        <v>5</v>
      </c>
      <c r="C11095" s="4" t="s">
        <v>10</v>
      </c>
      <c r="D11095" s="4" t="s">
        <v>14</v>
      </c>
    </row>
    <row r="11096" spans="1:18">
      <c r="A11096" t="n">
        <v>91596</v>
      </c>
      <c r="B11096" s="31" t="n">
        <v>89</v>
      </c>
      <c r="C11096" s="7" t="n">
        <v>65533</v>
      </c>
      <c r="D11096" s="7" t="n">
        <v>1</v>
      </c>
    </row>
    <row r="11097" spans="1:18">
      <c r="A11097" t="s">
        <v>4</v>
      </c>
      <c r="B11097" s="4" t="s">
        <v>5</v>
      </c>
      <c r="C11097" s="4" t="s">
        <v>14</v>
      </c>
      <c r="D11097" s="4" t="s">
        <v>10</v>
      </c>
      <c r="E11097" s="4" t="s">
        <v>10</v>
      </c>
      <c r="F11097" s="4" t="s">
        <v>14</v>
      </c>
    </row>
    <row r="11098" spans="1:18">
      <c r="A11098" t="n">
        <v>91600</v>
      </c>
      <c r="B11098" s="25" t="n">
        <v>25</v>
      </c>
      <c r="C11098" s="7" t="n">
        <v>1</v>
      </c>
      <c r="D11098" s="7" t="n">
        <v>65535</v>
      </c>
      <c r="E11098" s="7" t="n">
        <v>65535</v>
      </c>
      <c r="F11098" s="7" t="n">
        <v>0</v>
      </c>
    </row>
    <row r="11099" spans="1:18">
      <c r="A11099" t="s">
        <v>4</v>
      </c>
      <c r="B11099" s="4" t="s">
        <v>5</v>
      </c>
      <c r="C11099" s="4" t="s">
        <v>9</v>
      </c>
    </row>
    <row r="11100" spans="1:18">
      <c r="A11100" t="n">
        <v>91607</v>
      </c>
      <c r="B11100" s="30" t="n">
        <v>15</v>
      </c>
      <c r="C11100" s="7" t="n">
        <v>256</v>
      </c>
    </row>
    <row r="11101" spans="1:18">
      <c r="A11101" t="s">
        <v>4</v>
      </c>
      <c r="B11101" s="4" t="s">
        <v>5</v>
      </c>
      <c r="C11101" s="4" t="s">
        <v>14</v>
      </c>
      <c r="D11101" s="4" t="s">
        <v>10</v>
      </c>
      <c r="E11101" s="4" t="s">
        <v>24</v>
      </c>
    </row>
    <row r="11102" spans="1:18">
      <c r="A11102" t="n">
        <v>91612</v>
      </c>
      <c r="B11102" s="23" t="n">
        <v>58</v>
      </c>
      <c r="C11102" s="7" t="n">
        <v>0</v>
      </c>
      <c r="D11102" s="7" t="n">
        <v>1000</v>
      </c>
      <c r="E11102" s="7" t="n">
        <v>1</v>
      </c>
    </row>
    <row r="11103" spans="1:18">
      <c r="A11103" t="s">
        <v>4</v>
      </c>
      <c r="B11103" s="4" t="s">
        <v>5</v>
      </c>
      <c r="C11103" s="4" t="s">
        <v>14</v>
      </c>
      <c r="D11103" s="4" t="s">
        <v>10</v>
      </c>
    </row>
    <row r="11104" spans="1:18">
      <c r="A11104" t="n">
        <v>91620</v>
      </c>
      <c r="B11104" s="23" t="n">
        <v>58</v>
      </c>
      <c r="C11104" s="7" t="n">
        <v>255</v>
      </c>
      <c r="D11104" s="7" t="n">
        <v>0</v>
      </c>
    </row>
    <row r="11105" spans="1:8">
      <c r="A11105" t="s">
        <v>4</v>
      </c>
      <c r="B11105" s="4" t="s">
        <v>5</v>
      </c>
      <c r="C11105" s="4" t="s">
        <v>14</v>
      </c>
      <c r="D11105" s="4" t="s">
        <v>24</v>
      </c>
      <c r="E11105" s="4" t="s">
        <v>10</v>
      </c>
      <c r="F11105" s="4" t="s">
        <v>14</v>
      </c>
    </row>
    <row r="11106" spans="1:8">
      <c r="A11106" t="n">
        <v>91624</v>
      </c>
      <c r="B11106" s="15" t="n">
        <v>49</v>
      </c>
      <c r="C11106" s="7" t="n">
        <v>3</v>
      </c>
      <c r="D11106" s="7" t="n">
        <v>1</v>
      </c>
      <c r="E11106" s="7" t="n">
        <v>500</v>
      </c>
      <c r="F11106" s="7" t="n">
        <v>0</v>
      </c>
    </row>
    <row r="11107" spans="1:8">
      <c r="A11107" t="s">
        <v>4</v>
      </c>
      <c r="B11107" s="4" t="s">
        <v>5</v>
      </c>
      <c r="C11107" s="4" t="s">
        <v>14</v>
      </c>
      <c r="D11107" s="4" t="s">
        <v>9</v>
      </c>
      <c r="E11107" s="4" t="s">
        <v>9</v>
      </c>
    </row>
    <row r="11108" spans="1:8">
      <c r="A11108" t="n">
        <v>91633</v>
      </c>
      <c r="B11108" s="33" t="n">
        <v>45</v>
      </c>
      <c r="C11108" s="7" t="n">
        <v>27</v>
      </c>
      <c r="D11108" s="7" t="n">
        <v>1065353216</v>
      </c>
      <c r="E11108" s="7" t="n">
        <v>1148846080</v>
      </c>
    </row>
    <row r="11109" spans="1:8">
      <c r="A11109" t="s">
        <v>4</v>
      </c>
      <c r="B11109" s="4" t="s">
        <v>5</v>
      </c>
      <c r="C11109" s="4" t="s">
        <v>10</v>
      </c>
      <c r="D11109" s="4" t="s">
        <v>24</v>
      </c>
    </row>
    <row r="11110" spans="1:8">
      <c r="A11110" t="n">
        <v>91643</v>
      </c>
      <c r="B11110" s="86" t="n">
        <v>142</v>
      </c>
      <c r="C11110" s="7" t="n">
        <v>1</v>
      </c>
      <c r="D11110" s="7" t="n">
        <v>40</v>
      </c>
    </row>
    <row r="11111" spans="1:8">
      <c r="A11111" t="s">
        <v>4</v>
      </c>
      <c r="B11111" s="4" t="s">
        <v>5</v>
      </c>
      <c r="C11111" s="4" t="s">
        <v>14</v>
      </c>
    </row>
    <row r="11112" spans="1:8">
      <c r="A11112" t="n">
        <v>91650</v>
      </c>
      <c r="B11112" s="62" t="n">
        <v>116</v>
      </c>
      <c r="C11112" s="7" t="n">
        <v>0</v>
      </c>
    </row>
    <row r="11113" spans="1:8">
      <c r="A11113" t="s">
        <v>4</v>
      </c>
      <c r="B11113" s="4" t="s">
        <v>5</v>
      </c>
      <c r="C11113" s="4" t="s">
        <v>14</v>
      </c>
      <c r="D11113" s="4" t="s">
        <v>10</v>
      </c>
    </row>
    <row r="11114" spans="1:8">
      <c r="A11114" t="n">
        <v>91652</v>
      </c>
      <c r="B11114" s="62" t="n">
        <v>116</v>
      </c>
      <c r="C11114" s="7" t="n">
        <v>2</v>
      </c>
      <c r="D11114" s="7" t="n">
        <v>1</v>
      </c>
    </row>
    <row r="11115" spans="1:8">
      <c r="A11115" t="s">
        <v>4</v>
      </c>
      <c r="B11115" s="4" t="s">
        <v>5</v>
      </c>
      <c r="C11115" s="4" t="s">
        <v>14</v>
      </c>
      <c r="D11115" s="4" t="s">
        <v>9</v>
      </c>
    </row>
    <row r="11116" spans="1:8">
      <c r="A11116" t="n">
        <v>91656</v>
      </c>
      <c r="B11116" s="62" t="n">
        <v>116</v>
      </c>
      <c r="C11116" s="7" t="n">
        <v>5</v>
      </c>
      <c r="D11116" s="7" t="n">
        <v>1153957888</v>
      </c>
    </row>
    <row r="11117" spans="1:8">
      <c r="A11117" t="s">
        <v>4</v>
      </c>
      <c r="B11117" s="4" t="s">
        <v>5</v>
      </c>
      <c r="C11117" s="4" t="s">
        <v>14</v>
      </c>
      <c r="D11117" s="4" t="s">
        <v>10</v>
      </c>
    </row>
    <row r="11118" spans="1:8">
      <c r="A11118" t="n">
        <v>91662</v>
      </c>
      <c r="B11118" s="62" t="n">
        <v>116</v>
      </c>
      <c r="C11118" s="7" t="n">
        <v>6</v>
      </c>
      <c r="D11118" s="7" t="n">
        <v>1</v>
      </c>
    </row>
    <row r="11119" spans="1:8">
      <c r="A11119" t="s">
        <v>4</v>
      </c>
      <c r="B11119" s="4" t="s">
        <v>5</v>
      </c>
      <c r="C11119" s="4" t="s">
        <v>10</v>
      </c>
      <c r="D11119" s="4" t="s">
        <v>24</v>
      </c>
      <c r="E11119" s="4" t="s">
        <v>24</v>
      </c>
      <c r="F11119" s="4" t="s">
        <v>24</v>
      </c>
      <c r="G11119" s="4" t="s">
        <v>24</v>
      </c>
    </row>
    <row r="11120" spans="1:8">
      <c r="A11120" t="n">
        <v>91666</v>
      </c>
      <c r="B11120" s="40" t="n">
        <v>46</v>
      </c>
      <c r="C11120" s="7" t="n">
        <v>1620</v>
      </c>
      <c r="D11120" s="7" t="n">
        <v>-135.039993286133</v>
      </c>
      <c r="E11120" s="7" t="n">
        <v>117.449996948242</v>
      </c>
      <c r="F11120" s="7" t="n">
        <v>63.9599990844727</v>
      </c>
      <c r="G11120" s="7" t="n">
        <v>14.3000001907349</v>
      </c>
    </row>
    <row r="11121" spans="1:7">
      <c r="A11121" t="s">
        <v>4</v>
      </c>
      <c r="B11121" s="4" t="s">
        <v>5</v>
      </c>
      <c r="C11121" s="4" t="s">
        <v>10</v>
      </c>
      <c r="D11121" s="4" t="s">
        <v>24</v>
      </c>
      <c r="E11121" s="4" t="s">
        <v>24</v>
      </c>
      <c r="F11121" s="4" t="s">
        <v>24</v>
      </c>
      <c r="G11121" s="4" t="s">
        <v>24</v>
      </c>
    </row>
    <row r="11122" spans="1:7">
      <c r="A11122" t="n">
        <v>91685</v>
      </c>
      <c r="B11122" s="40" t="n">
        <v>46</v>
      </c>
      <c r="C11122" s="7" t="n">
        <v>1621</v>
      </c>
      <c r="D11122" s="7" t="n">
        <v>-129.759994506836</v>
      </c>
      <c r="E11122" s="7" t="n">
        <v>117.449996948242</v>
      </c>
      <c r="F11122" s="7" t="n">
        <v>59.0900001525879</v>
      </c>
      <c r="G11122" s="7" t="n">
        <v>334.200012207031</v>
      </c>
    </row>
    <row r="11123" spans="1:7">
      <c r="A11123" t="s">
        <v>4</v>
      </c>
      <c r="B11123" s="4" t="s">
        <v>5</v>
      </c>
      <c r="C11123" s="4" t="s">
        <v>10</v>
      </c>
      <c r="D11123" s="4" t="s">
        <v>24</v>
      </c>
      <c r="E11123" s="4" t="s">
        <v>24</v>
      </c>
      <c r="F11123" s="4" t="s">
        <v>24</v>
      </c>
      <c r="G11123" s="4" t="s">
        <v>24</v>
      </c>
    </row>
    <row r="11124" spans="1:7">
      <c r="A11124" t="n">
        <v>91704</v>
      </c>
      <c r="B11124" s="40" t="n">
        <v>46</v>
      </c>
      <c r="C11124" s="7" t="n">
        <v>1622</v>
      </c>
      <c r="D11124" s="7" t="n">
        <v>-144.199996948242</v>
      </c>
      <c r="E11124" s="7" t="n">
        <v>117.449996948242</v>
      </c>
      <c r="F11124" s="7" t="n">
        <v>59.8300018310547</v>
      </c>
      <c r="G11124" s="7" t="n">
        <v>332.299987792969</v>
      </c>
    </row>
    <row r="11125" spans="1:7">
      <c r="A11125" t="s">
        <v>4</v>
      </c>
      <c r="B11125" s="4" t="s">
        <v>5</v>
      </c>
      <c r="C11125" s="4" t="s">
        <v>10</v>
      </c>
      <c r="D11125" s="4" t="s">
        <v>24</v>
      </c>
      <c r="E11125" s="4" t="s">
        <v>24</v>
      </c>
      <c r="F11125" s="4" t="s">
        <v>24</v>
      </c>
      <c r="G11125" s="4" t="s">
        <v>24</v>
      </c>
    </row>
    <row r="11126" spans="1:7">
      <c r="A11126" t="n">
        <v>91723</v>
      </c>
      <c r="B11126" s="40" t="n">
        <v>46</v>
      </c>
      <c r="C11126" s="7" t="n">
        <v>1640</v>
      </c>
      <c r="D11126" s="7" t="n">
        <v>-135.929992675781</v>
      </c>
      <c r="E11126" s="7" t="n">
        <v>123.449996948242</v>
      </c>
      <c r="F11126" s="7" t="n">
        <v>77.620002746582</v>
      </c>
      <c r="G11126" s="7" t="n">
        <v>90</v>
      </c>
    </row>
    <row r="11127" spans="1:7">
      <c r="A11127" t="s">
        <v>4</v>
      </c>
      <c r="B11127" s="4" t="s">
        <v>5</v>
      </c>
      <c r="C11127" s="4" t="s">
        <v>10</v>
      </c>
      <c r="D11127" s="4" t="s">
        <v>9</v>
      </c>
    </row>
    <row r="11128" spans="1:7">
      <c r="A11128" t="n">
        <v>91742</v>
      </c>
      <c r="B11128" s="41" t="n">
        <v>43</v>
      </c>
      <c r="C11128" s="7" t="n">
        <v>1620</v>
      </c>
      <c r="D11128" s="7" t="n">
        <v>256</v>
      </c>
    </row>
    <row r="11129" spans="1:7">
      <c r="A11129" t="s">
        <v>4</v>
      </c>
      <c r="B11129" s="4" t="s">
        <v>5</v>
      </c>
      <c r="C11129" s="4" t="s">
        <v>10</v>
      </c>
      <c r="D11129" s="4" t="s">
        <v>9</v>
      </c>
    </row>
    <row r="11130" spans="1:7">
      <c r="A11130" t="n">
        <v>91749</v>
      </c>
      <c r="B11130" s="41" t="n">
        <v>43</v>
      </c>
      <c r="C11130" s="7" t="n">
        <v>1621</v>
      </c>
      <c r="D11130" s="7" t="n">
        <v>256</v>
      </c>
    </row>
    <row r="11131" spans="1:7">
      <c r="A11131" t="s">
        <v>4</v>
      </c>
      <c r="B11131" s="4" t="s">
        <v>5</v>
      </c>
      <c r="C11131" s="4" t="s">
        <v>10</v>
      </c>
      <c r="D11131" s="4" t="s">
        <v>9</v>
      </c>
    </row>
    <row r="11132" spans="1:7">
      <c r="A11132" t="n">
        <v>91756</v>
      </c>
      <c r="B11132" s="41" t="n">
        <v>43</v>
      </c>
      <c r="C11132" s="7" t="n">
        <v>1622</v>
      </c>
      <c r="D11132" s="7" t="n">
        <v>256</v>
      </c>
    </row>
    <row r="11133" spans="1:7">
      <c r="A11133" t="s">
        <v>4</v>
      </c>
      <c r="B11133" s="4" t="s">
        <v>5</v>
      </c>
      <c r="C11133" s="4" t="s">
        <v>10</v>
      </c>
      <c r="D11133" s="4" t="s">
        <v>9</v>
      </c>
    </row>
    <row r="11134" spans="1:7">
      <c r="A11134" t="n">
        <v>91763</v>
      </c>
      <c r="B11134" s="63" t="n">
        <v>44</v>
      </c>
      <c r="C11134" s="7" t="n">
        <v>1620</v>
      </c>
      <c r="D11134" s="7" t="n">
        <v>128</v>
      </c>
    </row>
    <row r="11135" spans="1:7">
      <c r="A11135" t="s">
        <v>4</v>
      </c>
      <c r="B11135" s="4" t="s">
        <v>5</v>
      </c>
      <c r="C11135" s="4" t="s">
        <v>10</v>
      </c>
      <c r="D11135" s="4" t="s">
        <v>9</v>
      </c>
    </row>
    <row r="11136" spans="1:7">
      <c r="A11136" t="n">
        <v>91770</v>
      </c>
      <c r="B11136" s="63" t="n">
        <v>44</v>
      </c>
      <c r="C11136" s="7" t="n">
        <v>1621</v>
      </c>
      <c r="D11136" s="7" t="n">
        <v>128</v>
      </c>
    </row>
    <row r="11137" spans="1:7">
      <c r="A11137" t="s">
        <v>4</v>
      </c>
      <c r="B11137" s="4" t="s">
        <v>5</v>
      </c>
      <c r="C11137" s="4" t="s">
        <v>10</v>
      </c>
      <c r="D11137" s="4" t="s">
        <v>9</v>
      </c>
    </row>
    <row r="11138" spans="1:7">
      <c r="A11138" t="n">
        <v>91777</v>
      </c>
      <c r="B11138" s="63" t="n">
        <v>44</v>
      </c>
      <c r="C11138" s="7" t="n">
        <v>1622</v>
      </c>
      <c r="D11138" s="7" t="n">
        <v>128</v>
      </c>
    </row>
    <row r="11139" spans="1:7">
      <c r="A11139" t="s">
        <v>4</v>
      </c>
      <c r="B11139" s="4" t="s">
        <v>5</v>
      </c>
      <c r="C11139" s="4" t="s">
        <v>10</v>
      </c>
      <c r="D11139" s="4" t="s">
        <v>14</v>
      </c>
      <c r="E11139" s="4" t="s">
        <v>6</v>
      </c>
      <c r="F11139" s="4" t="s">
        <v>24</v>
      </c>
      <c r="G11139" s="4" t="s">
        <v>24</v>
      </c>
      <c r="H11139" s="4" t="s">
        <v>24</v>
      </c>
    </row>
    <row r="11140" spans="1:7">
      <c r="A11140" t="n">
        <v>91784</v>
      </c>
      <c r="B11140" s="44" t="n">
        <v>48</v>
      </c>
      <c r="C11140" s="7" t="n">
        <v>7033</v>
      </c>
      <c r="D11140" s="7" t="n">
        <v>0</v>
      </c>
      <c r="E11140" s="7" t="s">
        <v>132</v>
      </c>
      <c r="F11140" s="7" t="n">
        <v>0</v>
      </c>
      <c r="G11140" s="7" t="n">
        <v>1</v>
      </c>
      <c r="H11140" s="7" t="n">
        <v>0</v>
      </c>
    </row>
    <row r="11141" spans="1:7">
      <c r="A11141" t="s">
        <v>4</v>
      </c>
      <c r="B11141" s="4" t="s">
        <v>5</v>
      </c>
      <c r="C11141" s="4" t="s">
        <v>14</v>
      </c>
      <c r="D11141" s="4" t="s">
        <v>14</v>
      </c>
      <c r="E11141" s="4" t="s">
        <v>24</v>
      </c>
      <c r="F11141" s="4" t="s">
        <v>24</v>
      </c>
      <c r="G11141" s="4" t="s">
        <v>24</v>
      </c>
      <c r="H11141" s="4" t="s">
        <v>10</v>
      </c>
    </row>
    <row r="11142" spans="1:7">
      <c r="A11142" t="n">
        <v>91808</v>
      </c>
      <c r="B11142" s="33" t="n">
        <v>45</v>
      </c>
      <c r="C11142" s="7" t="n">
        <v>2</v>
      </c>
      <c r="D11142" s="7" t="n">
        <v>3</v>
      </c>
      <c r="E11142" s="7" t="n">
        <v>-94.6399993896484</v>
      </c>
      <c r="F11142" s="7" t="n">
        <v>174.270004272461</v>
      </c>
      <c r="G11142" s="7" t="n">
        <v>32.7000007629395</v>
      </c>
      <c r="H11142" s="7" t="n">
        <v>0</v>
      </c>
    </row>
    <row r="11143" spans="1:7">
      <c r="A11143" t="s">
        <v>4</v>
      </c>
      <c r="B11143" s="4" t="s">
        <v>5</v>
      </c>
      <c r="C11143" s="4" t="s">
        <v>14</v>
      </c>
      <c r="D11143" s="4" t="s">
        <v>14</v>
      </c>
      <c r="E11143" s="4" t="s">
        <v>24</v>
      </c>
      <c r="F11143" s="4" t="s">
        <v>24</v>
      </c>
      <c r="G11143" s="4" t="s">
        <v>24</v>
      </c>
      <c r="H11143" s="4" t="s">
        <v>10</v>
      </c>
      <c r="I11143" s="4" t="s">
        <v>14</v>
      </c>
    </row>
    <row r="11144" spans="1:7">
      <c r="A11144" t="n">
        <v>91825</v>
      </c>
      <c r="B11144" s="33" t="n">
        <v>45</v>
      </c>
      <c r="C11144" s="7" t="n">
        <v>4</v>
      </c>
      <c r="D11144" s="7" t="n">
        <v>3</v>
      </c>
      <c r="E11144" s="7" t="n">
        <v>12.2700004577637</v>
      </c>
      <c r="F11144" s="7" t="n">
        <v>256.429992675781</v>
      </c>
      <c r="G11144" s="7" t="n">
        <v>351.869995117188</v>
      </c>
      <c r="H11144" s="7" t="n">
        <v>0</v>
      </c>
      <c r="I11144" s="7" t="n">
        <v>0</v>
      </c>
    </row>
    <row r="11145" spans="1:7">
      <c r="A11145" t="s">
        <v>4</v>
      </c>
      <c r="B11145" s="4" t="s">
        <v>5</v>
      </c>
      <c r="C11145" s="4" t="s">
        <v>14</v>
      </c>
      <c r="D11145" s="4" t="s">
        <v>14</v>
      </c>
      <c r="E11145" s="4" t="s">
        <v>24</v>
      </c>
      <c r="F11145" s="4" t="s">
        <v>10</v>
      </c>
    </row>
    <row r="11146" spans="1:7">
      <c r="A11146" t="n">
        <v>91843</v>
      </c>
      <c r="B11146" s="33" t="n">
        <v>45</v>
      </c>
      <c r="C11146" s="7" t="n">
        <v>5</v>
      </c>
      <c r="D11146" s="7" t="n">
        <v>3</v>
      </c>
      <c r="E11146" s="7" t="n">
        <v>8.5</v>
      </c>
      <c r="F11146" s="7" t="n">
        <v>0</v>
      </c>
    </row>
    <row r="11147" spans="1:7">
      <c r="A11147" t="s">
        <v>4</v>
      </c>
      <c r="B11147" s="4" t="s">
        <v>5</v>
      </c>
      <c r="C11147" s="4" t="s">
        <v>14</v>
      </c>
      <c r="D11147" s="4" t="s">
        <v>14</v>
      </c>
      <c r="E11147" s="4" t="s">
        <v>24</v>
      </c>
      <c r="F11147" s="4" t="s">
        <v>10</v>
      </c>
    </row>
    <row r="11148" spans="1:7">
      <c r="A11148" t="n">
        <v>91852</v>
      </c>
      <c r="B11148" s="33" t="n">
        <v>45</v>
      </c>
      <c r="C11148" s="7" t="n">
        <v>11</v>
      </c>
      <c r="D11148" s="7" t="n">
        <v>3</v>
      </c>
      <c r="E11148" s="7" t="n">
        <v>32.2000007629395</v>
      </c>
      <c r="F11148" s="7" t="n">
        <v>0</v>
      </c>
    </row>
    <row r="11149" spans="1:7">
      <c r="A11149" t="s">
        <v>4</v>
      </c>
      <c r="B11149" s="4" t="s">
        <v>5</v>
      </c>
      <c r="C11149" s="4" t="s">
        <v>14</v>
      </c>
      <c r="D11149" s="4" t="s">
        <v>14</v>
      </c>
      <c r="E11149" s="4" t="s">
        <v>24</v>
      </c>
      <c r="F11149" s="4" t="s">
        <v>24</v>
      </c>
      <c r="G11149" s="4" t="s">
        <v>24</v>
      </c>
      <c r="H11149" s="4" t="s">
        <v>10</v>
      </c>
    </row>
    <row r="11150" spans="1:7">
      <c r="A11150" t="n">
        <v>91861</v>
      </c>
      <c r="B11150" s="33" t="n">
        <v>45</v>
      </c>
      <c r="C11150" s="7" t="n">
        <v>2</v>
      </c>
      <c r="D11150" s="7" t="n">
        <v>3</v>
      </c>
      <c r="E11150" s="7" t="n">
        <v>-95.5299987792969</v>
      </c>
      <c r="F11150" s="7" t="n">
        <v>174.270004272461</v>
      </c>
      <c r="G11150" s="7" t="n">
        <v>31.5699996948242</v>
      </c>
      <c r="H11150" s="7" t="n">
        <v>4000</v>
      </c>
    </row>
    <row r="11151" spans="1:7">
      <c r="A11151" t="s">
        <v>4</v>
      </c>
      <c r="B11151" s="4" t="s">
        <v>5</v>
      </c>
      <c r="C11151" s="4" t="s">
        <v>14</v>
      </c>
      <c r="D11151" s="4" t="s">
        <v>14</v>
      </c>
      <c r="E11151" s="4" t="s">
        <v>24</v>
      </c>
      <c r="F11151" s="4" t="s">
        <v>24</v>
      </c>
      <c r="G11151" s="4" t="s">
        <v>24</v>
      </c>
      <c r="H11151" s="4" t="s">
        <v>10</v>
      </c>
      <c r="I11151" s="4" t="s">
        <v>14</v>
      </c>
    </row>
    <row r="11152" spans="1:7">
      <c r="A11152" t="n">
        <v>91878</v>
      </c>
      <c r="B11152" s="33" t="n">
        <v>45</v>
      </c>
      <c r="C11152" s="7" t="n">
        <v>4</v>
      </c>
      <c r="D11152" s="7" t="n">
        <v>3</v>
      </c>
      <c r="E11152" s="7" t="n">
        <v>8.40999984741211</v>
      </c>
      <c r="F11152" s="7" t="n">
        <v>227.220001220703</v>
      </c>
      <c r="G11152" s="7" t="n">
        <v>351.869995117188</v>
      </c>
      <c r="H11152" s="7" t="n">
        <v>4000</v>
      </c>
      <c r="I11152" s="7" t="n">
        <v>0</v>
      </c>
    </row>
    <row r="11153" spans="1:9">
      <c r="A11153" t="s">
        <v>4</v>
      </c>
      <c r="B11153" s="4" t="s">
        <v>5</v>
      </c>
      <c r="C11153" s="4" t="s">
        <v>14</v>
      </c>
      <c r="D11153" s="4" t="s">
        <v>14</v>
      </c>
      <c r="E11153" s="4" t="s">
        <v>24</v>
      </c>
      <c r="F11153" s="4" t="s">
        <v>10</v>
      </c>
    </row>
    <row r="11154" spans="1:9">
      <c r="A11154" t="n">
        <v>91896</v>
      </c>
      <c r="B11154" s="33" t="n">
        <v>45</v>
      </c>
      <c r="C11154" s="7" t="n">
        <v>5</v>
      </c>
      <c r="D11154" s="7" t="n">
        <v>3</v>
      </c>
      <c r="E11154" s="7" t="n">
        <v>8.19999980926514</v>
      </c>
      <c r="F11154" s="7" t="n">
        <v>4000</v>
      </c>
    </row>
    <row r="11155" spans="1:9">
      <c r="A11155" t="s">
        <v>4</v>
      </c>
      <c r="B11155" s="4" t="s">
        <v>5</v>
      </c>
      <c r="C11155" s="4" t="s">
        <v>14</v>
      </c>
      <c r="D11155" s="4" t="s">
        <v>14</v>
      </c>
      <c r="E11155" s="4" t="s">
        <v>24</v>
      </c>
      <c r="F11155" s="4" t="s">
        <v>10</v>
      </c>
    </row>
    <row r="11156" spans="1:9">
      <c r="A11156" t="n">
        <v>91905</v>
      </c>
      <c r="B11156" s="33" t="n">
        <v>45</v>
      </c>
      <c r="C11156" s="7" t="n">
        <v>11</v>
      </c>
      <c r="D11156" s="7" t="n">
        <v>3</v>
      </c>
      <c r="E11156" s="7" t="n">
        <v>32.2000007629395</v>
      </c>
      <c r="F11156" s="7" t="n">
        <v>4000</v>
      </c>
    </row>
    <row r="11157" spans="1:9">
      <c r="A11157" t="s">
        <v>4</v>
      </c>
      <c r="B11157" s="4" t="s">
        <v>5</v>
      </c>
      <c r="C11157" s="4" t="s">
        <v>14</v>
      </c>
      <c r="D11157" s="4" t="s">
        <v>10</v>
      </c>
      <c r="E11157" s="4" t="s">
        <v>24</v>
      </c>
    </row>
    <row r="11158" spans="1:9">
      <c r="A11158" t="n">
        <v>91914</v>
      </c>
      <c r="B11158" s="23" t="n">
        <v>58</v>
      </c>
      <c r="C11158" s="7" t="n">
        <v>100</v>
      </c>
      <c r="D11158" s="7" t="n">
        <v>1000</v>
      </c>
      <c r="E11158" s="7" t="n">
        <v>1</v>
      </c>
    </row>
    <row r="11159" spans="1:9">
      <c r="A11159" t="s">
        <v>4</v>
      </c>
      <c r="B11159" s="4" t="s">
        <v>5</v>
      </c>
      <c r="C11159" s="4" t="s">
        <v>14</v>
      </c>
      <c r="D11159" s="4" t="s">
        <v>10</v>
      </c>
    </row>
    <row r="11160" spans="1:9">
      <c r="A11160" t="n">
        <v>91922</v>
      </c>
      <c r="B11160" s="23" t="n">
        <v>58</v>
      </c>
      <c r="C11160" s="7" t="n">
        <v>255</v>
      </c>
      <c r="D11160" s="7" t="n">
        <v>0</v>
      </c>
    </row>
    <row r="11161" spans="1:9">
      <c r="A11161" t="s">
        <v>4</v>
      </c>
      <c r="B11161" s="4" t="s">
        <v>5</v>
      </c>
      <c r="C11161" s="4" t="s">
        <v>14</v>
      </c>
      <c r="D11161" s="4" t="s">
        <v>10</v>
      </c>
    </row>
    <row r="11162" spans="1:9">
      <c r="A11162" t="n">
        <v>91926</v>
      </c>
      <c r="B11162" s="33" t="n">
        <v>45</v>
      </c>
      <c r="C11162" s="7" t="n">
        <v>7</v>
      </c>
      <c r="D11162" s="7" t="n">
        <v>255</v>
      </c>
    </row>
    <row r="11163" spans="1:9">
      <c r="A11163" t="s">
        <v>4</v>
      </c>
      <c r="B11163" s="4" t="s">
        <v>5</v>
      </c>
      <c r="C11163" s="4" t="s">
        <v>14</v>
      </c>
      <c r="D11163" s="4" t="s">
        <v>10</v>
      </c>
      <c r="E11163" s="4" t="s">
        <v>24</v>
      </c>
    </row>
    <row r="11164" spans="1:9">
      <c r="A11164" t="n">
        <v>91930</v>
      </c>
      <c r="B11164" s="23" t="n">
        <v>58</v>
      </c>
      <c r="C11164" s="7" t="n">
        <v>101</v>
      </c>
      <c r="D11164" s="7" t="n">
        <v>500</v>
      </c>
      <c r="E11164" s="7" t="n">
        <v>1</v>
      </c>
    </row>
    <row r="11165" spans="1:9">
      <c r="A11165" t="s">
        <v>4</v>
      </c>
      <c r="B11165" s="4" t="s">
        <v>5</v>
      </c>
      <c r="C11165" s="4" t="s">
        <v>14</v>
      </c>
      <c r="D11165" s="4" t="s">
        <v>10</v>
      </c>
    </row>
    <row r="11166" spans="1:9">
      <c r="A11166" t="n">
        <v>91938</v>
      </c>
      <c r="B11166" s="23" t="n">
        <v>58</v>
      </c>
      <c r="C11166" s="7" t="n">
        <v>254</v>
      </c>
      <c r="D11166" s="7" t="n">
        <v>0</v>
      </c>
    </row>
    <row r="11167" spans="1:9">
      <c r="A11167" t="s">
        <v>4</v>
      </c>
      <c r="B11167" s="4" t="s">
        <v>5</v>
      </c>
      <c r="C11167" s="4" t="s">
        <v>14</v>
      </c>
      <c r="D11167" s="4" t="s">
        <v>14</v>
      </c>
      <c r="E11167" s="4" t="s">
        <v>24</v>
      </c>
      <c r="F11167" s="4" t="s">
        <v>24</v>
      </c>
      <c r="G11167" s="4" t="s">
        <v>24</v>
      </c>
      <c r="H11167" s="4" t="s">
        <v>10</v>
      </c>
    </row>
    <row r="11168" spans="1:9">
      <c r="A11168" t="n">
        <v>91942</v>
      </c>
      <c r="B11168" s="33" t="n">
        <v>45</v>
      </c>
      <c r="C11168" s="7" t="n">
        <v>2</v>
      </c>
      <c r="D11168" s="7" t="n">
        <v>3</v>
      </c>
      <c r="E11168" s="7" t="n">
        <v>-95.2200012207031</v>
      </c>
      <c r="F11168" s="7" t="n">
        <v>174.100006103516</v>
      </c>
      <c r="G11168" s="7" t="n">
        <v>30.9300003051758</v>
      </c>
      <c r="H11168" s="7" t="n">
        <v>0</v>
      </c>
    </row>
    <row r="11169" spans="1:8">
      <c r="A11169" t="s">
        <v>4</v>
      </c>
      <c r="B11169" s="4" t="s">
        <v>5</v>
      </c>
      <c r="C11169" s="4" t="s">
        <v>14</v>
      </c>
      <c r="D11169" s="4" t="s">
        <v>14</v>
      </c>
      <c r="E11169" s="4" t="s">
        <v>24</v>
      </c>
      <c r="F11169" s="4" t="s">
        <v>24</v>
      </c>
      <c r="G11169" s="4" t="s">
        <v>24</v>
      </c>
      <c r="H11169" s="4" t="s">
        <v>10</v>
      </c>
      <c r="I11169" s="4" t="s">
        <v>14</v>
      </c>
    </row>
    <row r="11170" spans="1:8">
      <c r="A11170" t="n">
        <v>91959</v>
      </c>
      <c r="B11170" s="33" t="n">
        <v>45</v>
      </c>
      <c r="C11170" s="7" t="n">
        <v>4</v>
      </c>
      <c r="D11170" s="7" t="n">
        <v>3</v>
      </c>
      <c r="E11170" s="7" t="n">
        <v>19.5</v>
      </c>
      <c r="F11170" s="7" t="n">
        <v>228.220001220703</v>
      </c>
      <c r="G11170" s="7" t="n">
        <v>359.869995117188</v>
      </c>
      <c r="H11170" s="7" t="n">
        <v>0</v>
      </c>
      <c r="I11170" s="7" t="n">
        <v>1</v>
      </c>
    </row>
    <row r="11171" spans="1:8">
      <c r="A11171" t="s">
        <v>4</v>
      </c>
      <c r="B11171" s="4" t="s">
        <v>5</v>
      </c>
      <c r="C11171" s="4" t="s">
        <v>14</v>
      </c>
      <c r="D11171" s="4" t="s">
        <v>14</v>
      </c>
      <c r="E11171" s="4" t="s">
        <v>24</v>
      </c>
      <c r="F11171" s="4" t="s">
        <v>10</v>
      </c>
    </row>
    <row r="11172" spans="1:8">
      <c r="A11172" t="n">
        <v>91977</v>
      </c>
      <c r="B11172" s="33" t="n">
        <v>45</v>
      </c>
      <c r="C11172" s="7" t="n">
        <v>5</v>
      </c>
      <c r="D11172" s="7" t="n">
        <v>3</v>
      </c>
      <c r="E11172" s="7" t="n">
        <v>12.6999998092651</v>
      </c>
      <c r="F11172" s="7" t="n">
        <v>0</v>
      </c>
    </row>
    <row r="11173" spans="1:8">
      <c r="A11173" t="s">
        <v>4</v>
      </c>
      <c r="B11173" s="4" t="s">
        <v>5</v>
      </c>
      <c r="C11173" s="4" t="s">
        <v>14</v>
      </c>
      <c r="D11173" s="4" t="s">
        <v>14</v>
      </c>
      <c r="E11173" s="4" t="s">
        <v>24</v>
      </c>
      <c r="F11173" s="4" t="s">
        <v>10</v>
      </c>
    </row>
    <row r="11174" spans="1:8">
      <c r="A11174" t="n">
        <v>91986</v>
      </c>
      <c r="B11174" s="33" t="n">
        <v>45</v>
      </c>
      <c r="C11174" s="7" t="n">
        <v>11</v>
      </c>
      <c r="D11174" s="7" t="n">
        <v>3</v>
      </c>
      <c r="E11174" s="7" t="n">
        <v>26.5</v>
      </c>
      <c r="F11174" s="7" t="n">
        <v>0</v>
      </c>
    </row>
    <row r="11175" spans="1:8">
      <c r="A11175" t="s">
        <v>4</v>
      </c>
      <c r="B11175" s="4" t="s">
        <v>5</v>
      </c>
      <c r="C11175" s="4" t="s">
        <v>14</v>
      </c>
      <c r="D11175" s="4" t="s">
        <v>14</v>
      </c>
      <c r="E11175" s="4" t="s">
        <v>24</v>
      </c>
      <c r="F11175" s="4" t="s">
        <v>24</v>
      </c>
      <c r="G11175" s="4" t="s">
        <v>24</v>
      </c>
      <c r="H11175" s="4" t="s">
        <v>10</v>
      </c>
    </row>
    <row r="11176" spans="1:8">
      <c r="A11176" t="n">
        <v>91995</v>
      </c>
      <c r="B11176" s="33" t="n">
        <v>45</v>
      </c>
      <c r="C11176" s="7" t="n">
        <v>2</v>
      </c>
      <c r="D11176" s="7" t="n">
        <v>3</v>
      </c>
      <c r="E11176" s="7" t="n">
        <v>-108.76000213623</v>
      </c>
      <c r="F11176" s="7" t="n">
        <v>175.119995117188</v>
      </c>
      <c r="G11176" s="7" t="n">
        <v>28.8799991607666</v>
      </c>
      <c r="H11176" s="7" t="n">
        <v>6000</v>
      </c>
    </row>
    <row r="11177" spans="1:8">
      <c r="A11177" t="s">
        <v>4</v>
      </c>
      <c r="B11177" s="4" t="s">
        <v>5</v>
      </c>
      <c r="C11177" s="4" t="s">
        <v>14</v>
      </c>
      <c r="D11177" s="4" t="s">
        <v>14</v>
      </c>
      <c r="E11177" s="4" t="s">
        <v>24</v>
      </c>
      <c r="F11177" s="4" t="s">
        <v>24</v>
      </c>
      <c r="G11177" s="4" t="s">
        <v>24</v>
      </c>
      <c r="H11177" s="4" t="s">
        <v>10</v>
      </c>
      <c r="I11177" s="4" t="s">
        <v>14</v>
      </c>
    </row>
    <row r="11178" spans="1:8">
      <c r="A11178" t="n">
        <v>92012</v>
      </c>
      <c r="B11178" s="33" t="n">
        <v>45</v>
      </c>
      <c r="C11178" s="7" t="n">
        <v>4</v>
      </c>
      <c r="D11178" s="7" t="n">
        <v>3</v>
      </c>
      <c r="E11178" s="7" t="n">
        <v>47.9900016784668</v>
      </c>
      <c r="F11178" s="7" t="n">
        <v>152.399993896484</v>
      </c>
      <c r="G11178" s="7" t="n">
        <v>359.869995117188</v>
      </c>
      <c r="H11178" s="7" t="n">
        <v>6000</v>
      </c>
      <c r="I11178" s="7" t="n">
        <v>1</v>
      </c>
    </row>
    <row r="11179" spans="1:8">
      <c r="A11179" t="s">
        <v>4</v>
      </c>
      <c r="B11179" s="4" t="s">
        <v>5</v>
      </c>
      <c r="C11179" s="4" t="s">
        <v>14</v>
      </c>
      <c r="D11179" s="4" t="s">
        <v>14</v>
      </c>
      <c r="E11179" s="4" t="s">
        <v>24</v>
      </c>
      <c r="F11179" s="4" t="s">
        <v>10</v>
      </c>
    </row>
    <row r="11180" spans="1:8">
      <c r="A11180" t="n">
        <v>92030</v>
      </c>
      <c r="B11180" s="33" t="n">
        <v>45</v>
      </c>
      <c r="C11180" s="7" t="n">
        <v>5</v>
      </c>
      <c r="D11180" s="7" t="n">
        <v>3</v>
      </c>
      <c r="E11180" s="7" t="n">
        <v>12.6999998092651</v>
      </c>
      <c r="F11180" s="7" t="n">
        <v>6000</v>
      </c>
    </row>
    <row r="11181" spans="1:8">
      <c r="A11181" t="s">
        <v>4</v>
      </c>
      <c r="B11181" s="4" t="s">
        <v>5</v>
      </c>
      <c r="C11181" s="4" t="s">
        <v>14</v>
      </c>
      <c r="D11181" s="4" t="s">
        <v>14</v>
      </c>
      <c r="E11181" s="4" t="s">
        <v>24</v>
      </c>
      <c r="F11181" s="4" t="s">
        <v>10</v>
      </c>
    </row>
    <row r="11182" spans="1:8">
      <c r="A11182" t="n">
        <v>92039</v>
      </c>
      <c r="B11182" s="33" t="n">
        <v>45</v>
      </c>
      <c r="C11182" s="7" t="n">
        <v>11</v>
      </c>
      <c r="D11182" s="7" t="n">
        <v>3</v>
      </c>
      <c r="E11182" s="7" t="n">
        <v>26.5</v>
      </c>
      <c r="F11182" s="7" t="n">
        <v>6000</v>
      </c>
    </row>
    <row r="11183" spans="1:8">
      <c r="A11183" t="s">
        <v>4</v>
      </c>
      <c r="B11183" s="4" t="s">
        <v>5</v>
      </c>
      <c r="C11183" s="4" t="s">
        <v>14</v>
      </c>
      <c r="D11183" s="4" t="s">
        <v>10</v>
      </c>
    </row>
    <row r="11184" spans="1:8">
      <c r="A11184" t="n">
        <v>92048</v>
      </c>
      <c r="B11184" s="23" t="n">
        <v>58</v>
      </c>
      <c r="C11184" s="7" t="n">
        <v>255</v>
      </c>
      <c r="D11184" s="7" t="n">
        <v>0</v>
      </c>
    </row>
    <row r="11185" spans="1:9">
      <c r="A11185" t="s">
        <v>4</v>
      </c>
      <c r="B11185" s="4" t="s">
        <v>5</v>
      </c>
      <c r="C11185" s="4" t="s">
        <v>10</v>
      </c>
    </row>
    <row r="11186" spans="1:9">
      <c r="A11186" t="n">
        <v>92052</v>
      </c>
      <c r="B11186" s="27" t="n">
        <v>16</v>
      </c>
      <c r="C11186" s="7" t="n">
        <v>2500</v>
      </c>
    </row>
    <row r="11187" spans="1:9">
      <c r="A11187" t="s">
        <v>4</v>
      </c>
      <c r="B11187" s="4" t="s">
        <v>5</v>
      </c>
      <c r="C11187" s="4" t="s">
        <v>10</v>
      </c>
      <c r="D11187" s="4" t="s">
        <v>14</v>
      </c>
      <c r="E11187" s="4" t="s">
        <v>14</v>
      </c>
      <c r="F11187" s="4" t="s">
        <v>6</v>
      </c>
    </row>
    <row r="11188" spans="1:9">
      <c r="A11188" t="n">
        <v>92055</v>
      </c>
      <c r="B11188" s="45" t="n">
        <v>20</v>
      </c>
      <c r="C11188" s="7" t="n">
        <v>1640</v>
      </c>
      <c r="D11188" s="7" t="n">
        <v>2</v>
      </c>
      <c r="E11188" s="7" t="n">
        <v>11</v>
      </c>
      <c r="F11188" s="7" t="s">
        <v>725</v>
      </c>
    </row>
    <row r="11189" spans="1:9">
      <c r="A11189" t="s">
        <v>4</v>
      </c>
      <c r="B11189" s="4" t="s">
        <v>5</v>
      </c>
      <c r="C11189" s="4" t="s">
        <v>10</v>
      </c>
      <c r="D11189" s="4" t="s">
        <v>14</v>
      </c>
      <c r="E11189" s="4" t="s">
        <v>14</v>
      </c>
      <c r="F11189" s="4" t="s">
        <v>6</v>
      </c>
    </row>
    <row r="11190" spans="1:9">
      <c r="A11190" t="n">
        <v>92085</v>
      </c>
      <c r="B11190" s="45" t="n">
        <v>20</v>
      </c>
      <c r="C11190" s="7" t="n">
        <v>1620</v>
      </c>
      <c r="D11190" s="7" t="n">
        <v>2</v>
      </c>
      <c r="E11190" s="7" t="n">
        <v>11</v>
      </c>
      <c r="F11190" s="7" t="s">
        <v>726</v>
      </c>
    </row>
    <row r="11191" spans="1:9">
      <c r="A11191" t="s">
        <v>4</v>
      </c>
      <c r="B11191" s="4" t="s">
        <v>5</v>
      </c>
      <c r="C11191" s="4" t="s">
        <v>10</v>
      </c>
      <c r="D11191" s="4" t="s">
        <v>14</v>
      </c>
      <c r="E11191" s="4" t="s">
        <v>14</v>
      </c>
      <c r="F11191" s="4" t="s">
        <v>6</v>
      </c>
    </row>
    <row r="11192" spans="1:9">
      <c r="A11192" t="n">
        <v>92115</v>
      </c>
      <c r="B11192" s="45" t="n">
        <v>20</v>
      </c>
      <c r="C11192" s="7" t="n">
        <v>1621</v>
      </c>
      <c r="D11192" s="7" t="n">
        <v>2</v>
      </c>
      <c r="E11192" s="7" t="n">
        <v>11</v>
      </c>
      <c r="F11192" s="7" t="s">
        <v>727</v>
      </c>
    </row>
    <row r="11193" spans="1:9">
      <c r="A11193" t="s">
        <v>4</v>
      </c>
      <c r="B11193" s="4" t="s">
        <v>5</v>
      </c>
      <c r="C11193" s="4" t="s">
        <v>10</v>
      </c>
      <c r="D11193" s="4" t="s">
        <v>14</v>
      </c>
      <c r="E11193" s="4" t="s">
        <v>14</v>
      </c>
      <c r="F11193" s="4" t="s">
        <v>6</v>
      </c>
    </row>
    <row r="11194" spans="1:9">
      <c r="A11194" t="n">
        <v>92145</v>
      </c>
      <c r="B11194" s="45" t="n">
        <v>20</v>
      </c>
      <c r="C11194" s="7" t="n">
        <v>1622</v>
      </c>
      <c r="D11194" s="7" t="n">
        <v>2</v>
      </c>
      <c r="E11194" s="7" t="n">
        <v>11</v>
      </c>
      <c r="F11194" s="7" t="s">
        <v>728</v>
      </c>
    </row>
    <row r="11195" spans="1:9">
      <c r="A11195" t="s">
        <v>4</v>
      </c>
      <c r="B11195" s="4" t="s">
        <v>5</v>
      </c>
      <c r="C11195" s="4" t="s">
        <v>14</v>
      </c>
      <c r="D11195" s="4" t="s">
        <v>10</v>
      </c>
    </row>
    <row r="11196" spans="1:9">
      <c r="A11196" t="n">
        <v>92175</v>
      </c>
      <c r="B11196" s="33" t="n">
        <v>45</v>
      </c>
      <c r="C11196" s="7" t="n">
        <v>7</v>
      </c>
      <c r="D11196" s="7" t="n">
        <v>255</v>
      </c>
    </row>
    <row r="11197" spans="1:9">
      <c r="A11197" t="s">
        <v>4</v>
      </c>
      <c r="B11197" s="4" t="s">
        <v>5</v>
      </c>
      <c r="C11197" s="4" t="s">
        <v>14</v>
      </c>
      <c r="D11197" s="4" t="s">
        <v>10</v>
      </c>
      <c r="E11197" s="4" t="s">
        <v>24</v>
      </c>
    </row>
    <row r="11198" spans="1:9">
      <c r="A11198" t="n">
        <v>92179</v>
      </c>
      <c r="B11198" s="23" t="n">
        <v>58</v>
      </c>
      <c r="C11198" s="7" t="n">
        <v>101</v>
      </c>
      <c r="D11198" s="7" t="n">
        <v>500</v>
      </c>
      <c r="E11198" s="7" t="n">
        <v>1</v>
      </c>
    </row>
    <row r="11199" spans="1:9">
      <c r="A11199" t="s">
        <v>4</v>
      </c>
      <c r="B11199" s="4" t="s">
        <v>5</v>
      </c>
      <c r="C11199" s="4" t="s">
        <v>14</v>
      </c>
      <c r="D11199" s="4" t="s">
        <v>10</v>
      </c>
    </row>
    <row r="11200" spans="1:9">
      <c r="A11200" t="n">
        <v>92187</v>
      </c>
      <c r="B11200" s="23" t="n">
        <v>58</v>
      </c>
      <c r="C11200" s="7" t="n">
        <v>254</v>
      </c>
      <c r="D11200" s="7" t="n">
        <v>0</v>
      </c>
    </row>
    <row r="11201" spans="1:6">
      <c r="A11201" t="s">
        <v>4</v>
      </c>
      <c r="B11201" s="4" t="s">
        <v>5</v>
      </c>
      <c r="C11201" s="4" t="s">
        <v>14</v>
      </c>
    </row>
    <row r="11202" spans="1:6">
      <c r="A11202" t="n">
        <v>92191</v>
      </c>
      <c r="B11202" s="33" t="n">
        <v>45</v>
      </c>
      <c r="C11202" s="7" t="n">
        <v>0</v>
      </c>
    </row>
    <row r="11203" spans="1:6">
      <c r="A11203" t="s">
        <v>4</v>
      </c>
      <c r="B11203" s="4" t="s">
        <v>5</v>
      </c>
      <c r="C11203" s="4" t="s">
        <v>14</v>
      </c>
      <c r="D11203" s="4" t="s">
        <v>14</v>
      </c>
      <c r="E11203" s="4" t="s">
        <v>24</v>
      </c>
      <c r="F11203" s="4" t="s">
        <v>24</v>
      </c>
      <c r="G11203" s="4" t="s">
        <v>24</v>
      </c>
      <c r="H11203" s="4" t="s">
        <v>10</v>
      </c>
    </row>
    <row r="11204" spans="1:6">
      <c r="A11204" t="n">
        <v>92193</v>
      </c>
      <c r="B11204" s="33" t="n">
        <v>45</v>
      </c>
      <c r="C11204" s="7" t="n">
        <v>2</v>
      </c>
      <c r="D11204" s="7" t="n">
        <v>3</v>
      </c>
      <c r="E11204" s="7" t="n">
        <v>-128.990005493164</v>
      </c>
      <c r="F11204" s="7" t="n">
        <v>126.080001831055</v>
      </c>
      <c r="G11204" s="7" t="n">
        <v>58.9900016784668</v>
      </c>
      <c r="H11204" s="7" t="n">
        <v>0</v>
      </c>
    </row>
    <row r="11205" spans="1:6">
      <c r="A11205" t="s">
        <v>4</v>
      </c>
      <c r="B11205" s="4" t="s">
        <v>5</v>
      </c>
      <c r="C11205" s="4" t="s">
        <v>14</v>
      </c>
      <c r="D11205" s="4" t="s">
        <v>14</v>
      </c>
      <c r="E11205" s="4" t="s">
        <v>24</v>
      </c>
      <c r="F11205" s="4" t="s">
        <v>24</v>
      </c>
      <c r="G11205" s="4" t="s">
        <v>24</v>
      </c>
      <c r="H11205" s="4" t="s">
        <v>10</v>
      </c>
      <c r="I11205" s="4" t="s">
        <v>14</v>
      </c>
    </row>
    <row r="11206" spans="1:6">
      <c r="A11206" t="n">
        <v>92210</v>
      </c>
      <c r="B11206" s="33" t="n">
        <v>45</v>
      </c>
      <c r="C11206" s="7" t="n">
        <v>4</v>
      </c>
      <c r="D11206" s="7" t="n">
        <v>3</v>
      </c>
      <c r="E11206" s="7" t="n">
        <v>41.2299995422363</v>
      </c>
      <c r="F11206" s="7" t="n">
        <v>148.929992675781</v>
      </c>
      <c r="G11206" s="7" t="n">
        <v>359.869995117188</v>
      </c>
      <c r="H11206" s="7" t="n">
        <v>0</v>
      </c>
      <c r="I11206" s="7" t="n">
        <v>1</v>
      </c>
    </row>
    <row r="11207" spans="1:6">
      <c r="A11207" t="s">
        <v>4</v>
      </c>
      <c r="B11207" s="4" t="s">
        <v>5</v>
      </c>
      <c r="C11207" s="4" t="s">
        <v>14</v>
      </c>
      <c r="D11207" s="4" t="s">
        <v>14</v>
      </c>
      <c r="E11207" s="4" t="s">
        <v>24</v>
      </c>
      <c r="F11207" s="4" t="s">
        <v>10</v>
      </c>
    </row>
    <row r="11208" spans="1:6">
      <c r="A11208" t="n">
        <v>92228</v>
      </c>
      <c r="B11208" s="33" t="n">
        <v>45</v>
      </c>
      <c r="C11208" s="7" t="n">
        <v>5</v>
      </c>
      <c r="D11208" s="7" t="n">
        <v>3</v>
      </c>
      <c r="E11208" s="7" t="n">
        <v>6.69999980926514</v>
      </c>
      <c r="F11208" s="7" t="n">
        <v>0</v>
      </c>
    </row>
    <row r="11209" spans="1:6">
      <c r="A11209" t="s">
        <v>4</v>
      </c>
      <c r="B11209" s="4" t="s">
        <v>5</v>
      </c>
      <c r="C11209" s="4" t="s">
        <v>14</v>
      </c>
      <c r="D11209" s="4" t="s">
        <v>14</v>
      </c>
      <c r="E11209" s="4" t="s">
        <v>24</v>
      </c>
      <c r="F11209" s="4" t="s">
        <v>10</v>
      </c>
    </row>
    <row r="11210" spans="1:6">
      <c r="A11210" t="n">
        <v>92237</v>
      </c>
      <c r="B11210" s="33" t="n">
        <v>45</v>
      </c>
      <c r="C11210" s="7" t="n">
        <v>11</v>
      </c>
      <c r="D11210" s="7" t="n">
        <v>3</v>
      </c>
      <c r="E11210" s="7" t="n">
        <v>38</v>
      </c>
      <c r="F11210" s="7" t="n">
        <v>0</v>
      </c>
    </row>
    <row r="11211" spans="1:6">
      <c r="A11211" t="s">
        <v>4</v>
      </c>
      <c r="B11211" s="4" t="s">
        <v>5</v>
      </c>
      <c r="C11211" s="4" t="s">
        <v>14</v>
      </c>
      <c r="D11211" s="4" t="s">
        <v>14</v>
      </c>
      <c r="E11211" s="4" t="s">
        <v>24</v>
      </c>
      <c r="F11211" s="4" t="s">
        <v>24</v>
      </c>
      <c r="G11211" s="4" t="s">
        <v>24</v>
      </c>
      <c r="H11211" s="4" t="s">
        <v>10</v>
      </c>
    </row>
    <row r="11212" spans="1:6">
      <c r="A11212" t="n">
        <v>92246</v>
      </c>
      <c r="B11212" s="33" t="n">
        <v>45</v>
      </c>
      <c r="C11212" s="7" t="n">
        <v>2</v>
      </c>
      <c r="D11212" s="7" t="n">
        <v>3</v>
      </c>
      <c r="E11212" s="7" t="n">
        <v>-128.990005493164</v>
      </c>
      <c r="F11212" s="7" t="n">
        <v>126.080001831055</v>
      </c>
      <c r="G11212" s="7" t="n">
        <v>58.9900016784668</v>
      </c>
      <c r="H11212" s="7" t="n">
        <v>4000</v>
      </c>
    </row>
    <row r="11213" spans="1:6">
      <c r="A11213" t="s">
        <v>4</v>
      </c>
      <c r="B11213" s="4" t="s">
        <v>5</v>
      </c>
      <c r="C11213" s="4" t="s">
        <v>14</v>
      </c>
      <c r="D11213" s="4" t="s">
        <v>14</v>
      </c>
      <c r="E11213" s="4" t="s">
        <v>24</v>
      </c>
      <c r="F11213" s="4" t="s">
        <v>24</v>
      </c>
      <c r="G11213" s="4" t="s">
        <v>24</v>
      </c>
      <c r="H11213" s="4" t="s">
        <v>10</v>
      </c>
      <c r="I11213" s="4" t="s">
        <v>14</v>
      </c>
    </row>
    <row r="11214" spans="1:6">
      <c r="A11214" t="n">
        <v>92263</v>
      </c>
      <c r="B11214" s="33" t="n">
        <v>45</v>
      </c>
      <c r="C11214" s="7" t="n">
        <v>4</v>
      </c>
      <c r="D11214" s="7" t="n">
        <v>3</v>
      </c>
      <c r="E11214" s="7" t="n">
        <v>30.1800003051758</v>
      </c>
      <c r="F11214" s="7" t="n">
        <v>154.929992675781</v>
      </c>
      <c r="G11214" s="7" t="n">
        <v>359.869995117188</v>
      </c>
      <c r="H11214" s="7" t="n">
        <v>4000</v>
      </c>
      <c r="I11214" s="7" t="n">
        <v>1</v>
      </c>
    </row>
    <row r="11215" spans="1:6">
      <c r="A11215" t="s">
        <v>4</v>
      </c>
      <c r="B11215" s="4" t="s">
        <v>5</v>
      </c>
      <c r="C11215" s="4" t="s">
        <v>14</v>
      </c>
      <c r="D11215" s="4" t="s">
        <v>14</v>
      </c>
      <c r="E11215" s="4" t="s">
        <v>24</v>
      </c>
      <c r="F11215" s="4" t="s">
        <v>10</v>
      </c>
    </row>
    <row r="11216" spans="1:6">
      <c r="A11216" t="n">
        <v>92281</v>
      </c>
      <c r="B11216" s="33" t="n">
        <v>45</v>
      </c>
      <c r="C11216" s="7" t="n">
        <v>5</v>
      </c>
      <c r="D11216" s="7" t="n">
        <v>3</v>
      </c>
      <c r="E11216" s="7" t="n">
        <v>6.69999980926514</v>
      </c>
      <c r="F11216" s="7" t="n">
        <v>4000</v>
      </c>
    </row>
    <row r="11217" spans="1:9">
      <c r="A11217" t="s">
        <v>4</v>
      </c>
      <c r="B11217" s="4" t="s">
        <v>5</v>
      </c>
      <c r="C11217" s="4" t="s">
        <v>14</v>
      </c>
      <c r="D11217" s="4" t="s">
        <v>14</v>
      </c>
      <c r="E11217" s="4" t="s">
        <v>24</v>
      </c>
      <c r="F11217" s="4" t="s">
        <v>10</v>
      </c>
    </row>
    <row r="11218" spans="1:9">
      <c r="A11218" t="n">
        <v>92290</v>
      </c>
      <c r="B11218" s="33" t="n">
        <v>45</v>
      </c>
      <c r="C11218" s="7" t="n">
        <v>11</v>
      </c>
      <c r="D11218" s="7" t="n">
        <v>3</v>
      </c>
      <c r="E11218" s="7" t="n">
        <v>38</v>
      </c>
      <c r="F11218" s="7" t="n">
        <v>4000</v>
      </c>
    </row>
    <row r="11219" spans="1:9">
      <c r="A11219" t="s">
        <v>4</v>
      </c>
      <c r="B11219" s="4" t="s">
        <v>5</v>
      </c>
      <c r="C11219" s="4" t="s">
        <v>10</v>
      </c>
      <c r="D11219" s="4" t="s">
        <v>14</v>
      </c>
    </row>
    <row r="11220" spans="1:9">
      <c r="A11220" t="n">
        <v>92299</v>
      </c>
      <c r="B11220" s="66" t="n">
        <v>67</v>
      </c>
      <c r="C11220" s="7" t="n">
        <v>1620</v>
      </c>
      <c r="D11220" s="7" t="n">
        <v>2</v>
      </c>
    </row>
    <row r="11221" spans="1:9">
      <c r="A11221" t="s">
        <v>4</v>
      </c>
      <c r="B11221" s="4" t="s">
        <v>5</v>
      </c>
      <c r="C11221" s="4" t="s">
        <v>10</v>
      </c>
      <c r="D11221" s="4" t="s">
        <v>14</v>
      </c>
    </row>
    <row r="11222" spans="1:9">
      <c r="A11222" t="n">
        <v>92303</v>
      </c>
      <c r="B11222" s="66" t="n">
        <v>67</v>
      </c>
      <c r="C11222" s="7" t="n">
        <v>1621</v>
      </c>
      <c r="D11222" s="7" t="n">
        <v>2</v>
      </c>
    </row>
    <row r="11223" spans="1:9">
      <c r="A11223" t="s">
        <v>4</v>
      </c>
      <c r="B11223" s="4" t="s">
        <v>5</v>
      </c>
      <c r="C11223" s="4" t="s">
        <v>10</v>
      </c>
    </row>
    <row r="11224" spans="1:9">
      <c r="A11224" t="n">
        <v>92307</v>
      </c>
      <c r="B11224" s="27" t="n">
        <v>16</v>
      </c>
      <c r="C11224" s="7" t="n">
        <v>2000</v>
      </c>
    </row>
    <row r="11225" spans="1:9">
      <c r="A11225" t="s">
        <v>4</v>
      </c>
      <c r="B11225" s="4" t="s">
        <v>5</v>
      </c>
      <c r="C11225" s="4" t="s">
        <v>14</v>
      </c>
      <c r="D11225" s="4" t="s">
        <v>10</v>
      </c>
    </row>
    <row r="11226" spans="1:9">
      <c r="A11226" t="n">
        <v>92310</v>
      </c>
      <c r="B11226" s="33" t="n">
        <v>45</v>
      </c>
      <c r="C11226" s="7" t="n">
        <v>7</v>
      </c>
      <c r="D11226" s="7" t="n">
        <v>255</v>
      </c>
    </row>
    <row r="11227" spans="1:9">
      <c r="A11227" t="s">
        <v>4</v>
      </c>
      <c r="B11227" s="4" t="s">
        <v>5</v>
      </c>
      <c r="C11227" s="4" t="s">
        <v>14</v>
      </c>
      <c r="D11227" s="4" t="s">
        <v>10</v>
      </c>
      <c r="E11227" s="4" t="s">
        <v>24</v>
      </c>
    </row>
    <row r="11228" spans="1:9">
      <c r="A11228" t="n">
        <v>92314</v>
      </c>
      <c r="B11228" s="23" t="n">
        <v>58</v>
      </c>
      <c r="C11228" s="7" t="n">
        <v>101</v>
      </c>
      <c r="D11228" s="7" t="n">
        <v>500</v>
      </c>
      <c r="E11228" s="7" t="n">
        <v>1</v>
      </c>
    </row>
    <row r="11229" spans="1:9">
      <c r="A11229" t="s">
        <v>4</v>
      </c>
      <c r="B11229" s="4" t="s">
        <v>5</v>
      </c>
      <c r="C11229" s="4" t="s">
        <v>14</v>
      </c>
      <c r="D11229" s="4" t="s">
        <v>10</v>
      </c>
    </row>
    <row r="11230" spans="1:9">
      <c r="A11230" t="n">
        <v>92322</v>
      </c>
      <c r="B11230" s="23" t="n">
        <v>58</v>
      </c>
      <c r="C11230" s="7" t="n">
        <v>254</v>
      </c>
      <c r="D11230" s="7" t="n">
        <v>0</v>
      </c>
    </row>
    <row r="11231" spans="1:9">
      <c r="A11231" t="s">
        <v>4</v>
      </c>
      <c r="B11231" s="4" t="s">
        <v>5</v>
      </c>
      <c r="C11231" s="4" t="s">
        <v>14</v>
      </c>
    </row>
    <row r="11232" spans="1:9">
      <c r="A11232" t="n">
        <v>92326</v>
      </c>
      <c r="B11232" s="33" t="n">
        <v>45</v>
      </c>
      <c r="C11232" s="7" t="n">
        <v>0</v>
      </c>
    </row>
    <row r="11233" spans="1:6">
      <c r="A11233" t="s">
        <v>4</v>
      </c>
      <c r="B11233" s="4" t="s">
        <v>5</v>
      </c>
      <c r="C11233" s="4" t="s">
        <v>14</v>
      </c>
      <c r="D11233" s="4" t="s">
        <v>14</v>
      </c>
      <c r="E11233" s="4" t="s">
        <v>24</v>
      </c>
      <c r="F11233" s="4" t="s">
        <v>24</v>
      </c>
      <c r="G11233" s="4" t="s">
        <v>24</v>
      </c>
      <c r="H11233" s="4" t="s">
        <v>10</v>
      </c>
    </row>
    <row r="11234" spans="1:6">
      <c r="A11234" t="n">
        <v>92328</v>
      </c>
      <c r="B11234" s="33" t="n">
        <v>45</v>
      </c>
      <c r="C11234" s="7" t="n">
        <v>2</v>
      </c>
      <c r="D11234" s="7" t="n">
        <v>3</v>
      </c>
      <c r="E11234" s="7" t="n">
        <v>-141.070007324219</v>
      </c>
      <c r="F11234" s="7" t="n">
        <v>122.730003356934</v>
      </c>
      <c r="G11234" s="7" t="n">
        <v>36.3899993896484</v>
      </c>
      <c r="H11234" s="7" t="n">
        <v>0</v>
      </c>
    </row>
    <row r="11235" spans="1:6">
      <c r="A11235" t="s">
        <v>4</v>
      </c>
      <c r="B11235" s="4" t="s">
        <v>5</v>
      </c>
      <c r="C11235" s="4" t="s">
        <v>14</v>
      </c>
      <c r="D11235" s="4" t="s">
        <v>14</v>
      </c>
      <c r="E11235" s="4" t="s">
        <v>24</v>
      </c>
      <c r="F11235" s="4" t="s">
        <v>24</v>
      </c>
      <c r="G11235" s="4" t="s">
        <v>24</v>
      </c>
      <c r="H11235" s="4" t="s">
        <v>10</v>
      </c>
      <c r="I11235" s="4" t="s">
        <v>14</v>
      </c>
    </row>
    <row r="11236" spans="1:6">
      <c r="A11236" t="n">
        <v>92345</v>
      </c>
      <c r="B11236" s="33" t="n">
        <v>45</v>
      </c>
      <c r="C11236" s="7" t="n">
        <v>4</v>
      </c>
      <c r="D11236" s="7" t="n">
        <v>3</v>
      </c>
      <c r="E11236" s="7" t="n">
        <v>1.69000005722046</v>
      </c>
      <c r="F11236" s="7" t="n">
        <v>190.039993286133</v>
      </c>
      <c r="G11236" s="7" t="n">
        <v>359.869995117188</v>
      </c>
      <c r="H11236" s="7" t="n">
        <v>0</v>
      </c>
      <c r="I11236" s="7" t="n">
        <v>0</v>
      </c>
    </row>
    <row r="11237" spans="1:6">
      <c r="A11237" t="s">
        <v>4</v>
      </c>
      <c r="B11237" s="4" t="s">
        <v>5</v>
      </c>
      <c r="C11237" s="4" t="s">
        <v>14</v>
      </c>
      <c r="D11237" s="4" t="s">
        <v>14</v>
      </c>
      <c r="E11237" s="4" t="s">
        <v>24</v>
      </c>
      <c r="F11237" s="4" t="s">
        <v>10</v>
      </c>
    </row>
    <row r="11238" spans="1:6">
      <c r="A11238" t="n">
        <v>92363</v>
      </c>
      <c r="B11238" s="33" t="n">
        <v>45</v>
      </c>
      <c r="C11238" s="7" t="n">
        <v>5</v>
      </c>
      <c r="D11238" s="7" t="n">
        <v>3</v>
      </c>
      <c r="E11238" s="7" t="n">
        <v>10.8000001907349</v>
      </c>
      <c r="F11238" s="7" t="n">
        <v>0</v>
      </c>
    </row>
    <row r="11239" spans="1:6">
      <c r="A11239" t="s">
        <v>4</v>
      </c>
      <c r="B11239" s="4" t="s">
        <v>5</v>
      </c>
      <c r="C11239" s="4" t="s">
        <v>14</v>
      </c>
      <c r="D11239" s="4" t="s">
        <v>14</v>
      </c>
      <c r="E11239" s="4" t="s">
        <v>24</v>
      </c>
      <c r="F11239" s="4" t="s">
        <v>10</v>
      </c>
    </row>
    <row r="11240" spans="1:6">
      <c r="A11240" t="n">
        <v>92372</v>
      </c>
      <c r="B11240" s="33" t="n">
        <v>45</v>
      </c>
      <c r="C11240" s="7" t="n">
        <v>11</v>
      </c>
      <c r="D11240" s="7" t="n">
        <v>3</v>
      </c>
      <c r="E11240" s="7" t="n">
        <v>32.7999992370605</v>
      </c>
      <c r="F11240" s="7" t="n">
        <v>0</v>
      </c>
    </row>
    <row r="11241" spans="1:6">
      <c r="A11241" t="s">
        <v>4</v>
      </c>
      <c r="B11241" s="4" t="s">
        <v>5</v>
      </c>
      <c r="C11241" s="4" t="s">
        <v>14</v>
      </c>
      <c r="D11241" s="4" t="s">
        <v>9</v>
      </c>
      <c r="E11241" s="4" t="s">
        <v>9</v>
      </c>
    </row>
    <row r="11242" spans="1:6">
      <c r="A11242" t="n">
        <v>92381</v>
      </c>
      <c r="B11242" s="33" t="n">
        <v>45</v>
      </c>
      <c r="C11242" s="7" t="n">
        <v>27</v>
      </c>
      <c r="D11242" s="7" t="n">
        <v>-1073741824</v>
      </c>
      <c r="E11242" s="7" t="n">
        <v>-1073741824</v>
      </c>
    </row>
    <row r="11243" spans="1:6">
      <c r="A11243" t="s">
        <v>4</v>
      </c>
      <c r="B11243" s="4" t="s">
        <v>5</v>
      </c>
      <c r="C11243" s="4" t="s">
        <v>14</v>
      </c>
    </row>
    <row r="11244" spans="1:6">
      <c r="A11244" t="n">
        <v>92391</v>
      </c>
      <c r="B11244" s="62" t="n">
        <v>116</v>
      </c>
      <c r="C11244" s="7" t="n">
        <v>1</v>
      </c>
    </row>
    <row r="11245" spans="1:6">
      <c r="A11245" t="s">
        <v>4</v>
      </c>
      <c r="B11245" s="4" t="s">
        <v>5</v>
      </c>
      <c r="C11245" s="4" t="s">
        <v>10</v>
      </c>
      <c r="D11245" s="4" t="s">
        <v>14</v>
      </c>
    </row>
    <row r="11246" spans="1:6">
      <c r="A11246" t="n">
        <v>92393</v>
      </c>
      <c r="B11246" s="83" t="n">
        <v>21</v>
      </c>
      <c r="C11246" s="7" t="n">
        <v>1622</v>
      </c>
      <c r="D11246" s="7" t="n">
        <v>2</v>
      </c>
    </row>
    <row r="11247" spans="1:6">
      <c r="A11247" t="s">
        <v>4</v>
      </c>
      <c r="B11247" s="4" t="s">
        <v>5</v>
      </c>
      <c r="C11247" s="4" t="s">
        <v>10</v>
      </c>
      <c r="D11247" s="4" t="s">
        <v>9</v>
      </c>
    </row>
    <row r="11248" spans="1:6">
      <c r="A11248" t="n">
        <v>92397</v>
      </c>
      <c r="B11248" s="41" t="n">
        <v>43</v>
      </c>
      <c r="C11248" s="7" t="n">
        <v>1620</v>
      </c>
      <c r="D11248" s="7" t="n">
        <v>128</v>
      </c>
    </row>
    <row r="11249" spans="1:9">
      <c r="A11249" t="s">
        <v>4</v>
      </c>
      <c r="B11249" s="4" t="s">
        <v>5</v>
      </c>
      <c r="C11249" s="4" t="s">
        <v>10</v>
      </c>
      <c r="D11249" s="4" t="s">
        <v>9</v>
      </c>
    </row>
    <row r="11250" spans="1:9">
      <c r="A11250" t="n">
        <v>92404</v>
      </c>
      <c r="B11250" s="41" t="n">
        <v>43</v>
      </c>
      <c r="C11250" s="7" t="n">
        <v>1621</v>
      </c>
      <c r="D11250" s="7" t="n">
        <v>128</v>
      </c>
    </row>
    <row r="11251" spans="1:9">
      <c r="A11251" t="s">
        <v>4</v>
      </c>
      <c r="B11251" s="4" t="s">
        <v>5</v>
      </c>
      <c r="C11251" s="4" t="s">
        <v>10</v>
      </c>
      <c r="D11251" s="4" t="s">
        <v>9</v>
      </c>
    </row>
    <row r="11252" spans="1:9">
      <c r="A11252" t="n">
        <v>92411</v>
      </c>
      <c r="B11252" s="41" t="n">
        <v>43</v>
      </c>
      <c r="C11252" s="7" t="n">
        <v>1622</v>
      </c>
      <c r="D11252" s="7" t="n">
        <v>128</v>
      </c>
    </row>
    <row r="11253" spans="1:9">
      <c r="A11253" t="s">
        <v>4</v>
      </c>
      <c r="B11253" s="4" t="s">
        <v>5</v>
      </c>
      <c r="C11253" s="4" t="s">
        <v>10</v>
      </c>
      <c r="D11253" s="4" t="s">
        <v>14</v>
      </c>
      <c r="E11253" s="4" t="s">
        <v>14</v>
      </c>
      <c r="F11253" s="4" t="s">
        <v>6</v>
      </c>
    </row>
    <row r="11254" spans="1:9">
      <c r="A11254" t="n">
        <v>92418</v>
      </c>
      <c r="B11254" s="45" t="n">
        <v>20</v>
      </c>
      <c r="C11254" s="7" t="n">
        <v>1640</v>
      </c>
      <c r="D11254" s="7" t="n">
        <v>2</v>
      </c>
      <c r="E11254" s="7" t="n">
        <v>11</v>
      </c>
      <c r="F11254" s="7" t="s">
        <v>729</v>
      </c>
    </row>
    <row r="11255" spans="1:9">
      <c r="A11255" t="s">
        <v>4</v>
      </c>
      <c r="B11255" s="4" t="s">
        <v>5</v>
      </c>
      <c r="C11255" s="4" t="s">
        <v>14</v>
      </c>
      <c r="D11255" s="4" t="s">
        <v>14</v>
      </c>
      <c r="E11255" s="4" t="s">
        <v>24</v>
      </c>
      <c r="F11255" s="4" t="s">
        <v>24</v>
      </c>
      <c r="G11255" s="4" t="s">
        <v>24</v>
      </c>
      <c r="H11255" s="4" t="s">
        <v>10</v>
      </c>
    </row>
    <row r="11256" spans="1:9">
      <c r="A11256" t="n">
        <v>92448</v>
      </c>
      <c r="B11256" s="33" t="n">
        <v>45</v>
      </c>
      <c r="C11256" s="7" t="n">
        <v>2</v>
      </c>
      <c r="D11256" s="7" t="n">
        <v>3</v>
      </c>
      <c r="E11256" s="7" t="n">
        <v>-139.850006103516</v>
      </c>
      <c r="F11256" s="7" t="n">
        <v>121.209999084473</v>
      </c>
      <c r="G11256" s="7" t="n">
        <v>36.2999992370605</v>
      </c>
      <c r="H11256" s="7" t="n">
        <v>10000</v>
      </c>
    </row>
    <row r="11257" spans="1:9">
      <c r="A11257" t="s">
        <v>4</v>
      </c>
      <c r="B11257" s="4" t="s">
        <v>5</v>
      </c>
      <c r="C11257" s="4" t="s">
        <v>14</v>
      </c>
      <c r="D11257" s="4" t="s">
        <v>14</v>
      </c>
      <c r="E11257" s="4" t="s">
        <v>24</v>
      </c>
      <c r="F11257" s="4" t="s">
        <v>24</v>
      </c>
      <c r="G11257" s="4" t="s">
        <v>24</v>
      </c>
      <c r="H11257" s="4" t="s">
        <v>10</v>
      </c>
      <c r="I11257" s="4" t="s">
        <v>14</v>
      </c>
    </row>
    <row r="11258" spans="1:9">
      <c r="A11258" t="n">
        <v>92465</v>
      </c>
      <c r="B11258" s="33" t="n">
        <v>45</v>
      </c>
      <c r="C11258" s="7" t="n">
        <v>4</v>
      </c>
      <c r="D11258" s="7" t="n">
        <v>3</v>
      </c>
      <c r="E11258" s="7" t="n">
        <v>348.570007324219</v>
      </c>
      <c r="F11258" s="7" t="n">
        <v>180.960006713867</v>
      </c>
      <c r="G11258" s="7" t="n">
        <v>5.86999988555908</v>
      </c>
      <c r="H11258" s="7" t="n">
        <v>10000</v>
      </c>
      <c r="I11258" s="7" t="n">
        <v>1</v>
      </c>
    </row>
    <row r="11259" spans="1:9">
      <c r="A11259" t="s">
        <v>4</v>
      </c>
      <c r="B11259" s="4" t="s">
        <v>5</v>
      </c>
      <c r="C11259" s="4" t="s">
        <v>14</v>
      </c>
      <c r="D11259" s="4" t="s">
        <v>14</v>
      </c>
      <c r="E11259" s="4" t="s">
        <v>24</v>
      </c>
      <c r="F11259" s="4" t="s">
        <v>10</v>
      </c>
    </row>
    <row r="11260" spans="1:9">
      <c r="A11260" t="n">
        <v>92483</v>
      </c>
      <c r="B11260" s="33" t="n">
        <v>45</v>
      </c>
      <c r="C11260" s="7" t="n">
        <v>5</v>
      </c>
      <c r="D11260" s="7" t="n">
        <v>3</v>
      </c>
      <c r="E11260" s="7" t="n">
        <v>12.6999998092651</v>
      </c>
      <c r="F11260" s="7" t="n">
        <v>10000</v>
      </c>
    </row>
    <row r="11261" spans="1:9">
      <c r="A11261" t="s">
        <v>4</v>
      </c>
      <c r="B11261" s="4" t="s">
        <v>5</v>
      </c>
      <c r="C11261" s="4" t="s">
        <v>14</v>
      </c>
      <c r="D11261" s="4" t="s">
        <v>14</v>
      </c>
      <c r="E11261" s="4" t="s">
        <v>24</v>
      </c>
      <c r="F11261" s="4" t="s">
        <v>10</v>
      </c>
    </row>
    <row r="11262" spans="1:9">
      <c r="A11262" t="n">
        <v>92492</v>
      </c>
      <c r="B11262" s="33" t="n">
        <v>45</v>
      </c>
      <c r="C11262" s="7" t="n">
        <v>11</v>
      </c>
      <c r="D11262" s="7" t="n">
        <v>3</v>
      </c>
      <c r="E11262" s="7" t="n">
        <v>32.7999992370605</v>
      </c>
      <c r="F11262" s="7" t="n">
        <v>10000</v>
      </c>
    </row>
    <row r="11263" spans="1:9">
      <c r="A11263" t="s">
        <v>4</v>
      </c>
      <c r="B11263" s="4" t="s">
        <v>5</v>
      </c>
      <c r="C11263" s="4" t="s">
        <v>14</v>
      </c>
      <c r="D11263" s="4" t="s">
        <v>10</v>
      </c>
      <c r="E11263" s="4" t="s">
        <v>10</v>
      </c>
      <c r="F11263" s="4" t="s">
        <v>9</v>
      </c>
    </row>
    <row r="11264" spans="1:9">
      <c r="A11264" t="n">
        <v>92501</v>
      </c>
      <c r="B11264" s="59" t="n">
        <v>84</v>
      </c>
      <c r="C11264" s="7" t="n">
        <v>1</v>
      </c>
      <c r="D11264" s="7" t="n">
        <v>0</v>
      </c>
      <c r="E11264" s="7" t="n">
        <v>0</v>
      </c>
      <c r="F11264" s="7" t="n">
        <v>0</v>
      </c>
    </row>
    <row r="11265" spans="1:9">
      <c r="A11265" t="s">
        <v>4</v>
      </c>
      <c r="B11265" s="4" t="s">
        <v>5</v>
      </c>
      <c r="C11265" s="4" t="s">
        <v>14</v>
      </c>
      <c r="D11265" s="4" t="s">
        <v>10</v>
      </c>
      <c r="E11265" s="4" t="s">
        <v>10</v>
      </c>
      <c r="F11265" s="4" t="s">
        <v>9</v>
      </c>
    </row>
    <row r="11266" spans="1:9">
      <c r="A11266" t="n">
        <v>92511</v>
      </c>
      <c r="B11266" s="59" t="n">
        <v>84</v>
      </c>
      <c r="C11266" s="7" t="n">
        <v>0</v>
      </c>
      <c r="D11266" s="7" t="n">
        <v>0</v>
      </c>
      <c r="E11266" s="7" t="n">
        <v>0</v>
      </c>
      <c r="F11266" s="7" t="n">
        <v>1045220557</v>
      </c>
    </row>
    <row r="11267" spans="1:9">
      <c r="A11267" t="s">
        <v>4</v>
      </c>
      <c r="B11267" s="4" t="s">
        <v>5</v>
      </c>
      <c r="C11267" s="4" t="s">
        <v>14</v>
      </c>
      <c r="D11267" s="4" t="s">
        <v>10</v>
      </c>
    </row>
    <row r="11268" spans="1:9">
      <c r="A11268" t="n">
        <v>92521</v>
      </c>
      <c r="B11268" s="23" t="n">
        <v>58</v>
      </c>
      <c r="C11268" s="7" t="n">
        <v>255</v>
      </c>
      <c r="D11268" s="7" t="n">
        <v>0</v>
      </c>
    </row>
    <row r="11269" spans="1:9">
      <c r="A11269" t="s">
        <v>4</v>
      </c>
      <c r="B11269" s="4" t="s">
        <v>5</v>
      </c>
      <c r="C11269" s="4" t="s">
        <v>10</v>
      </c>
    </row>
    <row r="11270" spans="1:9">
      <c r="A11270" t="n">
        <v>92525</v>
      </c>
      <c r="B11270" s="27" t="n">
        <v>16</v>
      </c>
      <c r="C11270" s="7" t="n">
        <v>3000</v>
      </c>
    </row>
    <row r="11271" spans="1:9">
      <c r="A11271" t="s">
        <v>4</v>
      </c>
      <c r="B11271" s="4" t="s">
        <v>5</v>
      </c>
      <c r="C11271" s="4" t="s">
        <v>14</v>
      </c>
      <c r="D11271" s="4" t="s">
        <v>24</v>
      </c>
      <c r="E11271" s="4" t="s">
        <v>10</v>
      </c>
      <c r="F11271" s="4" t="s">
        <v>14</v>
      </c>
    </row>
    <row r="11272" spans="1:9">
      <c r="A11272" t="n">
        <v>92528</v>
      </c>
      <c r="B11272" s="15" t="n">
        <v>49</v>
      </c>
      <c r="C11272" s="7" t="n">
        <v>3</v>
      </c>
      <c r="D11272" s="7" t="n">
        <v>0.800000011920929</v>
      </c>
      <c r="E11272" s="7" t="n">
        <v>500</v>
      </c>
      <c r="F11272" s="7" t="n">
        <v>0</v>
      </c>
    </row>
    <row r="11273" spans="1:9">
      <c r="A11273" t="s">
        <v>4</v>
      </c>
      <c r="B11273" s="4" t="s">
        <v>5</v>
      </c>
      <c r="C11273" s="4" t="s">
        <v>14</v>
      </c>
      <c r="D11273" s="53" t="s">
        <v>129</v>
      </c>
      <c r="E11273" s="4" t="s">
        <v>5</v>
      </c>
      <c r="F11273" s="4" t="s">
        <v>14</v>
      </c>
      <c r="G11273" s="4" t="s">
        <v>10</v>
      </c>
      <c r="H11273" s="53" t="s">
        <v>130</v>
      </c>
      <c r="I11273" s="4" t="s">
        <v>14</v>
      </c>
      <c r="J11273" s="4" t="s">
        <v>26</v>
      </c>
    </row>
    <row r="11274" spans="1:9">
      <c r="A11274" t="n">
        <v>92537</v>
      </c>
      <c r="B11274" s="12" t="n">
        <v>5</v>
      </c>
      <c r="C11274" s="7" t="n">
        <v>28</v>
      </c>
      <c r="D11274" s="53" t="s">
        <v>3</v>
      </c>
      <c r="E11274" s="54" t="n">
        <v>64</v>
      </c>
      <c r="F11274" s="7" t="n">
        <v>5</v>
      </c>
      <c r="G11274" s="7" t="n">
        <v>4</v>
      </c>
      <c r="H11274" s="53" t="s">
        <v>3</v>
      </c>
      <c r="I11274" s="7" t="n">
        <v>1</v>
      </c>
      <c r="J11274" s="13" t="n">
        <f t="normal" ca="1">A11294</f>
        <v>0</v>
      </c>
    </row>
    <row r="11275" spans="1:9">
      <c r="A11275" t="s">
        <v>4</v>
      </c>
      <c r="B11275" s="4" t="s">
        <v>5</v>
      </c>
      <c r="C11275" s="4" t="s">
        <v>14</v>
      </c>
      <c r="D11275" s="4" t="s">
        <v>10</v>
      </c>
      <c r="E11275" s="4" t="s">
        <v>10</v>
      </c>
      <c r="F11275" s="4" t="s">
        <v>14</v>
      </c>
    </row>
    <row r="11276" spans="1:9">
      <c r="A11276" t="n">
        <v>92548</v>
      </c>
      <c r="B11276" s="25" t="n">
        <v>25</v>
      </c>
      <c r="C11276" s="7" t="n">
        <v>1</v>
      </c>
      <c r="D11276" s="7" t="n">
        <v>50</v>
      </c>
      <c r="E11276" s="7" t="n">
        <v>100</v>
      </c>
      <c r="F11276" s="7" t="n">
        <v>5</v>
      </c>
    </row>
    <row r="11277" spans="1:9">
      <c r="A11277" t="s">
        <v>4</v>
      </c>
      <c r="B11277" s="4" t="s">
        <v>5</v>
      </c>
      <c r="C11277" s="4" t="s">
        <v>14</v>
      </c>
      <c r="D11277" s="4" t="s">
        <v>10</v>
      </c>
      <c r="E11277" s="4" t="s">
        <v>6</v>
      </c>
    </row>
    <row r="11278" spans="1:9">
      <c r="A11278" t="n">
        <v>92555</v>
      </c>
      <c r="B11278" s="26" t="n">
        <v>51</v>
      </c>
      <c r="C11278" s="7" t="n">
        <v>4</v>
      </c>
      <c r="D11278" s="7" t="n">
        <v>4</v>
      </c>
      <c r="E11278" s="7" t="s">
        <v>568</v>
      </c>
    </row>
    <row r="11279" spans="1:9">
      <c r="A11279" t="s">
        <v>4</v>
      </c>
      <c r="B11279" s="4" t="s">
        <v>5</v>
      </c>
      <c r="C11279" s="4" t="s">
        <v>10</v>
      </c>
    </row>
    <row r="11280" spans="1:9">
      <c r="A11280" t="n">
        <v>92568</v>
      </c>
      <c r="B11280" s="27" t="n">
        <v>16</v>
      </c>
      <c r="C11280" s="7" t="n">
        <v>0</v>
      </c>
    </row>
    <row r="11281" spans="1:10">
      <c r="A11281" t="s">
        <v>4</v>
      </c>
      <c r="B11281" s="4" t="s">
        <v>5</v>
      </c>
      <c r="C11281" s="4" t="s">
        <v>10</v>
      </c>
      <c r="D11281" s="4" t="s">
        <v>14</v>
      </c>
      <c r="E11281" s="4" t="s">
        <v>9</v>
      </c>
      <c r="F11281" s="4" t="s">
        <v>45</v>
      </c>
      <c r="G11281" s="4" t="s">
        <v>14</v>
      </c>
      <c r="H11281" s="4" t="s">
        <v>14</v>
      </c>
      <c r="I11281" s="4" t="s">
        <v>14</v>
      </c>
    </row>
    <row r="11282" spans="1:10">
      <c r="A11282" t="n">
        <v>92571</v>
      </c>
      <c r="B11282" s="28" t="n">
        <v>26</v>
      </c>
      <c r="C11282" s="7" t="n">
        <v>4</v>
      </c>
      <c r="D11282" s="7" t="n">
        <v>17</v>
      </c>
      <c r="E11282" s="7" t="n">
        <v>7365</v>
      </c>
      <c r="F11282" s="7" t="s">
        <v>730</v>
      </c>
      <c r="G11282" s="7" t="n">
        <v>8</v>
      </c>
      <c r="H11282" s="7" t="n">
        <v>2</v>
      </c>
      <c r="I11282" s="7" t="n">
        <v>0</v>
      </c>
    </row>
    <row r="11283" spans="1:10">
      <c r="A11283" t="s">
        <v>4</v>
      </c>
      <c r="B11283" s="4" t="s">
        <v>5</v>
      </c>
      <c r="C11283" s="4" t="s">
        <v>10</v>
      </c>
    </row>
    <row r="11284" spans="1:10">
      <c r="A11284" t="n">
        <v>92592</v>
      </c>
      <c r="B11284" s="27" t="n">
        <v>16</v>
      </c>
      <c r="C11284" s="7" t="n">
        <v>1</v>
      </c>
    </row>
    <row r="11285" spans="1:10">
      <c r="A11285" t="s">
        <v>4</v>
      </c>
      <c r="B11285" s="4" t="s">
        <v>5</v>
      </c>
      <c r="C11285" s="4" t="s">
        <v>14</v>
      </c>
      <c r="D11285" s="4" t="s">
        <v>10</v>
      </c>
    </row>
    <row r="11286" spans="1:10">
      <c r="A11286" t="n">
        <v>92595</v>
      </c>
      <c r="B11286" s="11" t="n">
        <v>50</v>
      </c>
      <c r="C11286" s="7" t="n">
        <v>52</v>
      </c>
      <c r="D11286" s="7" t="n">
        <v>7365</v>
      </c>
    </row>
    <row r="11287" spans="1:10">
      <c r="A11287" t="s">
        <v>4</v>
      </c>
      <c r="B11287" s="4" t="s">
        <v>5</v>
      </c>
      <c r="C11287" s="4" t="s">
        <v>10</v>
      </c>
    </row>
    <row r="11288" spans="1:10">
      <c r="A11288" t="n">
        <v>92599</v>
      </c>
      <c r="B11288" s="27" t="n">
        <v>16</v>
      </c>
      <c r="C11288" s="7" t="n">
        <v>800</v>
      </c>
    </row>
    <row r="11289" spans="1:10">
      <c r="A11289" t="s">
        <v>4</v>
      </c>
      <c r="B11289" s="4" t="s">
        <v>5</v>
      </c>
      <c r="C11289" s="4" t="s">
        <v>10</v>
      </c>
      <c r="D11289" s="4" t="s">
        <v>14</v>
      </c>
    </row>
    <row r="11290" spans="1:10">
      <c r="A11290" t="n">
        <v>92602</v>
      </c>
      <c r="B11290" s="31" t="n">
        <v>89</v>
      </c>
      <c r="C11290" s="7" t="n">
        <v>65533</v>
      </c>
      <c r="D11290" s="7" t="n">
        <v>0</v>
      </c>
    </row>
    <row r="11291" spans="1:10">
      <c r="A11291" t="s">
        <v>4</v>
      </c>
      <c r="B11291" s="4" t="s">
        <v>5</v>
      </c>
      <c r="C11291" s="4" t="s">
        <v>10</v>
      </c>
      <c r="D11291" s="4" t="s">
        <v>14</v>
      </c>
    </row>
    <row r="11292" spans="1:10">
      <c r="A11292" t="n">
        <v>92606</v>
      </c>
      <c r="B11292" s="31" t="n">
        <v>89</v>
      </c>
      <c r="C11292" s="7" t="n">
        <v>65533</v>
      </c>
      <c r="D11292" s="7" t="n">
        <v>1</v>
      </c>
    </row>
    <row r="11293" spans="1:10">
      <c r="A11293" t="s">
        <v>4</v>
      </c>
      <c r="B11293" s="4" t="s">
        <v>5</v>
      </c>
      <c r="C11293" s="4" t="s">
        <v>14</v>
      </c>
      <c r="D11293" s="53" t="s">
        <v>129</v>
      </c>
      <c r="E11293" s="4" t="s">
        <v>5</v>
      </c>
      <c r="F11293" s="4" t="s">
        <v>14</v>
      </c>
      <c r="G11293" s="4" t="s">
        <v>10</v>
      </c>
      <c r="H11293" s="53" t="s">
        <v>130</v>
      </c>
      <c r="I11293" s="4" t="s">
        <v>14</v>
      </c>
      <c r="J11293" s="4" t="s">
        <v>26</v>
      </c>
    </row>
    <row r="11294" spans="1:10">
      <c r="A11294" t="n">
        <v>92610</v>
      </c>
      <c r="B11294" s="12" t="n">
        <v>5</v>
      </c>
      <c r="C11294" s="7" t="n">
        <v>28</v>
      </c>
      <c r="D11294" s="53" t="s">
        <v>3</v>
      </c>
      <c r="E11294" s="54" t="n">
        <v>64</v>
      </c>
      <c r="F11294" s="7" t="n">
        <v>5</v>
      </c>
      <c r="G11294" s="7" t="n">
        <v>2</v>
      </c>
      <c r="H11294" s="53" t="s">
        <v>3</v>
      </c>
      <c r="I11294" s="7" t="n">
        <v>1</v>
      </c>
      <c r="J11294" s="13" t="n">
        <f t="normal" ca="1">A11314</f>
        <v>0</v>
      </c>
    </row>
    <row r="11295" spans="1:10">
      <c r="A11295" t="s">
        <v>4</v>
      </c>
      <c r="B11295" s="4" t="s">
        <v>5</v>
      </c>
      <c r="C11295" s="4" t="s">
        <v>14</v>
      </c>
      <c r="D11295" s="4" t="s">
        <v>10</v>
      </c>
      <c r="E11295" s="4" t="s">
        <v>10</v>
      </c>
      <c r="F11295" s="4" t="s">
        <v>14</v>
      </c>
    </row>
    <row r="11296" spans="1:10">
      <c r="A11296" t="n">
        <v>92621</v>
      </c>
      <c r="B11296" s="25" t="n">
        <v>25</v>
      </c>
      <c r="C11296" s="7" t="n">
        <v>1</v>
      </c>
      <c r="D11296" s="7" t="n">
        <v>150</v>
      </c>
      <c r="E11296" s="7" t="n">
        <v>100</v>
      </c>
      <c r="F11296" s="7" t="n">
        <v>5</v>
      </c>
    </row>
    <row r="11297" spans="1:10">
      <c r="A11297" t="s">
        <v>4</v>
      </c>
      <c r="B11297" s="4" t="s">
        <v>5</v>
      </c>
      <c r="C11297" s="4" t="s">
        <v>14</v>
      </c>
      <c r="D11297" s="4" t="s">
        <v>10</v>
      </c>
      <c r="E11297" s="4" t="s">
        <v>6</v>
      </c>
    </row>
    <row r="11298" spans="1:10">
      <c r="A11298" t="n">
        <v>92628</v>
      </c>
      <c r="B11298" s="26" t="n">
        <v>51</v>
      </c>
      <c r="C11298" s="7" t="n">
        <v>4</v>
      </c>
      <c r="D11298" s="7" t="n">
        <v>2</v>
      </c>
      <c r="E11298" s="7" t="s">
        <v>314</v>
      </c>
    </row>
    <row r="11299" spans="1:10">
      <c r="A11299" t="s">
        <v>4</v>
      </c>
      <c r="B11299" s="4" t="s">
        <v>5</v>
      </c>
      <c r="C11299" s="4" t="s">
        <v>10</v>
      </c>
    </row>
    <row r="11300" spans="1:10">
      <c r="A11300" t="n">
        <v>92641</v>
      </c>
      <c r="B11300" s="27" t="n">
        <v>16</v>
      </c>
      <c r="C11300" s="7" t="n">
        <v>0</v>
      </c>
    </row>
    <row r="11301" spans="1:10">
      <c r="A11301" t="s">
        <v>4</v>
      </c>
      <c r="B11301" s="4" t="s">
        <v>5</v>
      </c>
      <c r="C11301" s="4" t="s">
        <v>10</v>
      </c>
      <c r="D11301" s="4" t="s">
        <v>14</v>
      </c>
      <c r="E11301" s="4" t="s">
        <v>9</v>
      </c>
      <c r="F11301" s="4" t="s">
        <v>45</v>
      </c>
      <c r="G11301" s="4" t="s">
        <v>14</v>
      </c>
      <c r="H11301" s="4" t="s">
        <v>14</v>
      </c>
      <c r="I11301" s="4" t="s">
        <v>14</v>
      </c>
    </row>
    <row r="11302" spans="1:10">
      <c r="A11302" t="n">
        <v>92644</v>
      </c>
      <c r="B11302" s="28" t="n">
        <v>26</v>
      </c>
      <c r="C11302" s="7" t="n">
        <v>2</v>
      </c>
      <c r="D11302" s="7" t="n">
        <v>17</v>
      </c>
      <c r="E11302" s="7" t="n">
        <v>6371</v>
      </c>
      <c r="F11302" s="7" t="s">
        <v>731</v>
      </c>
      <c r="G11302" s="7" t="n">
        <v>8</v>
      </c>
      <c r="H11302" s="7" t="n">
        <v>2</v>
      </c>
      <c r="I11302" s="7" t="n">
        <v>0</v>
      </c>
    </row>
    <row r="11303" spans="1:10">
      <c r="A11303" t="s">
        <v>4</v>
      </c>
      <c r="B11303" s="4" t="s">
        <v>5</v>
      </c>
      <c r="C11303" s="4" t="s">
        <v>10</v>
      </c>
    </row>
    <row r="11304" spans="1:10">
      <c r="A11304" t="n">
        <v>92681</v>
      </c>
      <c r="B11304" s="27" t="n">
        <v>16</v>
      </c>
      <c r="C11304" s="7" t="n">
        <v>1</v>
      </c>
    </row>
    <row r="11305" spans="1:10">
      <c r="A11305" t="s">
        <v>4</v>
      </c>
      <c r="B11305" s="4" t="s">
        <v>5</v>
      </c>
      <c r="C11305" s="4" t="s">
        <v>14</v>
      </c>
      <c r="D11305" s="4" t="s">
        <v>10</v>
      </c>
    </row>
    <row r="11306" spans="1:10">
      <c r="A11306" t="n">
        <v>92684</v>
      </c>
      <c r="B11306" s="11" t="n">
        <v>50</v>
      </c>
      <c r="C11306" s="7" t="n">
        <v>52</v>
      </c>
      <c r="D11306" s="7" t="n">
        <v>6371</v>
      </c>
    </row>
    <row r="11307" spans="1:10">
      <c r="A11307" t="s">
        <v>4</v>
      </c>
      <c r="B11307" s="4" t="s">
        <v>5</v>
      </c>
      <c r="C11307" s="4" t="s">
        <v>10</v>
      </c>
    </row>
    <row r="11308" spans="1:10">
      <c r="A11308" t="n">
        <v>92688</v>
      </c>
      <c r="B11308" s="27" t="n">
        <v>16</v>
      </c>
      <c r="C11308" s="7" t="n">
        <v>800</v>
      </c>
    </row>
    <row r="11309" spans="1:10">
      <c r="A11309" t="s">
        <v>4</v>
      </c>
      <c r="B11309" s="4" t="s">
        <v>5</v>
      </c>
      <c r="C11309" s="4" t="s">
        <v>10</v>
      </c>
      <c r="D11309" s="4" t="s">
        <v>14</v>
      </c>
    </row>
    <row r="11310" spans="1:10">
      <c r="A11310" t="n">
        <v>92691</v>
      </c>
      <c r="B11310" s="31" t="n">
        <v>89</v>
      </c>
      <c r="C11310" s="7" t="n">
        <v>65533</v>
      </c>
      <c r="D11310" s="7" t="n">
        <v>0</v>
      </c>
    </row>
    <row r="11311" spans="1:10">
      <c r="A11311" t="s">
        <v>4</v>
      </c>
      <c r="B11311" s="4" t="s">
        <v>5</v>
      </c>
      <c r="C11311" s="4" t="s">
        <v>10</v>
      </c>
      <c r="D11311" s="4" t="s">
        <v>14</v>
      </c>
    </row>
    <row r="11312" spans="1:10">
      <c r="A11312" t="n">
        <v>92695</v>
      </c>
      <c r="B11312" s="31" t="n">
        <v>89</v>
      </c>
      <c r="C11312" s="7" t="n">
        <v>65533</v>
      </c>
      <c r="D11312" s="7" t="n">
        <v>1</v>
      </c>
    </row>
    <row r="11313" spans="1:9">
      <c r="A11313" t="s">
        <v>4</v>
      </c>
      <c r="B11313" s="4" t="s">
        <v>5</v>
      </c>
      <c r="C11313" s="4" t="s">
        <v>14</v>
      </c>
      <c r="D11313" s="4" t="s">
        <v>10</v>
      </c>
      <c r="E11313" s="4" t="s">
        <v>10</v>
      </c>
      <c r="F11313" s="4" t="s">
        <v>14</v>
      </c>
    </row>
    <row r="11314" spans="1:9">
      <c r="A11314" t="n">
        <v>92699</v>
      </c>
      <c r="B11314" s="25" t="n">
        <v>25</v>
      </c>
      <c r="C11314" s="7" t="n">
        <v>1</v>
      </c>
      <c r="D11314" s="7" t="n">
        <v>50</v>
      </c>
      <c r="E11314" s="7" t="n">
        <v>150</v>
      </c>
      <c r="F11314" s="7" t="n">
        <v>5</v>
      </c>
    </row>
    <row r="11315" spans="1:9">
      <c r="A11315" t="s">
        <v>4</v>
      </c>
      <c r="B11315" s="4" t="s">
        <v>5</v>
      </c>
      <c r="C11315" s="4" t="s">
        <v>14</v>
      </c>
      <c r="D11315" s="53" t="s">
        <v>129</v>
      </c>
      <c r="E11315" s="4" t="s">
        <v>5</v>
      </c>
      <c r="F11315" s="4" t="s">
        <v>14</v>
      </c>
      <c r="G11315" s="4" t="s">
        <v>10</v>
      </c>
      <c r="H11315" s="53" t="s">
        <v>130</v>
      </c>
      <c r="I11315" s="4" t="s">
        <v>14</v>
      </c>
      <c r="J11315" s="4" t="s">
        <v>26</v>
      </c>
    </row>
    <row r="11316" spans="1:9">
      <c r="A11316" t="n">
        <v>92706</v>
      </c>
      <c r="B11316" s="12" t="n">
        <v>5</v>
      </c>
      <c r="C11316" s="7" t="n">
        <v>28</v>
      </c>
      <c r="D11316" s="53" t="s">
        <v>3</v>
      </c>
      <c r="E11316" s="54" t="n">
        <v>64</v>
      </c>
      <c r="F11316" s="7" t="n">
        <v>5</v>
      </c>
      <c r="G11316" s="7" t="n">
        <v>16</v>
      </c>
      <c r="H11316" s="53" t="s">
        <v>3</v>
      </c>
      <c r="I11316" s="7" t="n">
        <v>1</v>
      </c>
      <c r="J11316" s="13" t="n">
        <f t="normal" ca="1">A11336</f>
        <v>0</v>
      </c>
    </row>
    <row r="11317" spans="1:9">
      <c r="A11317" t="s">
        <v>4</v>
      </c>
      <c r="B11317" s="4" t="s">
        <v>5</v>
      </c>
      <c r="C11317" s="4" t="s">
        <v>14</v>
      </c>
      <c r="D11317" s="4" t="s">
        <v>10</v>
      </c>
      <c r="E11317" s="4" t="s">
        <v>6</v>
      </c>
    </row>
    <row r="11318" spans="1:9">
      <c r="A11318" t="n">
        <v>92717</v>
      </c>
      <c r="B11318" s="26" t="n">
        <v>51</v>
      </c>
      <c r="C11318" s="7" t="n">
        <v>4</v>
      </c>
      <c r="D11318" s="7" t="n">
        <v>16</v>
      </c>
      <c r="E11318" s="7" t="s">
        <v>314</v>
      </c>
    </row>
    <row r="11319" spans="1:9">
      <c r="A11319" t="s">
        <v>4</v>
      </c>
      <c r="B11319" s="4" t="s">
        <v>5</v>
      </c>
      <c r="C11319" s="4" t="s">
        <v>10</v>
      </c>
    </row>
    <row r="11320" spans="1:9">
      <c r="A11320" t="n">
        <v>92730</v>
      </c>
      <c r="B11320" s="27" t="n">
        <v>16</v>
      </c>
      <c r="C11320" s="7" t="n">
        <v>0</v>
      </c>
    </row>
    <row r="11321" spans="1:9">
      <c r="A11321" t="s">
        <v>4</v>
      </c>
      <c r="B11321" s="4" t="s">
        <v>5</v>
      </c>
      <c r="C11321" s="4" t="s">
        <v>10</v>
      </c>
      <c r="D11321" s="4" t="s">
        <v>14</v>
      </c>
      <c r="E11321" s="4" t="s">
        <v>9</v>
      </c>
      <c r="F11321" s="4" t="s">
        <v>45</v>
      </c>
      <c r="G11321" s="4" t="s">
        <v>14</v>
      </c>
      <c r="H11321" s="4" t="s">
        <v>14</v>
      </c>
      <c r="I11321" s="4" t="s">
        <v>14</v>
      </c>
    </row>
    <row r="11322" spans="1:9">
      <c r="A11322" t="n">
        <v>92733</v>
      </c>
      <c r="B11322" s="28" t="n">
        <v>26</v>
      </c>
      <c r="C11322" s="7" t="n">
        <v>16</v>
      </c>
      <c r="D11322" s="7" t="n">
        <v>17</v>
      </c>
      <c r="E11322" s="7" t="n">
        <v>14365</v>
      </c>
      <c r="F11322" s="7" t="s">
        <v>732</v>
      </c>
      <c r="G11322" s="7" t="n">
        <v>8</v>
      </c>
      <c r="H11322" s="7" t="n">
        <v>2</v>
      </c>
      <c r="I11322" s="7" t="n">
        <v>0</v>
      </c>
    </row>
    <row r="11323" spans="1:9">
      <c r="A11323" t="s">
        <v>4</v>
      </c>
      <c r="B11323" s="4" t="s">
        <v>5</v>
      </c>
      <c r="C11323" s="4" t="s">
        <v>10</v>
      </c>
    </row>
    <row r="11324" spans="1:9">
      <c r="A11324" t="n">
        <v>92787</v>
      </c>
      <c r="B11324" s="27" t="n">
        <v>16</v>
      </c>
      <c r="C11324" s="7" t="n">
        <v>1</v>
      </c>
    </row>
    <row r="11325" spans="1:9">
      <c r="A11325" t="s">
        <v>4</v>
      </c>
      <c r="B11325" s="4" t="s">
        <v>5</v>
      </c>
      <c r="C11325" s="4" t="s">
        <v>14</v>
      </c>
      <c r="D11325" s="4" t="s">
        <v>10</v>
      </c>
    </row>
    <row r="11326" spans="1:9">
      <c r="A11326" t="n">
        <v>92790</v>
      </c>
      <c r="B11326" s="11" t="n">
        <v>50</v>
      </c>
      <c r="C11326" s="7" t="n">
        <v>52</v>
      </c>
      <c r="D11326" s="7" t="n">
        <v>14365</v>
      </c>
    </row>
    <row r="11327" spans="1:9">
      <c r="A11327" t="s">
        <v>4</v>
      </c>
      <c r="B11327" s="4" t="s">
        <v>5</v>
      </c>
      <c r="C11327" s="4" t="s">
        <v>10</v>
      </c>
    </row>
    <row r="11328" spans="1:9">
      <c r="A11328" t="n">
        <v>92794</v>
      </c>
      <c r="B11328" s="27" t="n">
        <v>16</v>
      </c>
      <c r="C11328" s="7" t="n">
        <v>800</v>
      </c>
    </row>
    <row r="11329" spans="1:10">
      <c r="A11329" t="s">
        <v>4</v>
      </c>
      <c r="B11329" s="4" t="s">
        <v>5</v>
      </c>
      <c r="C11329" s="4" t="s">
        <v>10</v>
      </c>
      <c r="D11329" s="4" t="s">
        <v>14</v>
      </c>
    </row>
    <row r="11330" spans="1:10">
      <c r="A11330" t="n">
        <v>92797</v>
      </c>
      <c r="B11330" s="31" t="n">
        <v>89</v>
      </c>
      <c r="C11330" s="7" t="n">
        <v>65533</v>
      </c>
      <c r="D11330" s="7" t="n">
        <v>0</v>
      </c>
    </row>
    <row r="11331" spans="1:10">
      <c r="A11331" t="s">
        <v>4</v>
      </c>
      <c r="B11331" s="4" t="s">
        <v>5</v>
      </c>
      <c r="C11331" s="4" t="s">
        <v>10</v>
      </c>
      <c r="D11331" s="4" t="s">
        <v>14</v>
      </c>
    </row>
    <row r="11332" spans="1:10">
      <c r="A11332" t="n">
        <v>92801</v>
      </c>
      <c r="B11332" s="31" t="n">
        <v>89</v>
      </c>
      <c r="C11332" s="7" t="n">
        <v>65533</v>
      </c>
      <c r="D11332" s="7" t="n">
        <v>1</v>
      </c>
    </row>
    <row r="11333" spans="1:10">
      <c r="A11333" t="s">
        <v>4</v>
      </c>
      <c r="B11333" s="4" t="s">
        <v>5</v>
      </c>
      <c r="C11333" s="4" t="s">
        <v>26</v>
      </c>
    </row>
    <row r="11334" spans="1:10">
      <c r="A11334" t="n">
        <v>92805</v>
      </c>
      <c r="B11334" s="16" t="n">
        <v>3</v>
      </c>
      <c r="C11334" s="13" t="n">
        <f t="normal" ca="1">A11354</f>
        <v>0</v>
      </c>
    </row>
    <row r="11335" spans="1:10">
      <c r="A11335" t="s">
        <v>4</v>
      </c>
      <c r="B11335" s="4" t="s">
        <v>5</v>
      </c>
      <c r="C11335" s="4" t="s">
        <v>14</v>
      </c>
      <c r="D11335" s="53" t="s">
        <v>129</v>
      </c>
      <c r="E11335" s="4" t="s">
        <v>5</v>
      </c>
      <c r="F11335" s="4" t="s">
        <v>14</v>
      </c>
      <c r="G11335" s="4" t="s">
        <v>10</v>
      </c>
      <c r="H11335" s="53" t="s">
        <v>130</v>
      </c>
      <c r="I11335" s="4" t="s">
        <v>14</v>
      </c>
      <c r="J11335" s="4" t="s">
        <v>26</v>
      </c>
    </row>
    <row r="11336" spans="1:10">
      <c r="A11336" t="n">
        <v>92810</v>
      </c>
      <c r="B11336" s="12" t="n">
        <v>5</v>
      </c>
      <c r="C11336" s="7" t="n">
        <v>28</v>
      </c>
      <c r="D11336" s="53" t="s">
        <v>3</v>
      </c>
      <c r="E11336" s="54" t="n">
        <v>64</v>
      </c>
      <c r="F11336" s="7" t="n">
        <v>5</v>
      </c>
      <c r="G11336" s="7" t="n">
        <v>15</v>
      </c>
      <c r="H11336" s="53" t="s">
        <v>3</v>
      </c>
      <c r="I11336" s="7" t="n">
        <v>1</v>
      </c>
      <c r="J11336" s="13" t="n">
        <f t="normal" ca="1">A11354</f>
        <v>0</v>
      </c>
    </row>
    <row r="11337" spans="1:10">
      <c r="A11337" t="s">
        <v>4</v>
      </c>
      <c r="B11337" s="4" t="s">
        <v>5</v>
      </c>
      <c r="C11337" s="4" t="s">
        <v>14</v>
      </c>
      <c r="D11337" s="4" t="s">
        <v>10</v>
      </c>
      <c r="E11337" s="4" t="s">
        <v>6</v>
      </c>
    </row>
    <row r="11338" spans="1:10">
      <c r="A11338" t="n">
        <v>92821</v>
      </c>
      <c r="B11338" s="26" t="n">
        <v>51</v>
      </c>
      <c r="C11338" s="7" t="n">
        <v>4</v>
      </c>
      <c r="D11338" s="7" t="n">
        <v>15</v>
      </c>
      <c r="E11338" s="7" t="s">
        <v>568</v>
      </c>
    </row>
    <row r="11339" spans="1:10">
      <c r="A11339" t="s">
        <v>4</v>
      </c>
      <c r="B11339" s="4" t="s">
        <v>5</v>
      </c>
      <c r="C11339" s="4" t="s">
        <v>10</v>
      </c>
    </row>
    <row r="11340" spans="1:10">
      <c r="A11340" t="n">
        <v>92834</v>
      </c>
      <c r="B11340" s="27" t="n">
        <v>16</v>
      </c>
      <c r="C11340" s="7" t="n">
        <v>0</v>
      </c>
    </row>
    <row r="11341" spans="1:10">
      <c r="A11341" t="s">
        <v>4</v>
      </c>
      <c r="B11341" s="4" t="s">
        <v>5</v>
      </c>
      <c r="C11341" s="4" t="s">
        <v>10</v>
      </c>
      <c r="D11341" s="4" t="s">
        <v>14</v>
      </c>
      <c r="E11341" s="4" t="s">
        <v>9</v>
      </c>
      <c r="F11341" s="4" t="s">
        <v>45</v>
      </c>
      <c r="G11341" s="4" t="s">
        <v>14</v>
      </c>
      <c r="H11341" s="4" t="s">
        <v>14</v>
      </c>
      <c r="I11341" s="4" t="s">
        <v>14</v>
      </c>
    </row>
    <row r="11342" spans="1:10">
      <c r="A11342" t="n">
        <v>92837</v>
      </c>
      <c r="B11342" s="28" t="n">
        <v>26</v>
      </c>
      <c r="C11342" s="7" t="n">
        <v>15</v>
      </c>
      <c r="D11342" s="7" t="n">
        <v>17</v>
      </c>
      <c r="E11342" s="7" t="n">
        <v>15332</v>
      </c>
      <c r="F11342" s="7" t="s">
        <v>733</v>
      </c>
      <c r="G11342" s="7" t="n">
        <v>8</v>
      </c>
      <c r="H11342" s="7" t="n">
        <v>2</v>
      </c>
      <c r="I11342" s="7" t="n">
        <v>0</v>
      </c>
    </row>
    <row r="11343" spans="1:10">
      <c r="A11343" t="s">
        <v>4</v>
      </c>
      <c r="B11343" s="4" t="s">
        <v>5</v>
      </c>
      <c r="C11343" s="4" t="s">
        <v>10</v>
      </c>
    </row>
    <row r="11344" spans="1:10">
      <c r="A11344" t="n">
        <v>92912</v>
      </c>
      <c r="B11344" s="27" t="n">
        <v>16</v>
      </c>
      <c r="C11344" s="7" t="n">
        <v>1</v>
      </c>
    </row>
    <row r="11345" spans="1:10">
      <c r="A11345" t="s">
        <v>4</v>
      </c>
      <c r="B11345" s="4" t="s">
        <v>5</v>
      </c>
      <c r="C11345" s="4" t="s">
        <v>14</v>
      </c>
      <c r="D11345" s="4" t="s">
        <v>10</v>
      </c>
    </row>
    <row r="11346" spans="1:10">
      <c r="A11346" t="n">
        <v>92915</v>
      </c>
      <c r="B11346" s="11" t="n">
        <v>50</v>
      </c>
      <c r="C11346" s="7" t="n">
        <v>52</v>
      </c>
      <c r="D11346" s="7" t="n">
        <v>15332</v>
      </c>
    </row>
    <row r="11347" spans="1:10">
      <c r="A11347" t="s">
        <v>4</v>
      </c>
      <c r="B11347" s="4" t="s">
        <v>5</v>
      </c>
      <c r="C11347" s="4" t="s">
        <v>10</v>
      </c>
    </row>
    <row r="11348" spans="1:10">
      <c r="A11348" t="n">
        <v>92919</v>
      </c>
      <c r="B11348" s="27" t="n">
        <v>16</v>
      </c>
      <c r="C11348" s="7" t="n">
        <v>800</v>
      </c>
    </row>
    <row r="11349" spans="1:10">
      <c r="A11349" t="s">
        <v>4</v>
      </c>
      <c r="B11349" s="4" t="s">
        <v>5</v>
      </c>
      <c r="C11349" s="4" t="s">
        <v>10</v>
      </c>
      <c r="D11349" s="4" t="s">
        <v>14</v>
      </c>
    </row>
    <row r="11350" spans="1:10">
      <c r="A11350" t="n">
        <v>92922</v>
      </c>
      <c r="B11350" s="31" t="n">
        <v>89</v>
      </c>
      <c r="C11350" s="7" t="n">
        <v>65533</v>
      </c>
      <c r="D11350" s="7" t="n">
        <v>0</v>
      </c>
    </row>
    <row r="11351" spans="1:10">
      <c r="A11351" t="s">
        <v>4</v>
      </c>
      <c r="B11351" s="4" t="s">
        <v>5</v>
      </c>
      <c r="C11351" s="4" t="s">
        <v>10</v>
      </c>
      <c r="D11351" s="4" t="s">
        <v>14</v>
      </c>
    </row>
    <row r="11352" spans="1:10">
      <c r="A11352" t="n">
        <v>92926</v>
      </c>
      <c r="B11352" s="31" t="n">
        <v>89</v>
      </c>
      <c r="C11352" s="7" t="n">
        <v>65533</v>
      </c>
      <c r="D11352" s="7" t="n">
        <v>1</v>
      </c>
    </row>
    <row r="11353" spans="1:10">
      <c r="A11353" t="s">
        <v>4</v>
      </c>
      <c r="B11353" s="4" t="s">
        <v>5</v>
      </c>
      <c r="C11353" s="4" t="s">
        <v>14</v>
      </c>
      <c r="D11353" s="53" t="s">
        <v>129</v>
      </c>
      <c r="E11353" s="4" t="s">
        <v>5</v>
      </c>
      <c r="F11353" s="4" t="s">
        <v>14</v>
      </c>
      <c r="G11353" s="4" t="s">
        <v>10</v>
      </c>
      <c r="H11353" s="53" t="s">
        <v>130</v>
      </c>
      <c r="I11353" s="4" t="s">
        <v>14</v>
      </c>
      <c r="J11353" s="4" t="s">
        <v>26</v>
      </c>
    </row>
    <row r="11354" spans="1:10">
      <c r="A11354" t="n">
        <v>92930</v>
      </c>
      <c r="B11354" s="12" t="n">
        <v>5</v>
      </c>
      <c r="C11354" s="7" t="n">
        <v>28</v>
      </c>
      <c r="D11354" s="53" t="s">
        <v>3</v>
      </c>
      <c r="E11354" s="54" t="n">
        <v>64</v>
      </c>
      <c r="F11354" s="7" t="n">
        <v>5</v>
      </c>
      <c r="G11354" s="7" t="n">
        <v>7</v>
      </c>
      <c r="H11354" s="53" t="s">
        <v>3</v>
      </c>
      <c r="I11354" s="7" t="n">
        <v>1</v>
      </c>
      <c r="J11354" s="13" t="n">
        <f t="normal" ca="1">A11376</f>
        <v>0</v>
      </c>
    </row>
    <row r="11355" spans="1:10">
      <c r="A11355" t="s">
        <v>4</v>
      </c>
      <c r="B11355" s="4" t="s">
        <v>5</v>
      </c>
      <c r="C11355" s="4" t="s">
        <v>14</v>
      </c>
      <c r="D11355" s="4" t="s">
        <v>10</v>
      </c>
      <c r="E11355" s="4" t="s">
        <v>10</v>
      </c>
      <c r="F11355" s="4" t="s">
        <v>14</v>
      </c>
    </row>
    <row r="11356" spans="1:10">
      <c r="A11356" t="n">
        <v>92941</v>
      </c>
      <c r="B11356" s="25" t="n">
        <v>25</v>
      </c>
      <c r="C11356" s="7" t="n">
        <v>1</v>
      </c>
      <c r="D11356" s="7" t="n">
        <v>50</v>
      </c>
      <c r="E11356" s="7" t="n">
        <v>100</v>
      </c>
      <c r="F11356" s="7" t="n">
        <v>5</v>
      </c>
    </row>
    <row r="11357" spans="1:10">
      <c r="A11357" t="s">
        <v>4</v>
      </c>
      <c r="B11357" s="4" t="s">
        <v>5</v>
      </c>
      <c r="C11357" s="4" t="s">
        <v>14</v>
      </c>
      <c r="D11357" s="4" t="s">
        <v>10</v>
      </c>
      <c r="E11357" s="4" t="s">
        <v>6</v>
      </c>
    </row>
    <row r="11358" spans="1:10">
      <c r="A11358" t="n">
        <v>92948</v>
      </c>
      <c r="B11358" s="26" t="n">
        <v>51</v>
      </c>
      <c r="C11358" s="7" t="n">
        <v>4</v>
      </c>
      <c r="D11358" s="7" t="n">
        <v>7</v>
      </c>
      <c r="E11358" s="7" t="s">
        <v>173</v>
      </c>
    </row>
    <row r="11359" spans="1:10">
      <c r="A11359" t="s">
        <v>4</v>
      </c>
      <c r="B11359" s="4" t="s">
        <v>5</v>
      </c>
      <c r="C11359" s="4" t="s">
        <v>10</v>
      </c>
    </row>
    <row r="11360" spans="1:10">
      <c r="A11360" t="n">
        <v>92962</v>
      </c>
      <c r="B11360" s="27" t="n">
        <v>16</v>
      </c>
      <c r="C11360" s="7" t="n">
        <v>0</v>
      </c>
    </row>
    <row r="11361" spans="1:10">
      <c r="A11361" t="s">
        <v>4</v>
      </c>
      <c r="B11361" s="4" t="s">
        <v>5</v>
      </c>
      <c r="C11361" s="4" t="s">
        <v>10</v>
      </c>
      <c r="D11361" s="4" t="s">
        <v>14</v>
      </c>
      <c r="E11361" s="4" t="s">
        <v>9</v>
      </c>
      <c r="F11361" s="4" t="s">
        <v>45</v>
      </c>
      <c r="G11361" s="4" t="s">
        <v>14</v>
      </c>
      <c r="H11361" s="4" t="s">
        <v>14</v>
      </c>
      <c r="I11361" s="4" t="s">
        <v>14</v>
      </c>
    </row>
    <row r="11362" spans="1:10">
      <c r="A11362" t="n">
        <v>92965</v>
      </c>
      <c r="B11362" s="28" t="n">
        <v>26</v>
      </c>
      <c r="C11362" s="7" t="n">
        <v>7</v>
      </c>
      <c r="D11362" s="7" t="n">
        <v>17</v>
      </c>
      <c r="E11362" s="7" t="n">
        <v>4365</v>
      </c>
      <c r="F11362" s="7" t="s">
        <v>734</v>
      </c>
      <c r="G11362" s="7" t="n">
        <v>8</v>
      </c>
      <c r="H11362" s="7" t="n">
        <v>2</v>
      </c>
      <c r="I11362" s="7" t="n">
        <v>0</v>
      </c>
    </row>
    <row r="11363" spans="1:10">
      <c r="A11363" t="s">
        <v>4</v>
      </c>
      <c r="B11363" s="4" t="s">
        <v>5</v>
      </c>
      <c r="C11363" s="4" t="s">
        <v>10</v>
      </c>
    </row>
    <row r="11364" spans="1:10">
      <c r="A11364" t="n">
        <v>93014</v>
      </c>
      <c r="B11364" s="27" t="n">
        <v>16</v>
      </c>
      <c r="C11364" s="7" t="n">
        <v>1</v>
      </c>
    </row>
    <row r="11365" spans="1:10">
      <c r="A11365" t="s">
        <v>4</v>
      </c>
      <c r="B11365" s="4" t="s">
        <v>5</v>
      </c>
      <c r="C11365" s="4" t="s">
        <v>14</v>
      </c>
      <c r="D11365" s="4" t="s">
        <v>10</v>
      </c>
    </row>
    <row r="11366" spans="1:10">
      <c r="A11366" t="n">
        <v>93017</v>
      </c>
      <c r="B11366" s="11" t="n">
        <v>50</v>
      </c>
      <c r="C11366" s="7" t="n">
        <v>52</v>
      </c>
      <c r="D11366" s="7" t="n">
        <v>4365</v>
      </c>
    </row>
    <row r="11367" spans="1:10">
      <c r="A11367" t="s">
        <v>4</v>
      </c>
      <c r="B11367" s="4" t="s">
        <v>5</v>
      </c>
      <c r="C11367" s="4" t="s">
        <v>10</v>
      </c>
    </row>
    <row r="11368" spans="1:10">
      <c r="A11368" t="n">
        <v>93021</v>
      </c>
      <c r="B11368" s="27" t="n">
        <v>16</v>
      </c>
      <c r="C11368" s="7" t="n">
        <v>800</v>
      </c>
    </row>
    <row r="11369" spans="1:10">
      <c r="A11369" t="s">
        <v>4</v>
      </c>
      <c r="B11369" s="4" t="s">
        <v>5</v>
      </c>
      <c r="C11369" s="4" t="s">
        <v>10</v>
      </c>
      <c r="D11369" s="4" t="s">
        <v>14</v>
      </c>
    </row>
    <row r="11370" spans="1:10">
      <c r="A11370" t="n">
        <v>93024</v>
      </c>
      <c r="B11370" s="31" t="n">
        <v>89</v>
      </c>
      <c r="C11370" s="7" t="n">
        <v>65533</v>
      </c>
      <c r="D11370" s="7" t="n">
        <v>0</v>
      </c>
    </row>
    <row r="11371" spans="1:10">
      <c r="A11371" t="s">
        <v>4</v>
      </c>
      <c r="B11371" s="4" t="s">
        <v>5</v>
      </c>
      <c r="C11371" s="4" t="s">
        <v>10</v>
      </c>
      <c r="D11371" s="4" t="s">
        <v>14</v>
      </c>
    </row>
    <row r="11372" spans="1:10">
      <c r="A11372" t="n">
        <v>93028</v>
      </c>
      <c r="B11372" s="31" t="n">
        <v>89</v>
      </c>
      <c r="C11372" s="7" t="n">
        <v>65533</v>
      </c>
      <c r="D11372" s="7" t="n">
        <v>1</v>
      </c>
    </row>
    <row r="11373" spans="1:10">
      <c r="A11373" t="s">
        <v>4</v>
      </c>
      <c r="B11373" s="4" t="s">
        <v>5</v>
      </c>
      <c r="C11373" s="4" t="s">
        <v>26</v>
      </c>
    </row>
    <row r="11374" spans="1:10">
      <c r="A11374" t="n">
        <v>93032</v>
      </c>
      <c r="B11374" s="16" t="n">
        <v>3</v>
      </c>
      <c r="C11374" s="13" t="n">
        <f t="normal" ca="1">A11378</f>
        <v>0</v>
      </c>
    </row>
    <row r="11375" spans="1:10">
      <c r="A11375" t="s">
        <v>4</v>
      </c>
      <c r="B11375" s="4" t="s">
        <v>5</v>
      </c>
      <c r="C11375" s="4" t="s">
        <v>10</v>
      </c>
    </row>
    <row r="11376" spans="1:10">
      <c r="A11376" t="n">
        <v>93037</v>
      </c>
      <c r="B11376" s="27" t="n">
        <v>16</v>
      </c>
      <c r="C11376" s="7" t="n">
        <v>1000</v>
      </c>
    </row>
    <row r="11377" spans="1:9">
      <c r="A11377" t="s">
        <v>4</v>
      </c>
      <c r="B11377" s="4" t="s">
        <v>5</v>
      </c>
      <c r="C11377" s="4" t="s">
        <v>10</v>
      </c>
      <c r="D11377" s="4" t="s">
        <v>14</v>
      </c>
    </row>
    <row r="11378" spans="1:9">
      <c r="A11378" t="n">
        <v>93040</v>
      </c>
      <c r="B11378" s="31" t="n">
        <v>89</v>
      </c>
      <c r="C11378" s="7" t="n">
        <v>65533</v>
      </c>
      <c r="D11378" s="7" t="n">
        <v>1</v>
      </c>
    </row>
    <row r="11379" spans="1:9">
      <c r="A11379" t="s">
        <v>4</v>
      </c>
      <c r="B11379" s="4" t="s">
        <v>5</v>
      </c>
      <c r="C11379" s="4" t="s">
        <v>14</v>
      </c>
      <c r="D11379" s="4" t="s">
        <v>10</v>
      </c>
      <c r="E11379" s="4" t="s">
        <v>10</v>
      </c>
      <c r="F11379" s="4" t="s">
        <v>14</v>
      </c>
    </row>
    <row r="11380" spans="1:9">
      <c r="A11380" t="n">
        <v>93044</v>
      </c>
      <c r="B11380" s="25" t="n">
        <v>25</v>
      </c>
      <c r="C11380" s="7" t="n">
        <v>1</v>
      </c>
      <c r="D11380" s="7" t="n">
        <v>65535</v>
      </c>
      <c r="E11380" s="7" t="n">
        <v>65535</v>
      </c>
      <c r="F11380" s="7" t="n">
        <v>0</v>
      </c>
    </row>
    <row r="11381" spans="1:9">
      <c r="A11381" t="s">
        <v>4</v>
      </c>
      <c r="B11381" s="4" t="s">
        <v>5</v>
      </c>
      <c r="C11381" s="4" t="s">
        <v>10</v>
      </c>
    </row>
    <row r="11382" spans="1:9">
      <c r="A11382" t="n">
        <v>93051</v>
      </c>
      <c r="B11382" s="27" t="n">
        <v>16</v>
      </c>
      <c r="C11382" s="7" t="n">
        <v>1000</v>
      </c>
    </row>
    <row r="11383" spans="1:9">
      <c r="A11383" t="s">
        <v>4</v>
      </c>
      <c r="B11383" s="4" t="s">
        <v>5</v>
      </c>
      <c r="C11383" s="4" t="s">
        <v>14</v>
      </c>
      <c r="D11383" s="4" t="s">
        <v>10</v>
      </c>
      <c r="E11383" s="4" t="s">
        <v>14</v>
      </c>
    </row>
    <row r="11384" spans="1:9">
      <c r="A11384" t="n">
        <v>93054</v>
      </c>
      <c r="B11384" s="15" t="n">
        <v>49</v>
      </c>
      <c r="C11384" s="7" t="n">
        <v>1</v>
      </c>
      <c r="D11384" s="7" t="n">
        <v>6000</v>
      </c>
      <c r="E11384" s="7" t="n">
        <v>0</v>
      </c>
    </row>
    <row r="11385" spans="1:9">
      <c r="A11385" t="s">
        <v>4</v>
      </c>
      <c r="B11385" s="4" t="s">
        <v>5</v>
      </c>
      <c r="C11385" s="4" t="s">
        <v>14</v>
      </c>
      <c r="D11385" s="4" t="s">
        <v>10</v>
      </c>
      <c r="E11385" s="4" t="s">
        <v>10</v>
      </c>
    </row>
    <row r="11386" spans="1:9">
      <c r="A11386" t="n">
        <v>93059</v>
      </c>
      <c r="B11386" s="11" t="n">
        <v>50</v>
      </c>
      <c r="C11386" s="7" t="n">
        <v>1</v>
      </c>
      <c r="D11386" s="7" t="n">
        <v>4549</v>
      </c>
      <c r="E11386" s="7" t="n">
        <v>6000</v>
      </c>
    </row>
    <row r="11387" spans="1:9">
      <c r="A11387" t="s">
        <v>4</v>
      </c>
      <c r="B11387" s="4" t="s">
        <v>5</v>
      </c>
      <c r="C11387" s="4" t="s">
        <v>14</v>
      </c>
      <c r="D11387" s="4" t="s">
        <v>10</v>
      </c>
      <c r="E11387" s="4" t="s">
        <v>24</v>
      </c>
    </row>
    <row r="11388" spans="1:9">
      <c r="A11388" t="n">
        <v>93065</v>
      </c>
      <c r="B11388" s="23" t="n">
        <v>58</v>
      </c>
      <c r="C11388" s="7" t="n">
        <v>101</v>
      </c>
      <c r="D11388" s="7" t="n">
        <v>500</v>
      </c>
      <c r="E11388" s="7" t="n">
        <v>1</v>
      </c>
    </row>
    <row r="11389" spans="1:9">
      <c r="A11389" t="s">
        <v>4</v>
      </c>
      <c r="B11389" s="4" t="s">
        <v>5</v>
      </c>
      <c r="C11389" s="4" t="s">
        <v>14</v>
      </c>
      <c r="D11389" s="4" t="s">
        <v>10</v>
      </c>
    </row>
    <row r="11390" spans="1:9">
      <c r="A11390" t="n">
        <v>93073</v>
      </c>
      <c r="B11390" s="23" t="n">
        <v>58</v>
      </c>
      <c r="C11390" s="7" t="n">
        <v>254</v>
      </c>
      <c r="D11390" s="7" t="n">
        <v>0</v>
      </c>
    </row>
    <row r="11391" spans="1:9">
      <c r="A11391" t="s">
        <v>4</v>
      </c>
      <c r="B11391" s="4" t="s">
        <v>5</v>
      </c>
      <c r="C11391" s="4" t="s">
        <v>14</v>
      </c>
    </row>
    <row r="11392" spans="1:9">
      <c r="A11392" t="n">
        <v>93077</v>
      </c>
      <c r="B11392" s="33" t="n">
        <v>45</v>
      </c>
      <c r="C11392" s="7" t="n">
        <v>0</v>
      </c>
    </row>
    <row r="11393" spans="1:6">
      <c r="A11393" t="s">
        <v>4</v>
      </c>
      <c r="B11393" s="4" t="s">
        <v>5</v>
      </c>
      <c r="C11393" s="4" t="s">
        <v>14</v>
      </c>
      <c r="D11393" s="4" t="s">
        <v>14</v>
      </c>
      <c r="E11393" s="4" t="s">
        <v>24</v>
      </c>
      <c r="F11393" s="4" t="s">
        <v>24</v>
      </c>
      <c r="G11393" s="4" t="s">
        <v>24</v>
      </c>
      <c r="H11393" s="4" t="s">
        <v>10</v>
      </c>
    </row>
    <row r="11394" spans="1:6">
      <c r="A11394" t="n">
        <v>93079</v>
      </c>
      <c r="B11394" s="33" t="n">
        <v>45</v>
      </c>
      <c r="C11394" s="7" t="n">
        <v>2</v>
      </c>
      <c r="D11394" s="7" t="n">
        <v>3</v>
      </c>
      <c r="E11394" s="7" t="n">
        <v>-96.6999969482422</v>
      </c>
      <c r="F11394" s="7" t="n">
        <v>174.979995727539</v>
      </c>
      <c r="G11394" s="7" t="n">
        <v>29.1499996185303</v>
      </c>
      <c r="H11394" s="7" t="n">
        <v>0</v>
      </c>
    </row>
    <row r="11395" spans="1:6">
      <c r="A11395" t="s">
        <v>4</v>
      </c>
      <c r="B11395" s="4" t="s">
        <v>5</v>
      </c>
      <c r="C11395" s="4" t="s">
        <v>14</v>
      </c>
      <c r="D11395" s="4" t="s">
        <v>14</v>
      </c>
      <c r="E11395" s="4" t="s">
        <v>24</v>
      </c>
      <c r="F11395" s="4" t="s">
        <v>24</v>
      </c>
      <c r="G11395" s="4" t="s">
        <v>24</v>
      </c>
      <c r="H11395" s="4" t="s">
        <v>10</v>
      </c>
      <c r="I11395" s="4" t="s">
        <v>14</v>
      </c>
    </row>
    <row r="11396" spans="1:6">
      <c r="A11396" t="n">
        <v>93096</v>
      </c>
      <c r="B11396" s="33" t="n">
        <v>45</v>
      </c>
      <c r="C11396" s="7" t="n">
        <v>4</v>
      </c>
      <c r="D11396" s="7" t="n">
        <v>3</v>
      </c>
      <c r="E11396" s="7" t="n">
        <v>3.65000009536743</v>
      </c>
      <c r="F11396" s="7" t="n">
        <v>125.040000915527</v>
      </c>
      <c r="G11396" s="7" t="n">
        <v>11.8699998855591</v>
      </c>
      <c r="H11396" s="7" t="n">
        <v>0</v>
      </c>
      <c r="I11396" s="7" t="n">
        <v>0</v>
      </c>
    </row>
    <row r="11397" spans="1:6">
      <c r="A11397" t="s">
        <v>4</v>
      </c>
      <c r="B11397" s="4" t="s">
        <v>5</v>
      </c>
      <c r="C11397" s="4" t="s">
        <v>14</v>
      </c>
      <c r="D11397" s="4" t="s">
        <v>14</v>
      </c>
      <c r="E11397" s="4" t="s">
        <v>24</v>
      </c>
      <c r="F11397" s="4" t="s">
        <v>10</v>
      </c>
    </row>
    <row r="11398" spans="1:6">
      <c r="A11398" t="n">
        <v>93114</v>
      </c>
      <c r="B11398" s="33" t="n">
        <v>45</v>
      </c>
      <c r="C11398" s="7" t="n">
        <v>5</v>
      </c>
      <c r="D11398" s="7" t="n">
        <v>3</v>
      </c>
      <c r="E11398" s="7" t="n">
        <v>1.5</v>
      </c>
      <c r="F11398" s="7" t="n">
        <v>0</v>
      </c>
    </row>
    <row r="11399" spans="1:6">
      <c r="A11399" t="s">
        <v>4</v>
      </c>
      <c r="B11399" s="4" t="s">
        <v>5</v>
      </c>
      <c r="C11399" s="4" t="s">
        <v>14</v>
      </c>
      <c r="D11399" s="4" t="s">
        <v>14</v>
      </c>
      <c r="E11399" s="4" t="s">
        <v>24</v>
      </c>
      <c r="F11399" s="4" t="s">
        <v>10</v>
      </c>
    </row>
    <row r="11400" spans="1:6">
      <c r="A11400" t="n">
        <v>93123</v>
      </c>
      <c r="B11400" s="33" t="n">
        <v>45</v>
      </c>
      <c r="C11400" s="7" t="n">
        <v>11</v>
      </c>
      <c r="D11400" s="7" t="n">
        <v>3</v>
      </c>
      <c r="E11400" s="7" t="n">
        <v>30.6000003814697</v>
      </c>
      <c r="F11400" s="7" t="n">
        <v>0</v>
      </c>
    </row>
    <row r="11401" spans="1:6">
      <c r="A11401" t="s">
        <v>4</v>
      </c>
      <c r="B11401" s="4" t="s">
        <v>5</v>
      </c>
      <c r="C11401" s="4" t="s">
        <v>14</v>
      </c>
      <c r="D11401" s="4" t="s">
        <v>14</v>
      </c>
      <c r="E11401" s="4" t="s">
        <v>24</v>
      </c>
      <c r="F11401" s="4" t="s">
        <v>24</v>
      </c>
      <c r="G11401" s="4" t="s">
        <v>24</v>
      </c>
      <c r="H11401" s="4" t="s">
        <v>10</v>
      </c>
    </row>
    <row r="11402" spans="1:6">
      <c r="A11402" t="n">
        <v>93132</v>
      </c>
      <c r="B11402" s="33" t="n">
        <v>45</v>
      </c>
      <c r="C11402" s="7" t="n">
        <v>2</v>
      </c>
      <c r="D11402" s="7" t="n">
        <v>3</v>
      </c>
      <c r="E11402" s="7" t="n">
        <v>-96.8499984741211</v>
      </c>
      <c r="F11402" s="7" t="n">
        <v>174.979995727539</v>
      </c>
      <c r="G11402" s="7" t="n">
        <v>28.9500007629395</v>
      </c>
      <c r="H11402" s="7" t="n">
        <v>3000</v>
      </c>
    </row>
    <row r="11403" spans="1:6">
      <c r="A11403" t="s">
        <v>4</v>
      </c>
      <c r="B11403" s="4" t="s">
        <v>5</v>
      </c>
      <c r="C11403" s="4" t="s">
        <v>14</v>
      </c>
      <c r="D11403" s="4" t="s">
        <v>14</v>
      </c>
      <c r="E11403" s="4" t="s">
        <v>24</v>
      </c>
      <c r="F11403" s="4" t="s">
        <v>24</v>
      </c>
      <c r="G11403" s="4" t="s">
        <v>24</v>
      </c>
      <c r="H11403" s="4" t="s">
        <v>10</v>
      </c>
      <c r="I11403" s="4" t="s">
        <v>14</v>
      </c>
    </row>
    <row r="11404" spans="1:6">
      <c r="A11404" t="n">
        <v>93149</v>
      </c>
      <c r="B11404" s="33" t="n">
        <v>45</v>
      </c>
      <c r="C11404" s="7" t="n">
        <v>4</v>
      </c>
      <c r="D11404" s="7" t="n">
        <v>3</v>
      </c>
      <c r="E11404" s="7" t="n">
        <v>3.57999992370605</v>
      </c>
      <c r="F11404" s="7" t="n">
        <v>145.279998779297</v>
      </c>
      <c r="G11404" s="7" t="n">
        <v>11.8699998855591</v>
      </c>
      <c r="H11404" s="7" t="n">
        <v>3000</v>
      </c>
      <c r="I11404" s="7" t="n">
        <v>1</v>
      </c>
    </row>
    <row r="11405" spans="1:6">
      <c r="A11405" t="s">
        <v>4</v>
      </c>
      <c r="B11405" s="4" t="s">
        <v>5</v>
      </c>
      <c r="C11405" s="4" t="s">
        <v>14</v>
      </c>
      <c r="D11405" s="4" t="s">
        <v>14</v>
      </c>
      <c r="E11405" s="4" t="s">
        <v>24</v>
      </c>
      <c r="F11405" s="4" t="s">
        <v>10</v>
      </c>
    </row>
    <row r="11406" spans="1:6">
      <c r="A11406" t="n">
        <v>93167</v>
      </c>
      <c r="B11406" s="33" t="n">
        <v>45</v>
      </c>
      <c r="C11406" s="7" t="n">
        <v>5</v>
      </c>
      <c r="D11406" s="7" t="n">
        <v>3</v>
      </c>
      <c r="E11406" s="7" t="n">
        <v>1.5</v>
      </c>
      <c r="F11406" s="7" t="n">
        <v>3000</v>
      </c>
    </row>
    <row r="11407" spans="1:6">
      <c r="A11407" t="s">
        <v>4</v>
      </c>
      <c r="B11407" s="4" t="s">
        <v>5</v>
      </c>
      <c r="C11407" s="4" t="s">
        <v>14</v>
      </c>
      <c r="D11407" s="4" t="s">
        <v>14</v>
      </c>
      <c r="E11407" s="4" t="s">
        <v>24</v>
      </c>
      <c r="F11407" s="4" t="s">
        <v>10</v>
      </c>
    </row>
    <row r="11408" spans="1:6">
      <c r="A11408" t="n">
        <v>93176</v>
      </c>
      <c r="B11408" s="33" t="n">
        <v>45</v>
      </c>
      <c r="C11408" s="7" t="n">
        <v>11</v>
      </c>
      <c r="D11408" s="7" t="n">
        <v>3</v>
      </c>
      <c r="E11408" s="7" t="n">
        <v>30.6000003814697</v>
      </c>
      <c r="F11408" s="7" t="n">
        <v>3000</v>
      </c>
    </row>
    <row r="11409" spans="1:9">
      <c r="A11409" t="s">
        <v>4</v>
      </c>
      <c r="B11409" s="4" t="s">
        <v>5</v>
      </c>
      <c r="C11409" s="4" t="s">
        <v>10</v>
      </c>
      <c r="D11409" s="4" t="s">
        <v>14</v>
      </c>
    </row>
    <row r="11410" spans="1:9">
      <c r="A11410" t="n">
        <v>93185</v>
      </c>
      <c r="B11410" s="83" t="n">
        <v>21</v>
      </c>
      <c r="C11410" s="7" t="n">
        <v>1640</v>
      </c>
      <c r="D11410" s="7" t="n">
        <v>2</v>
      </c>
    </row>
    <row r="11411" spans="1:9">
      <c r="A11411" t="s">
        <v>4</v>
      </c>
      <c r="B11411" s="4" t="s">
        <v>5</v>
      </c>
      <c r="C11411" s="4" t="s">
        <v>14</v>
      </c>
      <c r="D11411" s="4" t="s">
        <v>10</v>
      </c>
      <c r="E11411" s="4" t="s">
        <v>14</v>
      </c>
    </row>
    <row r="11412" spans="1:9">
      <c r="A11412" t="n">
        <v>93189</v>
      </c>
      <c r="B11412" s="57" t="n">
        <v>39</v>
      </c>
      <c r="C11412" s="7" t="n">
        <v>13</v>
      </c>
      <c r="D11412" s="7" t="n">
        <v>65533</v>
      </c>
      <c r="E11412" s="7" t="n">
        <v>110</v>
      </c>
    </row>
    <row r="11413" spans="1:9">
      <c r="A11413" t="s">
        <v>4</v>
      </c>
      <c r="B11413" s="4" t="s">
        <v>5</v>
      </c>
      <c r="C11413" s="4" t="s">
        <v>14</v>
      </c>
      <c r="D11413" s="4" t="s">
        <v>10</v>
      </c>
      <c r="E11413" s="4" t="s">
        <v>14</v>
      </c>
    </row>
    <row r="11414" spans="1:9">
      <c r="A11414" t="n">
        <v>93194</v>
      </c>
      <c r="B11414" s="57" t="n">
        <v>39</v>
      </c>
      <c r="C11414" s="7" t="n">
        <v>13</v>
      </c>
      <c r="D11414" s="7" t="n">
        <v>65533</v>
      </c>
      <c r="E11414" s="7" t="n">
        <v>111</v>
      </c>
    </row>
    <row r="11415" spans="1:9">
      <c r="A11415" t="s">
        <v>4</v>
      </c>
      <c r="B11415" s="4" t="s">
        <v>5</v>
      </c>
      <c r="C11415" s="4" t="s">
        <v>10</v>
      </c>
      <c r="D11415" s="4" t="s">
        <v>9</v>
      </c>
    </row>
    <row r="11416" spans="1:9">
      <c r="A11416" t="n">
        <v>93199</v>
      </c>
      <c r="B11416" s="41" t="n">
        <v>43</v>
      </c>
      <c r="C11416" s="7" t="n">
        <v>1640</v>
      </c>
      <c r="D11416" s="7" t="n">
        <v>128</v>
      </c>
    </row>
    <row r="11417" spans="1:9">
      <c r="A11417" t="s">
        <v>4</v>
      </c>
      <c r="B11417" s="4" t="s">
        <v>5</v>
      </c>
      <c r="C11417" s="4" t="s">
        <v>14</v>
      </c>
      <c r="D11417" s="4" t="s">
        <v>10</v>
      </c>
      <c r="E11417" s="4" t="s">
        <v>6</v>
      </c>
      <c r="F11417" s="4" t="s">
        <v>6</v>
      </c>
      <c r="G11417" s="4" t="s">
        <v>6</v>
      </c>
      <c r="H11417" s="4" t="s">
        <v>6</v>
      </c>
    </row>
    <row r="11418" spans="1:9">
      <c r="A11418" t="n">
        <v>93206</v>
      </c>
      <c r="B11418" s="26" t="n">
        <v>51</v>
      </c>
      <c r="C11418" s="7" t="n">
        <v>3</v>
      </c>
      <c r="D11418" s="7" t="n">
        <v>61489</v>
      </c>
      <c r="E11418" s="7" t="s">
        <v>273</v>
      </c>
      <c r="F11418" s="7" t="s">
        <v>274</v>
      </c>
      <c r="G11418" s="7" t="s">
        <v>158</v>
      </c>
      <c r="H11418" s="7" t="s">
        <v>159</v>
      </c>
    </row>
    <row r="11419" spans="1:9">
      <c r="A11419" t="s">
        <v>4</v>
      </c>
      <c r="B11419" s="4" t="s">
        <v>5</v>
      </c>
      <c r="C11419" s="4" t="s">
        <v>14</v>
      </c>
      <c r="D11419" s="4" t="s">
        <v>10</v>
      </c>
      <c r="E11419" s="4" t="s">
        <v>6</v>
      </c>
      <c r="F11419" s="4" t="s">
        <v>6</v>
      </c>
      <c r="G11419" s="4" t="s">
        <v>6</v>
      </c>
      <c r="H11419" s="4" t="s">
        <v>6</v>
      </c>
    </row>
    <row r="11420" spans="1:9">
      <c r="A11420" t="n">
        <v>93235</v>
      </c>
      <c r="B11420" s="26" t="n">
        <v>51</v>
      </c>
      <c r="C11420" s="7" t="n">
        <v>3</v>
      </c>
      <c r="D11420" s="7" t="n">
        <v>61490</v>
      </c>
      <c r="E11420" s="7" t="s">
        <v>273</v>
      </c>
      <c r="F11420" s="7" t="s">
        <v>274</v>
      </c>
      <c r="G11420" s="7" t="s">
        <v>158</v>
      </c>
      <c r="H11420" s="7" t="s">
        <v>159</v>
      </c>
    </row>
    <row r="11421" spans="1:9">
      <c r="A11421" t="s">
        <v>4</v>
      </c>
      <c r="B11421" s="4" t="s">
        <v>5</v>
      </c>
      <c r="C11421" s="4" t="s">
        <v>14</v>
      </c>
      <c r="D11421" s="4" t="s">
        <v>10</v>
      </c>
      <c r="E11421" s="4" t="s">
        <v>6</v>
      </c>
      <c r="F11421" s="4" t="s">
        <v>6</v>
      </c>
      <c r="G11421" s="4" t="s">
        <v>6</v>
      </c>
      <c r="H11421" s="4" t="s">
        <v>6</v>
      </c>
    </row>
    <row r="11422" spans="1:9">
      <c r="A11422" t="n">
        <v>93264</v>
      </c>
      <c r="B11422" s="26" t="n">
        <v>51</v>
      </c>
      <c r="C11422" s="7" t="n">
        <v>3</v>
      </c>
      <c r="D11422" s="7" t="n">
        <v>61488</v>
      </c>
      <c r="E11422" s="7" t="s">
        <v>273</v>
      </c>
      <c r="F11422" s="7" t="s">
        <v>274</v>
      </c>
      <c r="G11422" s="7" t="s">
        <v>158</v>
      </c>
      <c r="H11422" s="7" t="s">
        <v>159</v>
      </c>
    </row>
    <row r="11423" spans="1:9">
      <c r="A11423" t="s">
        <v>4</v>
      </c>
      <c r="B11423" s="4" t="s">
        <v>5</v>
      </c>
      <c r="C11423" s="4" t="s">
        <v>14</v>
      </c>
      <c r="D11423" s="4" t="s">
        <v>10</v>
      </c>
      <c r="E11423" s="4" t="s">
        <v>6</v>
      </c>
      <c r="F11423" s="4" t="s">
        <v>6</v>
      </c>
      <c r="G11423" s="4" t="s">
        <v>6</v>
      </c>
      <c r="H11423" s="4" t="s">
        <v>6</v>
      </c>
    </row>
    <row r="11424" spans="1:9">
      <c r="A11424" t="n">
        <v>93293</v>
      </c>
      <c r="B11424" s="26" t="n">
        <v>51</v>
      </c>
      <c r="C11424" s="7" t="n">
        <v>3</v>
      </c>
      <c r="D11424" s="7" t="n">
        <v>1</v>
      </c>
      <c r="E11424" s="7" t="s">
        <v>273</v>
      </c>
      <c r="F11424" s="7" t="s">
        <v>274</v>
      </c>
      <c r="G11424" s="7" t="s">
        <v>158</v>
      </c>
      <c r="H11424" s="7" t="s">
        <v>159</v>
      </c>
    </row>
    <row r="11425" spans="1:8">
      <c r="A11425" t="s">
        <v>4</v>
      </c>
      <c r="B11425" s="4" t="s">
        <v>5</v>
      </c>
      <c r="C11425" s="4" t="s">
        <v>14</v>
      </c>
      <c r="D11425" s="4" t="s">
        <v>10</v>
      </c>
      <c r="E11425" s="4" t="s">
        <v>6</v>
      </c>
      <c r="F11425" s="4" t="s">
        <v>6</v>
      </c>
      <c r="G11425" s="4" t="s">
        <v>6</v>
      </c>
      <c r="H11425" s="4" t="s">
        <v>6</v>
      </c>
    </row>
    <row r="11426" spans="1:8">
      <c r="A11426" t="n">
        <v>93322</v>
      </c>
      <c r="B11426" s="26" t="n">
        <v>51</v>
      </c>
      <c r="C11426" s="7" t="n">
        <v>3</v>
      </c>
      <c r="D11426" s="7" t="n">
        <v>9</v>
      </c>
      <c r="E11426" s="7" t="s">
        <v>273</v>
      </c>
      <c r="F11426" s="7" t="s">
        <v>274</v>
      </c>
      <c r="G11426" s="7" t="s">
        <v>158</v>
      </c>
      <c r="H11426" s="7" t="s">
        <v>159</v>
      </c>
    </row>
    <row r="11427" spans="1:8">
      <c r="A11427" t="s">
        <v>4</v>
      </c>
      <c r="B11427" s="4" t="s">
        <v>5</v>
      </c>
      <c r="C11427" s="4" t="s">
        <v>14</v>
      </c>
      <c r="D11427" s="4" t="s">
        <v>10</v>
      </c>
      <c r="E11427" s="4" t="s">
        <v>6</v>
      </c>
      <c r="F11427" s="4" t="s">
        <v>6</v>
      </c>
      <c r="G11427" s="4" t="s">
        <v>6</v>
      </c>
      <c r="H11427" s="4" t="s">
        <v>6</v>
      </c>
    </row>
    <row r="11428" spans="1:8">
      <c r="A11428" t="n">
        <v>93351</v>
      </c>
      <c r="B11428" s="26" t="n">
        <v>51</v>
      </c>
      <c r="C11428" s="7" t="n">
        <v>3</v>
      </c>
      <c r="D11428" s="7" t="n">
        <v>8</v>
      </c>
      <c r="E11428" s="7" t="s">
        <v>735</v>
      </c>
      <c r="F11428" s="7" t="s">
        <v>612</v>
      </c>
      <c r="G11428" s="7" t="s">
        <v>158</v>
      </c>
      <c r="H11428" s="7" t="s">
        <v>159</v>
      </c>
    </row>
    <row r="11429" spans="1:8">
      <c r="A11429" t="s">
        <v>4</v>
      </c>
      <c r="B11429" s="4" t="s">
        <v>5</v>
      </c>
      <c r="C11429" s="4" t="s">
        <v>14</v>
      </c>
      <c r="D11429" s="4" t="s">
        <v>10</v>
      </c>
      <c r="E11429" s="4" t="s">
        <v>6</v>
      </c>
      <c r="F11429" s="4" t="s">
        <v>6</v>
      </c>
      <c r="G11429" s="4" t="s">
        <v>6</v>
      </c>
      <c r="H11429" s="4" t="s">
        <v>6</v>
      </c>
    </row>
    <row r="11430" spans="1:8">
      <c r="A11430" t="n">
        <v>93364</v>
      </c>
      <c r="B11430" s="26" t="n">
        <v>51</v>
      </c>
      <c r="C11430" s="7" t="n">
        <v>3</v>
      </c>
      <c r="D11430" s="7" t="n">
        <v>14</v>
      </c>
      <c r="E11430" s="7" t="s">
        <v>273</v>
      </c>
      <c r="F11430" s="7" t="s">
        <v>274</v>
      </c>
      <c r="G11430" s="7" t="s">
        <v>158</v>
      </c>
      <c r="H11430" s="7" t="s">
        <v>159</v>
      </c>
    </row>
    <row r="11431" spans="1:8">
      <c r="A11431" t="s">
        <v>4</v>
      </c>
      <c r="B11431" s="4" t="s">
        <v>5</v>
      </c>
      <c r="C11431" s="4" t="s">
        <v>10</v>
      </c>
      <c r="D11431" s="4" t="s">
        <v>24</v>
      </c>
      <c r="E11431" s="4" t="s">
        <v>24</v>
      </c>
      <c r="F11431" s="4" t="s">
        <v>24</v>
      </c>
      <c r="G11431" s="4" t="s">
        <v>10</v>
      </c>
      <c r="H11431" s="4" t="s">
        <v>10</v>
      </c>
    </row>
    <row r="11432" spans="1:8">
      <c r="A11432" t="n">
        <v>93393</v>
      </c>
      <c r="B11432" s="52" t="n">
        <v>60</v>
      </c>
      <c r="C11432" s="7" t="n">
        <v>61489</v>
      </c>
      <c r="D11432" s="7" t="n">
        <v>-45</v>
      </c>
      <c r="E11432" s="7" t="n">
        <v>0</v>
      </c>
      <c r="F11432" s="7" t="n">
        <v>0</v>
      </c>
      <c r="G11432" s="7" t="n">
        <v>0</v>
      </c>
      <c r="H11432" s="7" t="n">
        <v>0</v>
      </c>
    </row>
    <row r="11433" spans="1:8">
      <c r="A11433" t="s">
        <v>4</v>
      </c>
      <c r="B11433" s="4" t="s">
        <v>5</v>
      </c>
      <c r="C11433" s="4" t="s">
        <v>10</v>
      </c>
      <c r="D11433" s="4" t="s">
        <v>24</v>
      </c>
      <c r="E11433" s="4" t="s">
        <v>24</v>
      </c>
      <c r="F11433" s="4" t="s">
        <v>24</v>
      </c>
      <c r="G11433" s="4" t="s">
        <v>10</v>
      </c>
      <c r="H11433" s="4" t="s">
        <v>10</v>
      </c>
    </row>
    <row r="11434" spans="1:8">
      <c r="A11434" t="n">
        <v>93412</v>
      </c>
      <c r="B11434" s="52" t="n">
        <v>60</v>
      </c>
      <c r="C11434" s="7" t="n">
        <v>61490</v>
      </c>
      <c r="D11434" s="7" t="n">
        <v>-45</v>
      </c>
      <c r="E11434" s="7" t="n">
        <v>0</v>
      </c>
      <c r="F11434" s="7" t="n">
        <v>0</v>
      </c>
      <c r="G11434" s="7" t="n">
        <v>0</v>
      </c>
      <c r="H11434" s="7" t="n">
        <v>0</v>
      </c>
    </row>
    <row r="11435" spans="1:8">
      <c r="A11435" t="s">
        <v>4</v>
      </c>
      <c r="B11435" s="4" t="s">
        <v>5</v>
      </c>
      <c r="C11435" s="4" t="s">
        <v>10</v>
      </c>
      <c r="D11435" s="4" t="s">
        <v>24</v>
      </c>
      <c r="E11435" s="4" t="s">
        <v>24</v>
      </c>
      <c r="F11435" s="4" t="s">
        <v>24</v>
      </c>
      <c r="G11435" s="4" t="s">
        <v>10</v>
      </c>
      <c r="H11435" s="4" t="s">
        <v>10</v>
      </c>
    </row>
    <row r="11436" spans="1:8">
      <c r="A11436" t="n">
        <v>93431</v>
      </c>
      <c r="B11436" s="52" t="n">
        <v>60</v>
      </c>
      <c r="C11436" s="7" t="n">
        <v>61488</v>
      </c>
      <c r="D11436" s="7" t="n">
        <v>-45</v>
      </c>
      <c r="E11436" s="7" t="n">
        <v>0</v>
      </c>
      <c r="F11436" s="7" t="n">
        <v>0</v>
      </c>
      <c r="G11436" s="7" t="n">
        <v>0</v>
      </c>
      <c r="H11436" s="7" t="n">
        <v>0</v>
      </c>
    </row>
    <row r="11437" spans="1:8">
      <c r="A11437" t="s">
        <v>4</v>
      </c>
      <c r="B11437" s="4" t="s">
        <v>5</v>
      </c>
      <c r="C11437" s="4" t="s">
        <v>10</v>
      </c>
      <c r="D11437" s="4" t="s">
        <v>24</v>
      </c>
      <c r="E11437" s="4" t="s">
        <v>24</v>
      </c>
      <c r="F11437" s="4" t="s">
        <v>24</v>
      </c>
      <c r="G11437" s="4" t="s">
        <v>10</v>
      </c>
      <c r="H11437" s="4" t="s">
        <v>10</v>
      </c>
    </row>
    <row r="11438" spans="1:8">
      <c r="A11438" t="n">
        <v>93450</v>
      </c>
      <c r="B11438" s="52" t="n">
        <v>60</v>
      </c>
      <c r="C11438" s="7" t="n">
        <v>1</v>
      </c>
      <c r="D11438" s="7" t="n">
        <v>-60</v>
      </c>
      <c r="E11438" s="7" t="n">
        <v>0</v>
      </c>
      <c r="F11438" s="7" t="n">
        <v>0</v>
      </c>
      <c r="G11438" s="7" t="n">
        <v>0</v>
      </c>
      <c r="H11438" s="7" t="n">
        <v>0</v>
      </c>
    </row>
    <row r="11439" spans="1:8">
      <c r="A11439" t="s">
        <v>4</v>
      </c>
      <c r="B11439" s="4" t="s">
        <v>5</v>
      </c>
      <c r="C11439" s="4" t="s">
        <v>10</v>
      </c>
      <c r="D11439" s="4" t="s">
        <v>24</v>
      </c>
      <c r="E11439" s="4" t="s">
        <v>24</v>
      </c>
      <c r="F11439" s="4" t="s">
        <v>24</v>
      </c>
      <c r="G11439" s="4" t="s">
        <v>10</v>
      </c>
      <c r="H11439" s="4" t="s">
        <v>10</v>
      </c>
    </row>
    <row r="11440" spans="1:8">
      <c r="A11440" t="n">
        <v>93469</v>
      </c>
      <c r="B11440" s="52" t="n">
        <v>60</v>
      </c>
      <c r="C11440" s="7" t="n">
        <v>9</v>
      </c>
      <c r="D11440" s="7" t="n">
        <v>-45</v>
      </c>
      <c r="E11440" s="7" t="n">
        <v>0</v>
      </c>
      <c r="F11440" s="7" t="n">
        <v>0</v>
      </c>
      <c r="G11440" s="7" t="n">
        <v>0</v>
      </c>
      <c r="H11440" s="7" t="n">
        <v>0</v>
      </c>
    </row>
    <row r="11441" spans="1:8">
      <c r="A11441" t="s">
        <v>4</v>
      </c>
      <c r="B11441" s="4" t="s">
        <v>5</v>
      </c>
      <c r="C11441" s="4" t="s">
        <v>14</v>
      </c>
      <c r="D11441" s="4" t="s">
        <v>10</v>
      </c>
      <c r="E11441" s="4" t="s">
        <v>10</v>
      </c>
      <c r="F11441" s="4" t="s">
        <v>9</v>
      </c>
    </row>
    <row r="11442" spans="1:8">
      <c r="A11442" t="n">
        <v>93488</v>
      </c>
      <c r="B11442" s="59" t="n">
        <v>84</v>
      </c>
      <c r="C11442" s="7" t="n">
        <v>1</v>
      </c>
      <c r="D11442" s="7" t="n">
        <v>0</v>
      </c>
      <c r="E11442" s="7" t="n">
        <v>0</v>
      </c>
      <c r="F11442" s="7" t="n">
        <v>0</v>
      </c>
    </row>
    <row r="11443" spans="1:8">
      <c r="A11443" t="s">
        <v>4</v>
      </c>
      <c r="B11443" s="4" t="s">
        <v>5</v>
      </c>
      <c r="C11443" s="4" t="s">
        <v>14</v>
      </c>
      <c r="D11443" s="4" t="s">
        <v>10</v>
      </c>
      <c r="E11443" s="4" t="s">
        <v>10</v>
      </c>
      <c r="F11443" s="4" t="s">
        <v>9</v>
      </c>
    </row>
    <row r="11444" spans="1:8">
      <c r="A11444" t="n">
        <v>93498</v>
      </c>
      <c r="B11444" s="59" t="n">
        <v>84</v>
      </c>
      <c r="C11444" s="7" t="n">
        <v>0</v>
      </c>
      <c r="D11444" s="7" t="n">
        <v>0</v>
      </c>
      <c r="E11444" s="7" t="n">
        <v>0</v>
      </c>
      <c r="F11444" s="7" t="n">
        <v>1036831949</v>
      </c>
    </row>
    <row r="11445" spans="1:8">
      <c r="A11445" t="s">
        <v>4</v>
      </c>
      <c r="B11445" s="4" t="s">
        <v>5</v>
      </c>
      <c r="C11445" s="4" t="s">
        <v>14</v>
      </c>
      <c r="D11445" s="4" t="s">
        <v>10</v>
      </c>
    </row>
    <row r="11446" spans="1:8">
      <c r="A11446" t="n">
        <v>93508</v>
      </c>
      <c r="B11446" s="23" t="n">
        <v>58</v>
      </c>
      <c r="C11446" s="7" t="n">
        <v>255</v>
      </c>
      <c r="D11446" s="7" t="n">
        <v>0</v>
      </c>
    </row>
    <row r="11447" spans="1:8">
      <c r="A11447" t="s">
        <v>4</v>
      </c>
      <c r="B11447" s="4" t="s">
        <v>5</v>
      </c>
      <c r="C11447" s="4" t="s">
        <v>10</v>
      </c>
    </row>
    <row r="11448" spans="1:8">
      <c r="A11448" t="n">
        <v>93512</v>
      </c>
      <c r="B11448" s="27" t="n">
        <v>16</v>
      </c>
      <c r="C11448" s="7" t="n">
        <v>1000</v>
      </c>
    </row>
    <row r="11449" spans="1:8">
      <c r="A11449" t="s">
        <v>4</v>
      </c>
      <c r="B11449" s="4" t="s">
        <v>5</v>
      </c>
      <c r="C11449" s="4" t="s">
        <v>14</v>
      </c>
      <c r="D11449" s="4" t="s">
        <v>14</v>
      </c>
      <c r="E11449" s="4" t="s">
        <v>14</v>
      </c>
      <c r="F11449" s="4" t="s">
        <v>14</v>
      </c>
    </row>
    <row r="11450" spans="1:8">
      <c r="A11450" t="n">
        <v>93515</v>
      </c>
      <c r="B11450" s="8" t="n">
        <v>14</v>
      </c>
      <c r="C11450" s="7" t="n">
        <v>0</v>
      </c>
      <c r="D11450" s="7" t="n">
        <v>1</v>
      </c>
      <c r="E11450" s="7" t="n">
        <v>0</v>
      </c>
      <c r="F11450" s="7" t="n">
        <v>0</v>
      </c>
    </row>
    <row r="11451" spans="1:8">
      <c r="A11451" t="s">
        <v>4</v>
      </c>
      <c r="B11451" s="4" t="s">
        <v>5</v>
      </c>
      <c r="C11451" s="4" t="s">
        <v>14</v>
      </c>
      <c r="D11451" s="4" t="s">
        <v>10</v>
      </c>
      <c r="E11451" s="4" t="s">
        <v>6</v>
      </c>
    </row>
    <row r="11452" spans="1:8">
      <c r="A11452" t="n">
        <v>93520</v>
      </c>
      <c r="B11452" s="26" t="n">
        <v>51</v>
      </c>
      <c r="C11452" s="7" t="n">
        <v>4</v>
      </c>
      <c r="D11452" s="7" t="n">
        <v>14</v>
      </c>
      <c r="E11452" s="7" t="s">
        <v>565</v>
      </c>
    </row>
    <row r="11453" spans="1:8">
      <c r="A11453" t="s">
        <v>4</v>
      </c>
      <c r="B11453" s="4" t="s">
        <v>5</v>
      </c>
      <c r="C11453" s="4" t="s">
        <v>10</v>
      </c>
    </row>
    <row r="11454" spans="1:8">
      <c r="A11454" t="n">
        <v>93534</v>
      </c>
      <c r="B11454" s="27" t="n">
        <v>16</v>
      </c>
      <c r="C11454" s="7" t="n">
        <v>0</v>
      </c>
    </row>
    <row r="11455" spans="1:8">
      <c r="A11455" t="s">
        <v>4</v>
      </c>
      <c r="B11455" s="4" t="s">
        <v>5</v>
      </c>
      <c r="C11455" s="4" t="s">
        <v>10</v>
      </c>
      <c r="D11455" s="4" t="s">
        <v>14</v>
      </c>
      <c r="E11455" s="4" t="s">
        <v>9</v>
      </c>
      <c r="F11455" s="4" t="s">
        <v>45</v>
      </c>
      <c r="G11455" s="4" t="s">
        <v>14</v>
      </c>
      <c r="H11455" s="4" t="s">
        <v>14</v>
      </c>
    </row>
    <row r="11456" spans="1:8">
      <c r="A11456" t="n">
        <v>93537</v>
      </c>
      <c r="B11456" s="28" t="n">
        <v>26</v>
      </c>
      <c r="C11456" s="7" t="n">
        <v>14</v>
      </c>
      <c r="D11456" s="7" t="n">
        <v>17</v>
      </c>
      <c r="E11456" s="7" t="n">
        <v>13311</v>
      </c>
      <c r="F11456" s="7" t="s">
        <v>736</v>
      </c>
      <c r="G11456" s="7" t="n">
        <v>2</v>
      </c>
      <c r="H11456" s="7" t="n">
        <v>0</v>
      </c>
    </row>
    <row r="11457" spans="1:8">
      <c r="A11457" t="s">
        <v>4</v>
      </c>
      <c r="B11457" s="4" t="s">
        <v>5</v>
      </c>
    </row>
    <row r="11458" spans="1:8">
      <c r="A11458" t="n">
        <v>93616</v>
      </c>
      <c r="B11458" s="29" t="n">
        <v>28</v>
      </c>
    </row>
    <row r="11459" spans="1:8">
      <c r="A11459" t="s">
        <v>4</v>
      </c>
      <c r="B11459" s="4" t="s">
        <v>5</v>
      </c>
      <c r="C11459" s="4" t="s">
        <v>10</v>
      </c>
      <c r="D11459" s="4" t="s">
        <v>14</v>
      </c>
    </row>
    <row r="11460" spans="1:8">
      <c r="A11460" t="n">
        <v>93617</v>
      </c>
      <c r="B11460" s="31" t="n">
        <v>89</v>
      </c>
      <c r="C11460" s="7" t="n">
        <v>65533</v>
      </c>
      <c r="D11460" s="7" t="n">
        <v>1</v>
      </c>
    </row>
    <row r="11461" spans="1:8">
      <c r="A11461" t="s">
        <v>4</v>
      </c>
      <c r="B11461" s="4" t="s">
        <v>5</v>
      </c>
      <c r="C11461" s="4" t="s">
        <v>9</v>
      </c>
    </row>
    <row r="11462" spans="1:8">
      <c r="A11462" t="n">
        <v>93621</v>
      </c>
      <c r="B11462" s="30" t="n">
        <v>15</v>
      </c>
      <c r="C11462" s="7" t="n">
        <v>256</v>
      </c>
    </row>
    <row r="11463" spans="1:8">
      <c r="A11463" t="s">
        <v>4</v>
      </c>
      <c r="B11463" s="4" t="s">
        <v>5</v>
      </c>
      <c r="C11463" s="4" t="s">
        <v>14</v>
      </c>
      <c r="D11463" s="4" t="s">
        <v>10</v>
      </c>
      <c r="E11463" s="4" t="s">
        <v>6</v>
      </c>
    </row>
    <row r="11464" spans="1:8">
      <c r="A11464" t="n">
        <v>93626</v>
      </c>
      <c r="B11464" s="26" t="n">
        <v>51</v>
      </c>
      <c r="C11464" s="7" t="n">
        <v>4</v>
      </c>
      <c r="D11464" s="7" t="n">
        <v>1</v>
      </c>
      <c r="E11464" s="7" t="s">
        <v>737</v>
      </c>
    </row>
    <row r="11465" spans="1:8">
      <c r="A11465" t="s">
        <v>4</v>
      </c>
      <c r="B11465" s="4" t="s">
        <v>5</v>
      </c>
      <c r="C11465" s="4" t="s">
        <v>10</v>
      </c>
    </row>
    <row r="11466" spans="1:8">
      <c r="A11466" t="n">
        <v>93639</v>
      </c>
      <c r="B11466" s="27" t="n">
        <v>16</v>
      </c>
      <c r="C11466" s="7" t="n">
        <v>0</v>
      </c>
    </row>
    <row r="11467" spans="1:8">
      <c r="A11467" t="s">
        <v>4</v>
      </c>
      <c r="B11467" s="4" t="s">
        <v>5</v>
      </c>
      <c r="C11467" s="4" t="s">
        <v>10</v>
      </c>
      <c r="D11467" s="4" t="s">
        <v>14</v>
      </c>
      <c r="E11467" s="4" t="s">
        <v>9</v>
      </c>
      <c r="F11467" s="4" t="s">
        <v>45</v>
      </c>
      <c r="G11467" s="4" t="s">
        <v>14</v>
      </c>
      <c r="H11467" s="4" t="s">
        <v>14</v>
      </c>
    </row>
    <row r="11468" spans="1:8">
      <c r="A11468" t="n">
        <v>93642</v>
      </c>
      <c r="B11468" s="28" t="n">
        <v>26</v>
      </c>
      <c r="C11468" s="7" t="n">
        <v>1</v>
      </c>
      <c r="D11468" s="7" t="n">
        <v>17</v>
      </c>
      <c r="E11468" s="7" t="n">
        <v>1352</v>
      </c>
      <c r="F11468" s="7" t="s">
        <v>738</v>
      </c>
      <c r="G11468" s="7" t="n">
        <v>2</v>
      </c>
      <c r="H11468" s="7" t="n">
        <v>0</v>
      </c>
    </row>
    <row r="11469" spans="1:8">
      <c r="A11469" t="s">
        <v>4</v>
      </c>
      <c r="B11469" s="4" t="s">
        <v>5</v>
      </c>
    </row>
    <row r="11470" spans="1:8">
      <c r="A11470" t="n">
        <v>93720</v>
      </c>
      <c r="B11470" s="29" t="n">
        <v>28</v>
      </c>
    </row>
    <row r="11471" spans="1:8">
      <c r="A11471" t="s">
        <v>4</v>
      </c>
      <c r="B11471" s="4" t="s">
        <v>5</v>
      </c>
      <c r="C11471" s="4" t="s">
        <v>10</v>
      </c>
      <c r="D11471" s="4" t="s">
        <v>24</v>
      </c>
      <c r="E11471" s="4" t="s">
        <v>24</v>
      </c>
      <c r="F11471" s="4" t="s">
        <v>24</v>
      </c>
      <c r="G11471" s="4" t="s">
        <v>10</v>
      </c>
      <c r="H11471" s="4" t="s">
        <v>10</v>
      </c>
    </row>
    <row r="11472" spans="1:8">
      <c r="A11472" t="n">
        <v>93721</v>
      </c>
      <c r="B11472" s="52" t="n">
        <v>60</v>
      </c>
      <c r="C11472" s="7" t="n">
        <v>8</v>
      </c>
      <c r="D11472" s="7" t="n">
        <v>-45</v>
      </c>
      <c r="E11472" s="7" t="n">
        <v>0</v>
      </c>
      <c r="F11472" s="7" t="n">
        <v>0</v>
      </c>
      <c r="G11472" s="7" t="n">
        <v>1000</v>
      </c>
      <c r="H11472" s="7" t="n">
        <v>0</v>
      </c>
    </row>
    <row r="11473" spans="1:8">
      <c r="A11473" t="s">
        <v>4</v>
      </c>
      <c r="B11473" s="4" t="s">
        <v>5</v>
      </c>
      <c r="C11473" s="4" t="s">
        <v>14</v>
      </c>
      <c r="D11473" s="4" t="s">
        <v>10</v>
      </c>
      <c r="E11473" s="4" t="s">
        <v>6</v>
      </c>
    </row>
    <row r="11474" spans="1:8">
      <c r="A11474" t="n">
        <v>93740</v>
      </c>
      <c r="B11474" s="26" t="n">
        <v>51</v>
      </c>
      <c r="C11474" s="7" t="n">
        <v>4</v>
      </c>
      <c r="D11474" s="7" t="n">
        <v>8</v>
      </c>
      <c r="E11474" s="7" t="s">
        <v>288</v>
      </c>
    </row>
    <row r="11475" spans="1:8">
      <c r="A11475" t="s">
        <v>4</v>
      </c>
      <c r="B11475" s="4" t="s">
        <v>5</v>
      </c>
      <c r="C11475" s="4" t="s">
        <v>10</v>
      </c>
    </row>
    <row r="11476" spans="1:8">
      <c r="A11476" t="n">
        <v>93753</v>
      </c>
      <c r="B11476" s="27" t="n">
        <v>16</v>
      </c>
      <c r="C11476" s="7" t="n">
        <v>0</v>
      </c>
    </row>
    <row r="11477" spans="1:8">
      <c r="A11477" t="s">
        <v>4</v>
      </c>
      <c r="B11477" s="4" t="s">
        <v>5</v>
      </c>
      <c r="C11477" s="4" t="s">
        <v>10</v>
      </c>
      <c r="D11477" s="4" t="s">
        <v>14</v>
      </c>
      <c r="E11477" s="4" t="s">
        <v>9</v>
      </c>
      <c r="F11477" s="4" t="s">
        <v>45</v>
      </c>
      <c r="G11477" s="4" t="s">
        <v>14</v>
      </c>
      <c r="H11477" s="4" t="s">
        <v>14</v>
      </c>
    </row>
    <row r="11478" spans="1:8">
      <c r="A11478" t="n">
        <v>93756</v>
      </c>
      <c r="B11478" s="28" t="n">
        <v>26</v>
      </c>
      <c r="C11478" s="7" t="n">
        <v>8</v>
      </c>
      <c r="D11478" s="7" t="n">
        <v>17</v>
      </c>
      <c r="E11478" s="7" t="n">
        <v>9339</v>
      </c>
      <c r="F11478" s="7" t="s">
        <v>739</v>
      </c>
      <c r="G11478" s="7" t="n">
        <v>2</v>
      </c>
      <c r="H11478" s="7" t="n">
        <v>0</v>
      </c>
    </row>
    <row r="11479" spans="1:8">
      <c r="A11479" t="s">
        <v>4</v>
      </c>
      <c r="B11479" s="4" t="s">
        <v>5</v>
      </c>
    </row>
    <row r="11480" spans="1:8">
      <c r="A11480" t="n">
        <v>93846</v>
      </c>
      <c r="B11480" s="29" t="n">
        <v>28</v>
      </c>
    </row>
    <row r="11481" spans="1:8">
      <c r="A11481" t="s">
        <v>4</v>
      </c>
      <c r="B11481" s="4" t="s">
        <v>5</v>
      </c>
      <c r="C11481" s="4" t="s">
        <v>10</v>
      </c>
      <c r="D11481" s="4" t="s">
        <v>14</v>
      </c>
    </row>
    <row r="11482" spans="1:8">
      <c r="A11482" t="n">
        <v>93847</v>
      </c>
      <c r="B11482" s="31" t="n">
        <v>89</v>
      </c>
      <c r="C11482" s="7" t="n">
        <v>65533</v>
      </c>
      <c r="D11482" s="7" t="n">
        <v>1</v>
      </c>
    </row>
    <row r="11483" spans="1:8">
      <c r="A11483" t="s">
        <v>4</v>
      </c>
      <c r="B11483" s="4" t="s">
        <v>5</v>
      </c>
      <c r="C11483" s="4" t="s">
        <v>14</v>
      </c>
      <c r="D11483" s="4" t="s">
        <v>10</v>
      </c>
      <c r="E11483" s="4" t="s">
        <v>9</v>
      </c>
      <c r="F11483" s="4" t="s">
        <v>10</v>
      </c>
      <c r="G11483" s="4" t="s">
        <v>9</v>
      </c>
      <c r="H11483" s="4" t="s">
        <v>14</v>
      </c>
    </row>
    <row r="11484" spans="1:8">
      <c r="A11484" t="n">
        <v>93851</v>
      </c>
      <c r="B11484" s="15" t="n">
        <v>49</v>
      </c>
      <c r="C11484" s="7" t="n">
        <v>0</v>
      </c>
      <c r="D11484" s="7" t="n">
        <v>558</v>
      </c>
      <c r="E11484" s="7" t="n">
        <v>1065353216</v>
      </c>
      <c r="F11484" s="7" t="n">
        <v>0</v>
      </c>
      <c r="G11484" s="7" t="n">
        <v>0</v>
      </c>
      <c r="H11484" s="7" t="n">
        <v>0</v>
      </c>
    </row>
    <row r="11485" spans="1:8">
      <c r="A11485" t="s">
        <v>4</v>
      </c>
      <c r="B11485" s="4" t="s">
        <v>5</v>
      </c>
      <c r="C11485" s="4" t="s">
        <v>14</v>
      </c>
      <c r="D11485" s="4" t="s">
        <v>10</v>
      </c>
      <c r="E11485" s="4" t="s">
        <v>24</v>
      </c>
    </row>
    <row r="11486" spans="1:8">
      <c r="A11486" t="n">
        <v>93866</v>
      </c>
      <c r="B11486" s="23" t="n">
        <v>58</v>
      </c>
      <c r="C11486" s="7" t="n">
        <v>101</v>
      </c>
      <c r="D11486" s="7" t="n">
        <v>500</v>
      </c>
      <c r="E11486" s="7" t="n">
        <v>1</v>
      </c>
    </row>
    <row r="11487" spans="1:8">
      <c r="A11487" t="s">
        <v>4</v>
      </c>
      <c r="B11487" s="4" t="s">
        <v>5</v>
      </c>
      <c r="C11487" s="4" t="s">
        <v>14</v>
      </c>
      <c r="D11487" s="4" t="s">
        <v>10</v>
      </c>
    </row>
    <row r="11488" spans="1:8">
      <c r="A11488" t="n">
        <v>93874</v>
      </c>
      <c r="B11488" s="23" t="n">
        <v>58</v>
      </c>
      <c r="C11488" s="7" t="n">
        <v>254</v>
      </c>
      <c r="D11488" s="7" t="n">
        <v>0</v>
      </c>
    </row>
    <row r="11489" spans="1:8">
      <c r="A11489" t="s">
        <v>4</v>
      </c>
      <c r="B11489" s="4" t="s">
        <v>5</v>
      </c>
      <c r="C11489" s="4" t="s">
        <v>14</v>
      </c>
    </row>
    <row r="11490" spans="1:8">
      <c r="A11490" t="n">
        <v>93878</v>
      </c>
      <c r="B11490" s="33" t="n">
        <v>45</v>
      </c>
      <c r="C11490" s="7" t="n">
        <v>0</v>
      </c>
    </row>
    <row r="11491" spans="1:8">
      <c r="A11491" t="s">
        <v>4</v>
      </c>
      <c r="B11491" s="4" t="s">
        <v>5</v>
      </c>
      <c r="C11491" s="4" t="s">
        <v>14</v>
      </c>
      <c r="D11491" s="4" t="s">
        <v>10</v>
      </c>
      <c r="E11491" s="4" t="s">
        <v>10</v>
      </c>
      <c r="F11491" s="4" t="s">
        <v>9</v>
      </c>
    </row>
    <row r="11492" spans="1:8">
      <c r="A11492" t="n">
        <v>93880</v>
      </c>
      <c r="B11492" s="59" t="n">
        <v>84</v>
      </c>
      <c r="C11492" s="7" t="n">
        <v>1</v>
      </c>
      <c r="D11492" s="7" t="n">
        <v>0</v>
      </c>
      <c r="E11492" s="7" t="n">
        <v>0</v>
      </c>
      <c r="F11492" s="7" t="n">
        <v>0</v>
      </c>
    </row>
    <row r="11493" spans="1:8">
      <c r="A11493" t="s">
        <v>4</v>
      </c>
      <c r="B11493" s="4" t="s">
        <v>5</v>
      </c>
      <c r="C11493" s="4" t="s">
        <v>14</v>
      </c>
    </row>
    <row r="11494" spans="1:8">
      <c r="A11494" t="n">
        <v>93890</v>
      </c>
      <c r="B11494" s="62" t="n">
        <v>116</v>
      </c>
      <c r="C11494" s="7" t="n">
        <v>0</v>
      </c>
    </row>
    <row r="11495" spans="1:8">
      <c r="A11495" t="s">
        <v>4</v>
      </c>
      <c r="B11495" s="4" t="s">
        <v>5</v>
      </c>
      <c r="C11495" s="4" t="s">
        <v>14</v>
      </c>
      <c r="D11495" s="4" t="s">
        <v>10</v>
      </c>
    </row>
    <row r="11496" spans="1:8">
      <c r="A11496" t="n">
        <v>93892</v>
      </c>
      <c r="B11496" s="62" t="n">
        <v>116</v>
      </c>
      <c r="C11496" s="7" t="n">
        <v>2</v>
      </c>
      <c r="D11496" s="7" t="n">
        <v>1</v>
      </c>
    </row>
    <row r="11497" spans="1:8">
      <c r="A11497" t="s">
        <v>4</v>
      </c>
      <c r="B11497" s="4" t="s">
        <v>5</v>
      </c>
      <c r="C11497" s="4" t="s">
        <v>14</v>
      </c>
      <c r="D11497" s="4" t="s">
        <v>9</v>
      </c>
    </row>
    <row r="11498" spans="1:8">
      <c r="A11498" t="n">
        <v>93896</v>
      </c>
      <c r="B11498" s="62" t="n">
        <v>116</v>
      </c>
      <c r="C11498" s="7" t="n">
        <v>5</v>
      </c>
      <c r="D11498" s="7" t="n">
        <v>1112014848</v>
      </c>
    </row>
    <row r="11499" spans="1:8">
      <c r="A11499" t="s">
        <v>4</v>
      </c>
      <c r="B11499" s="4" t="s">
        <v>5</v>
      </c>
      <c r="C11499" s="4" t="s">
        <v>14</v>
      </c>
      <c r="D11499" s="4" t="s">
        <v>10</v>
      </c>
    </row>
    <row r="11500" spans="1:8">
      <c r="A11500" t="n">
        <v>93902</v>
      </c>
      <c r="B11500" s="62" t="n">
        <v>116</v>
      </c>
      <c r="C11500" s="7" t="n">
        <v>6</v>
      </c>
      <c r="D11500" s="7" t="n">
        <v>1</v>
      </c>
    </row>
    <row r="11501" spans="1:8">
      <c r="A11501" t="s">
        <v>4</v>
      </c>
      <c r="B11501" s="4" t="s">
        <v>5</v>
      </c>
      <c r="C11501" s="4" t="s">
        <v>10</v>
      </c>
      <c r="D11501" s="4" t="s">
        <v>24</v>
      </c>
      <c r="E11501" s="4" t="s">
        <v>24</v>
      </c>
      <c r="F11501" s="4" t="s">
        <v>24</v>
      </c>
      <c r="G11501" s="4" t="s">
        <v>10</v>
      </c>
      <c r="H11501" s="4" t="s">
        <v>10</v>
      </c>
    </row>
    <row r="11502" spans="1:8">
      <c r="A11502" t="n">
        <v>93906</v>
      </c>
      <c r="B11502" s="52" t="n">
        <v>60</v>
      </c>
      <c r="C11502" s="7" t="n">
        <v>61489</v>
      </c>
      <c r="D11502" s="7" t="n">
        <v>0</v>
      </c>
      <c r="E11502" s="7" t="n">
        <v>0</v>
      </c>
      <c r="F11502" s="7" t="n">
        <v>0</v>
      </c>
      <c r="G11502" s="7" t="n">
        <v>0</v>
      </c>
      <c r="H11502" s="7" t="n">
        <v>0</v>
      </c>
    </row>
    <row r="11503" spans="1:8">
      <c r="A11503" t="s">
        <v>4</v>
      </c>
      <c r="B11503" s="4" t="s">
        <v>5</v>
      </c>
      <c r="C11503" s="4" t="s">
        <v>10</v>
      </c>
      <c r="D11503" s="4" t="s">
        <v>24</v>
      </c>
      <c r="E11503" s="4" t="s">
        <v>24</v>
      </c>
      <c r="F11503" s="4" t="s">
        <v>24</v>
      </c>
      <c r="G11503" s="4" t="s">
        <v>10</v>
      </c>
      <c r="H11503" s="4" t="s">
        <v>10</v>
      </c>
    </row>
    <row r="11504" spans="1:8">
      <c r="A11504" t="n">
        <v>93925</v>
      </c>
      <c r="B11504" s="52" t="n">
        <v>60</v>
      </c>
      <c r="C11504" s="7" t="n">
        <v>61490</v>
      </c>
      <c r="D11504" s="7" t="n">
        <v>0</v>
      </c>
      <c r="E11504" s="7" t="n">
        <v>0</v>
      </c>
      <c r="F11504" s="7" t="n">
        <v>0</v>
      </c>
      <c r="G11504" s="7" t="n">
        <v>0</v>
      </c>
      <c r="H11504" s="7" t="n">
        <v>0</v>
      </c>
    </row>
    <row r="11505" spans="1:8">
      <c r="A11505" t="s">
        <v>4</v>
      </c>
      <c r="B11505" s="4" t="s">
        <v>5</v>
      </c>
      <c r="C11505" s="4" t="s">
        <v>10</v>
      </c>
      <c r="D11505" s="4" t="s">
        <v>24</v>
      </c>
      <c r="E11505" s="4" t="s">
        <v>24</v>
      </c>
      <c r="F11505" s="4" t="s">
        <v>24</v>
      </c>
      <c r="G11505" s="4" t="s">
        <v>10</v>
      </c>
      <c r="H11505" s="4" t="s">
        <v>10</v>
      </c>
    </row>
    <row r="11506" spans="1:8">
      <c r="A11506" t="n">
        <v>93944</v>
      </c>
      <c r="B11506" s="52" t="n">
        <v>60</v>
      </c>
      <c r="C11506" s="7" t="n">
        <v>61488</v>
      </c>
      <c r="D11506" s="7" t="n">
        <v>0</v>
      </c>
      <c r="E11506" s="7" t="n">
        <v>0</v>
      </c>
      <c r="F11506" s="7" t="n">
        <v>0</v>
      </c>
      <c r="G11506" s="7" t="n">
        <v>0</v>
      </c>
      <c r="H11506" s="7" t="n">
        <v>0</v>
      </c>
    </row>
    <row r="11507" spans="1:8">
      <c r="A11507" t="s">
        <v>4</v>
      </c>
      <c r="B11507" s="4" t="s">
        <v>5</v>
      </c>
      <c r="C11507" s="4" t="s">
        <v>10</v>
      </c>
      <c r="D11507" s="4" t="s">
        <v>24</v>
      </c>
      <c r="E11507" s="4" t="s">
        <v>24</v>
      </c>
      <c r="F11507" s="4" t="s">
        <v>24</v>
      </c>
      <c r="G11507" s="4" t="s">
        <v>10</v>
      </c>
      <c r="H11507" s="4" t="s">
        <v>10</v>
      </c>
    </row>
    <row r="11508" spans="1:8">
      <c r="A11508" t="n">
        <v>93963</v>
      </c>
      <c r="B11508" s="52" t="n">
        <v>60</v>
      </c>
      <c r="C11508" s="7" t="n">
        <v>1</v>
      </c>
      <c r="D11508" s="7" t="n">
        <v>0</v>
      </c>
      <c r="E11508" s="7" t="n">
        <v>0</v>
      </c>
      <c r="F11508" s="7" t="n">
        <v>0</v>
      </c>
      <c r="G11508" s="7" t="n">
        <v>0</v>
      </c>
      <c r="H11508" s="7" t="n">
        <v>0</v>
      </c>
    </row>
    <row r="11509" spans="1:8">
      <c r="A11509" t="s">
        <v>4</v>
      </c>
      <c r="B11509" s="4" t="s">
        <v>5</v>
      </c>
      <c r="C11509" s="4" t="s">
        <v>10</v>
      </c>
      <c r="D11509" s="4" t="s">
        <v>24</v>
      </c>
      <c r="E11509" s="4" t="s">
        <v>24</v>
      </c>
      <c r="F11509" s="4" t="s">
        <v>24</v>
      </c>
      <c r="G11509" s="4" t="s">
        <v>10</v>
      </c>
      <c r="H11509" s="4" t="s">
        <v>10</v>
      </c>
    </row>
    <row r="11510" spans="1:8">
      <c r="A11510" t="n">
        <v>93982</v>
      </c>
      <c r="B11510" s="52" t="n">
        <v>60</v>
      </c>
      <c r="C11510" s="7" t="n">
        <v>9</v>
      </c>
      <c r="D11510" s="7" t="n">
        <v>0</v>
      </c>
      <c r="E11510" s="7" t="n">
        <v>0</v>
      </c>
      <c r="F11510" s="7" t="n">
        <v>0</v>
      </c>
      <c r="G11510" s="7" t="n">
        <v>0</v>
      </c>
      <c r="H11510" s="7" t="n">
        <v>0</v>
      </c>
    </row>
    <row r="11511" spans="1:8">
      <c r="A11511" t="s">
        <v>4</v>
      </c>
      <c r="B11511" s="4" t="s">
        <v>5</v>
      </c>
      <c r="C11511" s="4" t="s">
        <v>10</v>
      </c>
      <c r="D11511" s="4" t="s">
        <v>24</v>
      </c>
      <c r="E11511" s="4" t="s">
        <v>24</v>
      </c>
      <c r="F11511" s="4" t="s">
        <v>24</v>
      </c>
      <c r="G11511" s="4" t="s">
        <v>10</v>
      </c>
      <c r="H11511" s="4" t="s">
        <v>10</v>
      </c>
    </row>
    <row r="11512" spans="1:8">
      <c r="A11512" t="n">
        <v>94001</v>
      </c>
      <c r="B11512" s="52" t="n">
        <v>60</v>
      </c>
      <c r="C11512" s="7" t="n">
        <v>8</v>
      </c>
      <c r="D11512" s="7" t="n">
        <v>0</v>
      </c>
      <c r="E11512" s="7" t="n">
        <v>0</v>
      </c>
      <c r="F11512" s="7" t="n">
        <v>0</v>
      </c>
      <c r="G11512" s="7" t="n">
        <v>0</v>
      </c>
      <c r="H11512" s="7" t="n">
        <v>0</v>
      </c>
    </row>
    <row r="11513" spans="1:8">
      <c r="A11513" t="s">
        <v>4</v>
      </c>
      <c r="B11513" s="4" t="s">
        <v>5</v>
      </c>
      <c r="C11513" s="4" t="s">
        <v>10</v>
      </c>
      <c r="D11513" s="4" t="s">
        <v>24</v>
      </c>
      <c r="E11513" s="4" t="s">
        <v>24</v>
      </c>
      <c r="F11513" s="4" t="s">
        <v>24</v>
      </c>
      <c r="G11513" s="4" t="s">
        <v>10</v>
      </c>
      <c r="H11513" s="4" t="s">
        <v>10</v>
      </c>
    </row>
    <row r="11514" spans="1:8">
      <c r="A11514" t="n">
        <v>94020</v>
      </c>
      <c r="B11514" s="52" t="n">
        <v>60</v>
      </c>
      <c r="C11514" s="7" t="n">
        <v>14</v>
      </c>
      <c r="D11514" s="7" t="n">
        <v>0</v>
      </c>
      <c r="E11514" s="7" t="n">
        <v>0</v>
      </c>
      <c r="F11514" s="7" t="n">
        <v>0</v>
      </c>
      <c r="G11514" s="7" t="n">
        <v>0</v>
      </c>
      <c r="H11514" s="7" t="n">
        <v>0</v>
      </c>
    </row>
    <row r="11515" spans="1:8">
      <c r="A11515" t="s">
        <v>4</v>
      </c>
      <c r="B11515" s="4" t="s">
        <v>5</v>
      </c>
      <c r="C11515" s="4" t="s">
        <v>10</v>
      </c>
      <c r="D11515" s="4" t="s">
        <v>24</v>
      </c>
      <c r="E11515" s="4" t="s">
        <v>24</v>
      </c>
      <c r="F11515" s="4" t="s">
        <v>24</v>
      </c>
      <c r="G11515" s="4" t="s">
        <v>24</v>
      </c>
    </row>
    <row r="11516" spans="1:8">
      <c r="A11516" t="n">
        <v>94039</v>
      </c>
      <c r="B11516" s="68" t="n">
        <v>131</v>
      </c>
      <c r="C11516" s="7" t="n">
        <v>65534</v>
      </c>
      <c r="D11516" s="7" t="n">
        <v>0</v>
      </c>
      <c r="E11516" s="7" t="n">
        <v>1</v>
      </c>
      <c r="F11516" s="7" t="n">
        <v>0.5</v>
      </c>
      <c r="G11516" s="7" t="n">
        <v>0.200000002980232</v>
      </c>
    </row>
    <row r="11517" spans="1:8">
      <c r="A11517" t="s">
        <v>4</v>
      </c>
      <c r="B11517" s="4" t="s">
        <v>5</v>
      </c>
      <c r="C11517" s="4" t="s">
        <v>10</v>
      </c>
      <c r="D11517" s="4" t="s">
        <v>10</v>
      </c>
      <c r="E11517" s="4" t="s">
        <v>24</v>
      </c>
      <c r="F11517" s="4" t="s">
        <v>24</v>
      </c>
      <c r="G11517" s="4" t="s">
        <v>24</v>
      </c>
      <c r="H11517" s="4" t="s">
        <v>24</v>
      </c>
      <c r="I11517" s="4" t="s">
        <v>14</v>
      </c>
      <c r="J11517" s="4" t="s">
        <v>10</v>
      </c>
    </row>
    <row r="11518" spans="1:8">
      <c r="A11518" t="n">
        <v>94058</v>
      </c>
      <c r="B11518" s="48" t="n">
        <v>55</v>
      </c>
      <c r="C11518" s="7" t="n">
        <v>7031</v>
      </c>
      <c r="D11518" s="7" t="n">
        <v>65533</v>
      </c>
      <c r="E11518" s="7" t="n">
        <v>-89.6600036621094</v>
      </c>
      <c r="F11518" s="7" t="n">
        <v>173.550003051758</v>
      </c>
      <c r="G11518" s="7" t="n">
        <v>32.2099990844727</v>
      </c>
      <c r="H11518" s="7" t="n">
        <v>0.5</v>
      </c>
      <c r="I11518" s="7" t="n">
        <v>0</v>
      </c>
      <c r="J11518" s="7" t="n">
        <v>1</v>
      </c>
    </row>
    <row r="11519" spans="1:8">
      <c r="A11519" t="s">
        <v>4</v>
      </c>
      <c r="B11519" s="4" t="s">
        <v>5</v>
      </c>
      <c r="C11519" s="4" t="s">
        <v>14</v>
      </c>
      <c r="D11519" s="4" t="s">
        <v>14</v>
      </c>
      <c r="E11519" s="4" t="s">
        <v>24</v>
      </c>
      <c r="F11519" s="4" t="s">
        <v>24</v>
      </c>
      <c r="G11519" s="4" t="s">
        <v>24</v>
      </c>
      <c r="H11519" s="4" t="s">
        <v>10</v>
      </c>
    </row>
    <row r="11520" spans="1:8">
      <c r="A11520" t="n">
        <v>94082</v>
      </c>
      <c r="B11520" s="33" t="n">
        <v>45</v>
      </c>
      <c r="C11520" s="7" t="n">
        <v>2</v>
      </c>
      <c r="D11520" s="7" t="n">
        <v>3</v>
      </c>
      <c r="E11520" s="7" t="n">
        <v>-91.1999969482422</v>
      </c>
      <c r="F11520" s="7" t="n">
        <v>174.979995727539</v>
      </c>
      <c r="G11520" s="7" t="n">
        <v>30.4300003051758</v>
      </c>
      <c r="H11520" s="7" t="n">
        <v>0</v>
      </c>
    </row>
    <row r="11521" spans="1:10">
      <c r="A11521" t="s">
        <v>4</v>
      </c>
      <c r="B11521" s="4" t="s">
        <v>5</v>
      </c>
      <c r="C11521" s="4" t="s">
        <v>14</v>
      </c>
      <c r="D11521" s="4" t="s">
        <v>14</v>
      </c>
      <c r="E11521" s="4" t="s">
        <v>24</v>
      </c>
      <c r="F11521" s="4" t="s">
        <v>24</v>
      </c>
      <c r="G11521" s="4" t="s">
        <v>24</v>
      </c>
      <c r="H11521" s="4" t="s">
        <v>10</v>
      </c>
      <c r="I11521" s="4" t="s">
        <v>14</v>
      </c>
    </row>
    <row r="11522" spans="1:10">
      <c r="A11522" t="n">
        <v>94099</v>
      </c>
      <c r="B11522" s="33" t="n">
        <v>45</v>
      </c>
      <c r="C11522" s="7" t="n">
        <v>4</v>
      </c>
      <c r="D11522" s="7" t="n">
        <v>3</v>
      </c>
      <c r="E11522" s="7" t="n">
        <v>359.820007324219</v>
      </c>
      <c r="F11522" s="7" t="n">
        <v>221.729995727539</v>
      </c>
      <c r="G11522" s="7" t="n">
        <v>343.869995117188</v>
      </c>
      <c r="H11522" s="7" t="n">
        <v>0</v>
      </c>
      <c r="I11522" s="7" t="n">
        <v>0</v>
      </c>
    </row>
    <row r="11523" spans="1:10">
      <c r="A11523" t="s">
        <v>4</v>
      </c>
      <c r="B11523" s="4" t="s">
        <v>5</v>
      </c>
      <c r="C11523" s="4" t="s">
        <v>14</v>
      </c>
      <c r="D11523" s="4" t="s">
        <v>14</v>
      </c>
      <c r="E11523" s="4" t="s">
        <v>24</v>
      </c>
      <c r="F11523" s="4" t="s">
        <v>10</v>
      </c>
    </row>
    <row r="11524" spans="1:10">
      <c r="A11524" t="n">
        <v>94117</v>
      </c>
      <c r="B11524" s="33" t="n">
        <v>45</v>
      </c>
      <c r="C11524" s="7" t="n">
        <v>5</v>
      </c>
      <c r="D11524" s="7" t="n">
        <v>3</v>
      </c>
      <c r="E11524" s="7" t="n">
        <v>1.29999995231628</v>
      </c>
      <c r="F11524" s="7" t="n">
        <v>0</v>
      </c>
    </row>
    <row r="11525" spans="1:10">
      <c r="A11525" t="s">
        <v>4</v>
      </c>
      <c r="B11525" s="4" t="s">
        <v>5</v>
      </c>
      <c r="C11525" s="4" t="s">
        <v>14</v>
      </c>
      <c r="D11525" s="4" t="s">
        <v>14</v>
      </c>
      <c r="E11525" s="4" t="s">
        <v>24</v>
      </c>
      <c r="F11525" s="4" t="s">
        <v>10</v>
      </c>
    </row>
    <row r="11526" spans="1:10">
      <c r="A11526" t="n">
        <v>94126</v>
      </c>
      <c r="B11526" s="33" t="n">
        <v>45</v>
      </c>
      <c r="C11526" s="7" t="n">
        <v>11</v>
      </c>
      <c r="D11526" s="7" t="n">
        <v>3</v>
      </c>
      <c r="E11526" s="7" t="n">
        <v>38.5</v>
      </c>
      <c r="F11526" s="7" t="n">
        <v>0</v>
      </c>
    </row>
    <row r="11527" spans="1:10">
      <c r="A11527" t="s">
        <v>4</v>
      </c>
      <c r="B11527" s="4" t="s">
        <v>5</v>
      </c>
      <c r="C11527" s="4" t="s">
        <v>14</v>
      </c>
      <c r="D11527" s="4" t="s">
        <v>14</v>
      </c>
      <c r="E11527" s="4" t="s">
        <v>24</v>
      </c>
      <c r="F11527" s="4" t="s">
        <v>24</v>
      </c>
      <c r="G11527" s="4" t="s">
        <v>24</v>
      </c>
      <c r="H11527" s="4" t="s">
        <v>10</v>
      </c>
      <c r="I11527" s="4" t="s">
        <v>14</v>
      </c>
    </row>
    <row r="11528" spans="1:10">
      <c r="A11528" t="n">
        <v>94135</v>
      </c>
      <c r="B11528" s="33" t="n">
        <v>45</v>
      </c>
      <c r="C11528" s="7" t="n">
        <v>4</v>
      </c>
      <c r="D11528" s="7" t="n">
        <v>3</v>
      </c>
      <c r="E11528" s="7" t="n">
        <v>5.55999994277954</v>
      </c>
      <c r="F11528" s="7" t="n">
        <v>212.470001220703</v>
      </c>
      <c r="G11528" s="7" t="n">
        <v>343.869995117188</v>
      </c>
      <c r="H11528" s="7" t="n">
        <v>10000</v>
      </c>
      <c r="I11528" s="7" t="n">
        <v>1</v>
      </c>
    </row>
    <row r="11529" spans="1:10">
      <c r="A11529" t="s">
        <v>4</v>
      </c>
      <c r="B11529" s="4" t="s">
        <v>5</v>
      </c>
      <c r="C11529" s="4" t="s">
        <v>14</v>
      </c>
      <c r="D11529" s="4" t="s">
        <v>10</v>
      </c>
      <c r="E11529" s="4" t="s">
        <v>6</v>
      </c>
      <c r="F11529" s="4" t="s">
        <v>6</v>
      </c>
      <c r="G11529" s="4" t="s">
        <v>6</v>
      </c>
      <c r="H11529" s="4" t="s">
        <v>6</v>
      </c>
    </row>
    <row r="11530" spans="1:10">
      <c r="A11530" t="n">
        <v>94153</v>
      </c>
      <c r="B11530" s="26" t="n">
        <v>51</v>
      </c>
      <c r="C11530" s="7" t="n">
        <v>3</v>
      </c>
      <c r="D11530" s="7" t="n">
        <v>28</v>
      </c>
      <c r="E11530" s="7" t="s">
        <v>159</v>
      </c>
      <c r="F11530" s="7" t="s">
        <v>159</v>
      </c>
      <c r="G11530" s="7" t="s">
        <v>158</v>
      </c>
      <c r="H11530" s="7" t="s">
        <v>159</v>
      </c>
    </row>
    <row r="11531" spans="1:10">
      <c r="A11531" t="s">
        <v>4</v>
      </c>
      <c r="B11531" s="4" t="s">
        <v>5</v>
      </c>
      <c r="C11531" s="4" t="s">
        <v>14</v>
      </c>
      <c r="D11531" s="4" t="s">
        <v>10</v>
      </c>
    </row>
    <row r="11532" spans="1:10">
      <c r="A11532" t="n">
        <v>94166</v>
      </c>
      <c r="B11532" s="23" t="n">
        <v>58</v>
      </c>
      <c r="C11532" s="7" t="n">
        <v>255</v>
      </c>
      <c r="D11532" s="7" t="n">
        <v>0</v>
      </c>
    </row>
    <row r="11533" spans="1:10">
      <c r="A11533" t="s">
        <v>4</v>
      </c>
      <c r="B11533" s="4" t="s">
        <v>5</v>
      </c>
      <c r="C11533" s="4" t="s">
        <v>10</v>
      </c>
    </row>
    <row r="11534" spans="1:10">
      <c r="A11534" t="n">
        <v>94170</v>
      </c>
      <c r="B11534" s="27" t="n">
        <v>16</v>
      </c>
      <c r="C11534" s="7" t="n">
        <v>500</v>
      </c>
    </row>
    <row r="11535" spans="1:10">
      <c r="A11535" t="s">
        <v>4</v>
      </c>
      <c r="B11535" s="4" t="s">
        <v>5</v>
      </c>
      <c r="C11535" s="4" t="s">
        <v>10</v>
      </c>
      <c r="D11535" s="4" t="s">
        <v>14</v>
      </c>
      <c r="E11535" s="4" t="s">
        <v>6</v>
      </c>
      <c r="F11535" s="4" t="s">
        <v>24</v>
      </c>
      <c r="G11535" s="4" t="s">
        <v>24</v>
      </c>
      <c r="H11535" s="4" t="s">
        <v>24</v>
      </c>
    </row>
    <row r="11536" spans="1:10">
      <c r="A11536" t="n">
        <v>94173</v>
      </c>
      <c r="B11536" s="44" t="n">
        <v>48</v>
      </c>
      <c r="C11536" s="7" t="n">
        <v>28</v>
      </c>
      <c r="D11536" s="7" t="n">
        <v>0</v>
      </c>
      <c r="E11536" s="7" t="s">
        <v>132</v>
      </c>
      <c r="F11536" s="7" t="n">
        <v>0.5</v>
      </c>
      <c r="G11536" s="7" t="n">
        <v>1</v>
      </c>
      <c r="H11536" s="7" t="n">
        <v>0</v>
      </c>
    </row>
    <row r="11537" spans="1:9">
      <c r="A11537" t="s">
        <v>4</v>
      </c>
      <c r="B11537" s="4" t="s">
        <v>5</v>
      </c>
      <c r="C11537" s="4" t="s">
        <v>10</v>
      </c>
    </row>
    <row r="11538" spans="1:9">
      <c r="A11538" t="n">
        <v>94197</v>
      </c>
      <c r="B11538" s="27" t="n">
        <v>16</v>
      </c>
      <c r="C11538" s="7" t="n">
        <v>1000</v>
      </c>
    </row>
    <row r="11539" spans="1:9">
      <c r="A11539" t="s">
        <v>4</v>
      </c>
      <c r="B11539" s="4" t="s">
        <v>5</v>
      </c>
      <c r="C11539" s="4" t="s">
        <v>14</v>
      </c>
      <c r="D11539" s="4" t="s">
        <v>24</v>
      </c>
      <c r="E11539" s="4" t="s">
        <v>10</v>
      </c>
      <c r="F11539" s="4" t="s">
        <v>14</v>
      </c>
    </row>
    <row r="11540" spans="1:9">
      <c r="A11540" t="n">
        <v>94200</v>
      </c>
      <c r="B11540" s="15" t="n">
        <v>49</v>
      </c>
      <c r="C11540" s="7" t="n">
        <v>3</v>
      </c>
      <c r="D11540" s="7" t="n">
        <v>0.800000011920929</v>
      </c>
      <c r="E11540" s="7" t="n">
        <v>500</v>
      </c>
      <c r="F11540" s="7" t="n">
        <v>0</v>
      </c>
    </row>
    <row r="11541" spans="1:9">
      <c r="A11541" t="s">
        <v>4</v>
      </c>
      <c r="B11541" s="4" t="s">
        <v>5</v>
      </c>
      <c r="C11541" s="4" t="s">
        <v>9</v>
      </c>
    </row>
    <row r="11542" spans="1:9">
      <c r="A11542" t="n">
        <v>94209</v>
      </c>
      <c r="B11542" s="30" t="n">
        <v>15</v>
      </c>
      <c r="C11542" s="7" t="n">
        <v>256</v>
      </c>
    </row>
    <row r="11543" spans="1:9">
      <c r="A11543" t="s">
        <v>4</v>
      </c>
      <c r="B11543" s="4" t="s">
        <v>5</v>
      </c>
      <c r="C11543" s="4" t="s">
        <v>10</v>
      </c>
      <c r="D11543" s="4" t="s">
        <v>14</v>
      </c>
      <c r="E11543" s="4" t="s">
        <v>14</v>
      </c>
      <c r="F11543" s="4" t="s">
        <v>6</v>
      </c>
    </row>
    <row r="11544" spans="1:9">
      <c r="A11544" t="n">
        <v>94214</v>
      </c>
      <c r="B11544" s="45" t="n">
        <v>20</v>
      </c>
      <c r="C11544" s="7" t="n">
        <v>28</v>
      </c>
      <c r="D11544" s="7" t="n">
        <v>2</v>
      </c>
      <c r="E11544" s="7" t="n">
        <v>10</v>
      </c>
      <c r="F11544" s="7" t="s">
        <v>606</v>
      </c>
    </row>
    <row r="11545" spans="1:9">
      <c r="A11545" t="s">
        <v>4</v>
      </c>
      <c r="B11545" s="4" t="s">
        <v>5</v>
      </c>
      <c r="C11545" s="4" t="s">
        <v>14</v>
      </c>
      <c r="D11545" s="4" t="s">
        <v>10</v>
      </c>
      <c r="E11545" s="4" t="s">
        <v>6</v>
      </c>
    </row>
    <row r="11546" spans="1:9">
      <c r="A11546" t="n">
        <v>94234</v>
      </c>
      <c r="B11546" s="26" t="n">
        <v>51</v>
      </c>
      <c r="C11546" s="7" t="n">
        <v>4</v>
      </c>
      <c r="D11546" s="7" t="n">
        <v>28</v>
      </c>
      <c r="E11546" s="7" t="s">
        <v>44</v>
      </c>
    </row>
    <row r="11547" spans="1:9">
      <c r="A11547" t="s">
        <v>4</v>
      </c>
      <c r="B11547" s="4" t="s">
        <v>5</v>
      </c>
      <c r="C11547" s="4" t="s">
        <v>10</v>
      </c>
    </row>
    <row r="11548" spans="1:9">
      <c r="A11548" t="n">
        <v>94247</v>
      </c>
      <c r="B11548" s="27" t="n">
        <v>16</v>
      </c>
      <c r="C11548" s="7" t="n">
        <v>0</v>
      </c>
    </row>
    <row r="11549" spans="1:9">
      <c r="A11549" t="s">
        <v>4</v>
      </c>
      <c r="B11549" s="4" t="s">
        <v>5</v>
      </c>
      <c r="C11549" s="4" t="s">
        <v>10</v>
      </c>
      <c r="D11549" s="4" t="s">
        <v>14</v>
      </c>
      <c r="E11549" s="4" t="s">
        <v>9</v>
      </c>
      <c r="F11549" s="4" t="s">
        <v>45</v>
      </c>
      <c r="G11549" s="4" t="s">
        <v>14</v>
      </c>
      <c r="H11549" s="4" t="s">
        <v>14</v>
      </c>
      <c r="I11549" s="4" t="s">
        <v>14</v>
      </c>
      <c r="J11549" s="4" t="s">
        <v>9</v>
      </c>
      <c r="K11549" s="4" t="s">
        <v>45</v>
      </c>
      <c r="L11549" s="4" t="s">
        <v>14</v>
      </c>
      <c r="M11549" s="4" t="s">
        <v>14</v>
      </c>
    </row>
    <row r="11550" spans="1:9">
      <c r="A11550" t="n">
        <v>94250</v>
      </c>
      <c r="B11550" s="28" t="n">
        <v>26</v>
      </c>
      <c r="C11550" s="7" t="n">
        <v>28</v>
      </c>
      <c r="D11550" s="7" t="n">
        <v>17</v>
      </c>
      <c r="E11550" s="7" t="n">
        <v>33360</v>
      </c>
      <c r="F11550" s="7" t="s">
        <v>740</v>
      </c>
      <c r="G11550" s="7" t="n">
        <v>2</v>
      </c>
      <c r="H11550" s="7" t="n">
        <v>3</v>
      </c>
      <c r="I11550" s="7" t="n">
        <v>17</v>
      </c>
      <c r="J11550" s="7" t="n">
        <v>33361</v>
      </c>
      <c r="K11550" s="7" t="s">
        <v>741</v>
      </c>
      <c r="L11550" s="7" t="n">
        <v>2</v>
      </c>
      <c r="M11550" s="7" t="n">
        <v>0</v>
      </c>
    </row>
    <row r="11551" spans="1:9">
      <c r="A11551" t="s">
        <v>4</v>
      </c>
      <c r="B11551" s="4" t="s">
        <v>5</v>
      </c>
    </row>
    <row r="11552" spans="1:9">
      <c r="A11552" t="n">
        <v>94435</v>
      </c>
      <c r="B11552" s="29" t="n">
        <v>28</v>
      </c>
    </row>
    <row r="11553" spans="1:13">
      <c r="A11553" t="s">
        <v>4</v>
      </c>
      <c r="B11553" s="4" t="s">
        <v>5</v>
      </c>
      <c r="C11553" s="4" t="s">
        <v>10</v>
      </c>
      <c r="D11553" s="4" t="s">
        <v>14</v>
      </c>
    </row>
    <row r="11554" spans="1:13">
      <c r="A11554" t="n">
        <v>94436</v>
      </c>
      <c r="B11554" s="31" t="n">
        <v>89</v>
      </c>
      <c r="C11554" s="7" t="n">
        <v>65533</v>
      </c>
      <c r="D11554" s="7" t="n">
        <v>1</v>
      </c>
    </row>
    <row r="11555" spans="1:13">
      <c r="A11555" t="s">
        <v>4</v>
      </c>
      <c r="B11555" s="4" t="s">
        <v>5</v>
      </c>
      <c r="C11555" s="4" t="s">
        <v>10</v>
      </c>
      <c r="D11555" s="4" t="s">
        <v>10</v>
      </c>
      <c r="E11555" s="4" t="s">
        <v>10</v>
      </c>
    </row>
    <row r="11556" spans="1:13">
      <c r="A11556" t="n">
        <v>94440</v>
      </c>
      <c r="B11556" s="64" t="n">
        <v>61</v>
      </c>
      <c r="C11556" s="7" t="n">
        <v>28</v>
      </c>
      <c r="D11556" s="7" t="n">
        <v>22</v>
      </c>
      <c r="E11556" s="7" t="n">
        <v>1000</v>
      </c>
    </row>
    <row r="11557" spans="1:13">
      <c r="A11557" t="s">
        <v>4</v>
      </c>
      <c r="B11557" s="4" t="s">
        <v>5</v>
      </c>
      <c r="C11557" s="4" t="s">
        <v>10</v>
      </c>
    </row>
    <row r="11558" spans="1:13">
      <c r="A11558" t="n">
        <v>94447</v>
      </c>
      <c r="B11558" s="27" t="n">
        <v>16</v>
      </c>
      <c r="C11558" s="7" t="n">
        <v>300</v>
      </c>
    </row>
    <row r="11559" spans="1:13">
      <c r="A11559" t="s">
        <v>4</v>
      </c>
      <c r="B11559" s="4" t="s">
        <v>5</v>
      </c>
      <c r="C11559" s="4" t="s">
        <v>14</v>
      </c>
      <c r="D11559" s="4" t="s">
        <v>10</v>
      </c>
      <c r="E11559" s="4" t="s">
        <v>6</v>
      </c>
    </row>
    <row r="11560" spans="1:13">
      <c r="A11560" t="n">
        <v>94450</v>
      </c>
      <c r="B11560" s="26" t="n">
        <v>51</v>
      </c>
      <c r="C11560" s="7" t="n">
        <v>4</v>
      </c>
      <c r="D11560" s="7" t="n">
        <v>28</v>
      </c>
      <c r="E11560" s="7" t="s">
        <v>44</v>
      </c>
    </row>
    <row r="11561" spans="1:13">
      <c r="A11561" t="s">
        <v>4</v>
      </c>
      <c r="B11561" s="4" t="s">
        <v>5</v>
      </c>
      <c r="C11561" s="4" t="s">
        <v>10</v>
      </c>
    </row>
    <row r="11562" spans="1:13">
      <c r="A11562" t="n">
        <v>94463</v>
      </c>
      <c r="B11562" s="27" t="n">
        <v>16</v>
      </c>
      <c r="C11562" s="7" t="n">
        <v>0</v>
      </c>
    </row>
    <row r="11563" spans="1:13">
      <c r="A11563" t="s">
        <v>4</v>
      </c>
      <c r="B11563" s="4" t="s">
        <v>5</v>
      </c>
      <c r="C11563" s="4" t="s">
        <v>10</v>
      </c>
      <c r="D11563" s="4" t="s">
        <v>14</v>
      </c>
      <c r="E11563" s="4" t="s">
        <v>9</v>
      </c>
      <c r="F11563" s="4" t="s">
        <v>45</v>
      </c>
      <c r="G11563" s="4" t="s">
        <v>14</v>
      </c>
      <c r="H11563" s="4" t="s">
        <v>14</v>
      </c>
    </row>
    <row r="11564" spans="1:13">
      <c r="A11564" t="n">
        <v>94466</v>
      </c>
      <c r="B11564" s="28" t="n">
        <v>26</v>
      </c>
      <c r="C11564" s="7" t="n">
        <v>28</v>
      </c>
      <c r="D11564" s="7" t="n">
        <v>17</v>
      </c>
      <c r="E11564" s="7" t="n">
        <v>33362</v>
      </c>
      <c r="F11564" s="7" t="s">
        <v>742</v>
      </c>
      <c r="G11564" s="7" t="n">
        <v>2</v>
      </c>
      <c r="H11564" s="7" t="n">
        <v>0</v>
      </c>
    </row>
    <row r="11565" spans="1:13">
      <c r="A11565" t="s">
        <v>4</v>
      </c>
      <c r="B11565" s="4" t="s">
        <v>5</v>
      </c>
    </row>
    <row r="11566" spans="1:13">
      <c r="A11566" t="n">
        <v>94517</v>
      </c>
      <c r="B11566" s="29" t="n">
        <v>28</v>
      </c>
    </row>
    <row r="11567" spans="1:13">
      <c r="A11567" t="s">
        <v>4</v>
      </c>
      <c r="B11567" s="4" t="s">
        <v>5</v>
      </c>
      <c r="C11567" s="4" t="s">
        <v>10</v>
      </c>
      <c r="D11567" s="4" t="s">
        <v>14</v>
      </c>
      <c r="E11567" s="4" t="s">
        <v>6</v>
      </c>
      <c r="F11567" s="4" t="s">
        <v>24</v>
      </c>
      <c r="G11567" s="4" t="s">
        <v>24</v>
      </c>
      <c r="H11567" s="4" t="s">
        <v>24</v>
      </c>
    </row>
    <row r="11568" spans="1:13">
      <c r="A11568" t="n">
        <v>94518</v>
      </c>
      <c r="B11568" s="44" t="n">
        <v>48</v>
      </c>
      <c r="C11568" s="7" t="n">
        <v>22</v>
      </c>
      <c r="D11568" s="7" t="n">
        <v>0</v>
      </c>
      <c r="E11568" s="7" t="s">
        <v>132</v>
      </c>
      <c r="F11568" s="7" t="n">
        <v>0.5</v>
      </c>
      <c r="G11568" s="7" t="n">
        <v>1</v>
      </c>
      <c r="H11568" s="7" t="n">
        <v>0</v>
      </c>
    </row>
    <row r="11569" spans="1:8">
      <c r="A11569" t="s">
        <v>4</v>
      </c>
      <c r="B11569" s="4" t="s">
        <v>5</v>
      </c>
      <c r="C11569" s="4" t="s">
        <v>10</v>
      </c>
      <c r="D11569" s="4" t="s">
        <v>10</v>
      </c>
      <c r="E11569" s="4" t="s">
        <v>10</v>
      </c>
    </row>
    <row r="11570" spans="1:8">
      <c r="A11570" t="n">
        <v>94542</v>
      </c>
      <c r="B11570" s="64" t="n">
        <v>61</v>
      </c>
      <c r="C11570" s="7" t="n">
        <v>22</v>
      </c>
      <c r="D11570" s="7" t="n">
        <v>65533</v>
      </c>
      <c r="E11570" s="7" t="n">
        <v>1000</v>
      </c>
    </row>
    <row r="11571" spans="1:8">
      <c r="A11571" t="s">
        <v>4</v>
      </c>
      <c r="B11571" s="4" t="s">
        <v>5</v>
      </c>
      <c r="C11571" s="4" t="s">
        <v>10</v>
      </c>
    </row>
    <row r="11572" spans="1:8">
      <c r="A11572" t="n">
        <v>94549</v>
      </c>
      <c r="B11572" s="27" t="n">
        <v>16</v>
      </c>
      <c r="C11572" s="7" t="n">
        <v>500</v>
      </c>
    </row>
    <row r="11573" spans="1:8">
      <c r="A11573" t="s">
        <v>4</v>
      </c>
      <c r="B11573" s="4" t="s">
        <v>5</v>
      </c>
      <c r="C11573" s="4" t="s">
        <v>14</v>
      </c>
      <c r="D11573" s="4" t="s">
        <v>10</v>
      </c>
      <c r="E11573" s="4" t="s">
        <v>6</v>
      </c>
    </row>
    <row r="11574" spans="1:8">
      <c r="A11574" t="n">
        <v>94552</v>
      </c>
      <c r="B11574" s="26" t="n">
        <v>51</v>
      </c>
      <c r="C11574" s="7" t="n">
        <v>4</v>
      </c>
      <c r="D11574" s="7" t="n">
        <v>22</v>
      </c>
      <c r="E11574" s="7" t="s">
        <v>286</v>
      </c>
    </row>
    <row r="11575" spans="1:8">
      <c r="A11575" t="s">
        <v>4</v>
      </c>
      <c r="B11575" s="4" t="s">
        <v>5</v>
      </c>
      <c r="C11575" s="4" t="s">
        <v>10</v>
      </c>
    </row>
    <row r="11576" spans="1:8">
      <c r="A11576" t="n">
        <v>94566</v>
      </c>
      <c r="B11576" s="27" t="n">
        <v>16</v>
      </c>
      <c r="C11576" s="7" t="n">
        <v>0</v>
      </c>
    </row>
    <row r="11577" spans="1:8">
      <c r="A11577" t="s">
        <v>4</v>
      </c>
      <c r="B11577" s="4" t="s">
        <v>5</v>
      </c>
      <c r="C11577" s="4" t="s">
        <v>10</v>
      </c>
      <c r="D11577" s="4" t="s">
        <v>14</v>
      </c>
      <c r="E11577" s="4" t="s">
        <v>9</v>
      </c>
      <c r="F11577" s="4" t="s">
        <v>45</v>
      </c>
      <c r="G11577" s="4" t="s">
        <v>14</v>
      </c>
      <c r="H11577" s="4" t="s">
        <v>14</v>
      </c>
      <c r="I11577" s="4" t="s">
        <v>14</v>
      </c>
      <c r="J11577" s="4" t="s">
        <v>9</v>
      </c>
      <c r="K11577" s="4" t="s">
        <v>45</v>
      </c>
      <c r="L11577" s="4" t="s">
        <v>14</v>
      </c>
      <c r="M11577" s="4" t="s">
        <v>14</v>
      </c>
    </row>
    <row r="11578" spans="1:8">
      <c r="A11578" t="n">
        <v>94569</v>
      </c>
      <c r="B11578" s="28" t="n">
        <v>26</v>
      </c>
      <c r="C11578" s="7" t="n">
        <v>22</v>
      </c>
      <c r="D11578" s="7" t="n">
        <v>17</v>
      </c>
      <c r="E11578" s="7" t="n">
        <v>30327</v>
      </c>
      <c r="F11578" s="7" t="s">
        <v>743</v>
      </c>
      <c r="G11578" s="7" t="n">
        <v>2</v>
      </c>
      <c r="H11578" s="7" t="n">
        <v>3</v>
      </c>
      <c r="I11578" s="7" t="n">
        <v>17</v>
      </c>
      <c r="J11578" s="7" t="n">
        <v>30328</v>
      </c>
      <c r="K11578" s="7" t="s">
        <v>744</v>
      </c>
      <c r="L11578" s="7" t="n">
        <v>2</v>
      </c>
      <c r="M11578" s="7" t="n">
        <v>0</v>
      </c>
    </row>
    <row r="11579" spans="1:8">
      <c r="A11579" t="s">
        <v>4</v>
      </c>
      <c r="B11579" s="4" t="s">
        <v>5</v>
      </c>
    </row>
    <row r="11580" spans="1:8">
      <c r="A11580" t="n">
        <v>94733</v>
      </c>
      <c r="B11580" s="29" t="n">
        <v>28</v>
      </c>
    </row>
    <row r="11581" spans="1:8">
      <c r="A11581" t="s">
        <v>4</v>
      </c>
      <c r="B11581" s="4" t="s">
        <v>5</v>
      </c>
      <c r="C11581" s="4" t="s">
        <v>10</v>
      </c>
      <c r="D11581" s="4" t="s">
        <v>14</v>
      </c>
    </row>
    <row r="11582" spans="1:8">
      <c r="A11582" t="n">
        <v>94734</v>
      </c>
      <c r="B11582" s="31" t="n">
        <v>89</v>
      </c>
      <c r="C11582" s="7" t="n">
        <v>65533</v>
      </c>
      <c r="D11582" s="7" t="n">
        <v>1</v>
      </c>
    </row>
    <row r="11583" spans="1:8">
      <c r="A11583" t="s">
        <v>4</v>
      </c>
      <c r="B11583" s="4" t="s">
        <v>5</v>
      </c>
      <c r="C11583" s="4" t="s">
        <v>10</v>
      </c>
      <c r="D11583" s="4" t="s">
        <v>14</v>
      </c>
    </row>
    <row r="11584" spans="1:8">
      <c r="A11584" t="n">
        <v>94738</v>
      </c>
      <c r="B11584" s="49" t="n">
        <v>56</v>
      </c>
      <c r="C11584" s="7" t="n">
        <v>7031</v>
      </c>
      <c r="D11584" s="7" t="n">
        <v>0</v>
      </c>
    </row>
    <row r="11585" spans="1:13">
      <c r="A11585" t="s">
        <v>4</v>
      </c>
      <c r="B11585" s="4" t="s">
        <v>5</v>
      </c>
      <c r="C11585" s="4" t="s">
        <v>14</v>
      </c>
      <c r="D11585" s="4" t="s">
        <v>10</v>
      </c>
      <c r="E11585" s="4" t="s">
        <v>24</v>
      </c>
    </row>
    <row r="11586" spans="1:13">
      <c r="A11586" t="n">
        <v>94742</v>
      </c>
      <c r="B11586" s="23" t="n">
        <v>58</v>
      </c>
      <c r="C11586" s="7" t="n">
        <v>101</v>
      </c>
      <c r="D11586" s="7" t="n">
        <v>500</v>
      </c>
      <c r="E11586" s="7" t="n">
        <v>1</v>
      </c>
    </row>
    <row r="11587" spans="1:13">
      <c r="A11587" t="s">
        <v>4</v>
      </c>
      <c r="B11587" s="4" t="s">
        <v>5</v>
      </c>
      <c r="C11587" s="4" t="s">
        <v>14</v>
      </c>
      <c r="D11587" s="4" t="s">
        <v>10</v>
      </c>
    </row>
    <row r="11588" spans="1:13">
      <c r="A11588" t="n">
        <v>94750</v>
      </c>
      <c r="B11588" s="23" t="n">
        <v>58</v>
      </c>
      <c r="C11588" s="7" t="n">
        <v>254</v>
      </c>
      <c r="D11588" s="7" t="n">
        <v>0</v>
      </c>
    </row>
    <row r="11589" spans="1:13">
      <c r="A11589" t="s">
        <v>4</v>
      </c>
      <c r="B11589" s="4" t="s">
        <v>5</v>
      </c>
      <c r="C11589" s="4" t="s">
        <v>14</v>
      </c>
    </row>
    <row r="11590" spans="1:13">
      <c r="A11590" t="n">
        <v>94754</v>
      </c>
      <c r="B11590" s="33" t="n">
        <v>45</v>
      </c>
      <c r="C11590" s="7" t="n">
        <v>0</v>
      </c>
    </row>
    <row r="11591" spans="1:13">
      <c r="A11591" t="s">
        <v>4</v>
      </c>
      <c r="B11591" s="4" t="s">
        <v>5</v>
      </c>
      <c r="C11591" s="4" t="s">
        <v>14</v>
      </c>
      <c r="D11591" s="4" t="s">
        <v>10</v>
      </c>
      <c r="E11591" s="4" t="s">
        <v>6</v>
      </c>
      <c r="F11591" s="4" t="s">
        <v>6</v>
      </c>
      <c r="G11591" s="4" t="s">
        <v>6</v>
      </c>
      <c r="H11591" s="4" t="s">
        <v>6</v>
      </c>
    </row>
    <row r="11592" spans="1:13">
      <c r="A11592" t="n">
        <v>94756</v>
      </c>
      <c r="B11592" s="26" t="n">
        <v>51</v>
      </c>
      <c r="C11592" s="7" t="n">
        <v>3</v>
      </c>
      <c r="D11592" s="7" t="n">
        <v>22</v>
      </c>
      <c r="E11592" s="7" t="s">
        <v>187</v>
      </c>
      <c r="F11592" s="7" t="s">
        <v>159</v>
      </c>
      <c r="G11592" s="7" t="s">
        <v>158</v>
      </c>
      <c r="H11592" s="7" t="s">
        <v>159</v>
      </c>
    </row>
    <row r="11593" spans="1:13">
      <c r="A11593" t="s">
        <v>4</v>
      </c>
      <c r="B11593" s="4" t="s">
        <v>5</v>
      </c>
      <c r="C11593" s="4" t="s">
        <v>14</v>
      </c>
    </row>
    <row r="11594" spans="1:13">
      <c r="A11594" t="n">
        <v>94769</v>
      </c>
      <c r="B11594" s="62" t="n">
        <v>116</v>
      </c>
      <c r="C11594" s="7" t="n">
        <v>1</v>
      </c>
    </row>
    <row r="11595" spans="1:13">
      <c r="A11595" t="s">
        <v>4</v>
      </c>
      <c r="B11595" s="4" t="s">
        <v>5</v>
      </c>
      <c r="C11595" s="4" t="s">
        <v>14</v>
      </c>
      <c r="D11595" s="4" t="s">
        <v>10</v>
      </c>
      <c r="E11595" s="4" t="s">
        <v>10</v>
      </c>
      <c r="F11595" s="4" t="s">
        <v>9</v>
      </c>
    </row>
    <row r="11596" spans="1:13">
      <c r="A11596" t="n">
        <v>94771</v>
      </c>
      <c r="B11596" s="59" t="n">
        <v>84</v>
      </c>
      <c r="C11596" s="7" t="n">
        <v>0</v>
      </c>
      <c r="D11596" s="7" t="n">
        <v>0</v>
      </c>
      <c r="E11596" s="7" t="n">
        <v>0</v>
      </c>
      <c r="F11596" s="7" t="n">
        <v>1045220557</v>
      </c>
    </row>
    <row r="11597" spans="1:13">
      <c r="A11597" t="s">
        <v>4</v>
      </c>
      <c r="B11597" s="4" t="s">
        <v>5</v>
      </c>
      <c r="C11597" s="4" t="s">
        <v>10</v>
      </c>
      <c r="D11597" s="4" t="s">
        <v>10</v>
      </c>
      <c r="E11597" s="4" t="s">
        <v>10</v>
      </c>
    </row>
    <row r="11598" spans="1:13">
      <c r="A11598" t="n">
        <v>94781</v>
      </c>
      <c r="B11598" s="64" t="n">
        <v>61</v>
      </c>
      <c r="C11598" s="7" t="n">
        <v>28</v>
      </c>
      <c r="D11598" s="7" t="n">
        <v>65533</v>
      </c>
      <c r="E11598" s="7" t="n">
        <v>1000</v>
      </c>
    </row>
    <row r="11599" spans="1:13">
      <c r="A11599" t="s">
        <v>4</v>
      </c>
      <c r="B11599" s="4" t="s">
        <v>5</v>
      </c>
      <c r="C11599" s="4" t="s">
        <v>10</v>
      </c>
      <c r="D11599" s="4" t="s">
        <v>9</v>
      </c>
    </row>
    <row r="11600" spans="1:13">
      <c r="A11600" t="n">
        <v>94788</v>
      </c>
      <c r="B11600" s="41" t="n">
        <v>43</v>
      </c>
      <c r="C11600" s="7" t="n">
        <v>22</v>
      </c>
      <c r="D11600" s="7" t="n">
        <v>8388608</v>
      </c>
    </row>
    <row r="11601" spans="1:8">
      <c r="A11601" t="s">
        <v>4</v>
      </c>
      <c r="B11601" s="4" t="s">
        <v>5</v>
      </c>
      <c r="C11601" s="4" t="s">
        <v>14</v>
      </c>
      <c r="D11601" s="4" t="s">
        <v>10</v>
      </c>
      <c r="E11601" s="4" t="s">
        <v>10</v>
      </c>
      <c r="F11601" s="4" t="s">
        <v>6</v>
      </c>
      <c r="G11601" s="4" t="s">
        <v>6</v>
      </c>
    </row>
    <row r="11602" spans="1:8">
      <c r="A11602" t="n">
        <v>94795</v>
      </c>
      <c r="B11602" s="71" t="n">
        <v>128</v>
      </c>
      <c r="C11602" s="7" t="n">
        <v>0</v>
      </c>
      <c r="D11602" s="7" t="n">
        <v>22</v>
      </c>
      <c r="E11602" s="7" t="n">
        <v>7031</v>
      </c>
      <c r="F11602" s="7" t="s">
        <v>13</v>
      </c>
      <c r="G11602" s="7" t="s">
        <v>255</v>
      </c>
    </row>
    <row r="11603" spans="1:8">
      <c r="A11603" t="s">
        <v>4</v>
      </c>
      <c r="B11603" s="4" t="s">
        <v>5</v>
      </c>
      <c r="C11603" s="4" t="s">
        <v>10</v>
      </c>
      <c r="D11603" s="4" t="s">
        <v>14</v>
      </c>
      <c r="E11603" s="4" t="s">
        <v>6</v>
      </c>
      <c r="F11603" s="4" t="s">
        <v>24</v>
      </c>
      <c r="G11603" s="4" t="s">
        <v>24</v>
      </c>
      <c r="H11603" s="4" t="s">
        <v>24</v>
      </c>
    </row>
    <row r="11604" spans="1:8">
      <c r="A11604" t="n">
        <v>94812</v>
      </c>
      <c r="B11604" s="44" t="n">
        <v>48</v>
      </c>
      <c r="C11604" s="7" t="n">
        <v>22</v>
      </c>
      <c r="D11604" s="7" t="n">
        <v>0</v>
      </c>
      <c r="E11604" s="7" t="s">
        <v>710</v>
      </c>
      <c r="F11604" s="7" t="n">
        <v>-1</v>
      </c>
      <c r="G11604" s="7" t="n">
        <v>1</v>
      </c>
      <c r="H11604" s="7" t="n">
        <v>0</v>
      </c>
    </row>
    <row r="11605" spans="1:8">
      <c r="A11605" t="s">
        <v>4</v>
      </c>
      <c r="B11605" s="4" t="s">
        <v>5</v>
      </c>
      <c r="C11605" s="4" t="s">
        <v>14</v>
      </c>
      <c r="D11605" s="4" t="s">
        <v>10</v>
      </c>
      <c r="E11605" s="4" t="s">
        <v>24</v>
      </c>
      <c r="F11605" s="4" t="s">
        <v>10</v>
      </c>
      <c r="G11605" s="4" t="s">
        <v>9</v>
      </c>
      <c r="H11605" s="4" t="s">
        <v>9</v>
      </c>
      <c r="I11605" s="4" t="s">
        <v>10</v>
      </c>
      <c r="J11605" s="4" t="s">
        <v>10</v>
      </c>
      <c r="K11605" s="4" t="s">
        <v>9</v>
      </c>
      <c r="L11605" s="4" t="s">
        <v>9</v>
      </c>
      <c r="M11605" s="4" t="s">
        <v>9</v>
      </c>
      <c r="N11605" s="4" t="s">
        <v>9</v>
      </c>
      <c r="O11605" s="4" t="s">
        <v>6</v>
      </c>
    </row>
    <row r="11606" spans="1:8">
      <c r="A11606" t="n">
        <v>94838</v>
      </c>
      <c r="B11606" s="11" t="n">
        <v>50</v>
      </c>
      <c r="C11606" s="7" t="n">
        <v>0</v>
      </c>
      <c r="D11606" s="7" t="n">
        <v>4360</v>
      </c>
      <c r="E11606" s="7" t="n">
        <v>0.699999988079071</v>
      </c>
      <c r="F11606" s="7" t="n">
        <v>0</v>
      </c>
      <c r="G11606" s="7" t="n">
        <v>0</v>
      </c>
      <c r="H11606" s="7" t="n">
        <v>0</v>
      </c>
      <c r="I11606" s="7" t="n">
        <v>0</v>
      </c>
      <c r="J11606" s="7" t="n">
        <v>65533</v>
      </c>
      <c r="K11606" s="7" t="n">
        <v>0</v>
      </c>
      <c r="L11606" s="7" t="n">
        <v>0</v>
      </c>
      <c r="M11606" s="7" t="n">
        <v>0</v>
      </c>
      <c r="N11606" s="7" t="n">
        <v>0</v>
      </c>
      <c r="O11606" s="7" t="s">
        <v>13</v>
      </c>
    </row>
    <row r="11607" spans="1:8">
      <c r="A11607" t="s">
        <v>4</v>
      </c>
      <c r="B11607" s="4" t="s">
        <v>5</v>
      </c>
      <c r="C11607" s="4" t="s">
        <v>10</v>
      </c>
      <c r="D11607" s="4" t="s">
        <v>14</v>
      </c>
      <c r="E11607" s="4" t="s">
        <v>6</v>
      </c>
      <c r="F11607" s="4" t="s">
        <v>24</v>
      </c>
      <c r="G11607" s="4" t="s">
        <v>24</v>
      </c>
      <c r="H11607" s="4" t="s">
        <v>24</v>
      </c>
    </row>
    <row r="11608" spans="1:8">
      <c r="A11608" t="n">
        <v>94877</v>
      </c>
      <c r="B11608" s="44" t="n">
        <v>48</v>
      </c>
      <c r="C11608" s="7" t="n">
        <v>7031</v>
      </c>
      <c r="D11608" s="7" t="n">
        <v>0</v>
      </c>
      <c r="E11608" s="7" t="s">
        <v>710</v>
      </c>
      <c r="F11608" s="7" t="n">
        <v>-1</v>
      </c>
      <c r="G11608" s="7" t="n">
        <v>1</v>
      </c>
      <c r="H11608" s="7" t="n">
        <v>0</v>
      </c>
    </row>
    <row r="11609" spans="1:8">
      <c r="A11609" t="s">
        <v>4</v>
      </c>
      <c r="B11609" s="4" t="s">
        <v>5</v>
      </c>
      <c r="C11609" s="4" t="s">
        <v>14</v>
      </c>
      <c r="D11609" s="4" t="s">
        <v>14</v>
      </c>
      <c r="E11609" s="4" t="s">
        <v>24</v>
      </c>
      <c r="F11609" s="4" t="s">
        <v>24</v>
      </c>
      <c r="G11609" s="4" t="s">
        <v>24</v>
      </c>
      <c r="H11609" s="4" t="s">
        <v>10</v>
      </c>
    </row>
    <row r="11610" spans="1:8">
      <c r="A11610" t="n">
        <v>94903</v>
      </c>
      <c r="B11610" s="33" t="n">
        <v>45</v>
      </c>
      <c r="C11610" s="7" t="n">
        <v>2</v>
      </c>
      <c r="D11610" s="7" t="n">
        <v>3</v>
      </c>
      <c r="E11610" s="7" t="n">
        <v>-91.3600006103516</v>
      </c>
      <c r="F11610" s="7" t="n">
        <v>175.309997558594</v>
      </c>
      <c r="G11610" s="7" t="n">
        <v>32.9300003051758</v>
      </c>
      <c r="H11610" s="7" t="n">
        <v>0</v>
      </c>
    </row>
    <row r="11611" spans="1:8">
      <c r="A11611" t="s">
        <v>4</v>
      </c>
      <c r="B11611" s="4" t="s">
        <v>5</v>
      </c>
      <c r="C11611" s="4" t="s">
        <v>14</v>
      </c>
      <c r="D11611" s="4" t="s">
        <v>14</v>
      </c>
      <c r="E11611" s="4" t="s">
        <v>24</v>
      </c>
      <c r="F11611" s="4" t="s">
        <v>24</v>
      </c>
      <c r="G11611" s="4" t="s">
        <v>24</v>
      </c>
      <c r="H11611" s="4" t="s">
        <v>10</v>
      </c>
      <c r="I11611" s="4" t="s">
        <v>14</v>
      </c>
    </row>
    <row r="11612" spans="1:8">
      <c r="A11612" t="n">
        <v>94920</v>
      </c>
      <c r="B11612" s="33" t="n">
        <v>45</v>
      </c>
      <c r="C11612" s="7" t="n">
        <v>4</v>
      </c>
      <c r="D11612" s="7" t="n">
        <v>3</v>
      </c>
      <c r="E11612" s="7" t="n">
        <v>11</v>
      </c>
      <c r="F11612" s="7" t="n">
        <v>327.029998779297</v>
      </c>
      <c r="G11612" s="7" t="n">
        <v>353.869995117188</v>
      </c>
      <c r="H11612" s="7" t="n">
        <v>0</v>
      </c>
      <c r="I11612" s="7" t="n">
        <v>1</v>
      </c>
    </row>
    <row r="11613" spans="1:8">
      <c r="A11613" t="s">
        <v>4</v>
      </c>
      <c r="B11613" s="4" t="s">
        <v>5</v>
      </c>
      <c r="C11613" s="4" t="s">
        <v>14</v>
      </c>
      <c r="D11613" s="4" t="s">
        <v>14</v>
      </c>
      <c r="E11613" s="4" t="s">
        <v>24</v>
      </c>
      <c r="F11613" s="4" t="s">
        <v>10</v>
      </c>
    </row>
    <row r="11614" spans="1:8">
      <c r="A11614" t="n">
        <v>94938</v>
      </c>
      <c r="B11614" s="33" t="n">
        <v>45</v>
      </c>
      <c r="C11614" s="7" t="n">
        <v>5</v>
      </c>
      <c r="D11614" s="7" t="n">
        <v>3</v>
      </c>
      <c r="E11614" s="7" t="n">
        <v>2.5</v>
      </c>
      <c r="F11614" s="7" t="n">
        <v>0</v>
      </c>
    </row>
    <row r="11615" spans="1:8">
      <c r="A11615" t="s">
        <v>4</v>
      </c>
      <c r="B11615" s="4" t="s">
        <v>5</v>
      </c>
      <c r="C11615" s="4" t="s">
        <v>14</v>
      </c>
      <c r="D11615" s="4" t="s">
        <v>14</v>
      </c>
      <c r="E11615" s="4" t="s">
        <v>24</v>
      </c>
      <c r="F11615" s="4" t="s">
        <v>10</v>
      </c>
    </row>
    <row r="11616" spans="1:8">
      <c r="A11616" t="n">
        <v>94947</v>
      </c>
      <c r="B11616" s="33" t="n">
        <v>45</v>
      </c>
      <c r="C11616" s="7" t="n">
        <v>11</v>
      </c>
      <c r="D11616" s="7" t="n">
        <v>3</v>
      </c>
      <c r="E11616" s="7" t="n">
        <v>25.8999996185303</v>
      </c>
      <c r="F11616" s="7" t="n">
        <v>0</v>
      </c>
    </row>
    <row r="11617" spans="1:15">
      <c r="A11617" t="s">
        <v>4</v>
      </c>
      <c r="B11617" s="4" t="s">
        <v>5</v>
      </c>
      <c r="C11617" s="4" t="s">
        <v>14</v>
      </c>
      <c r="D11617" s="4" t="s">
        <v>10</v>
      </c>
    </row>
    <row r="11618" spans="1:15">
      <c r="A11618" t="n">
        <v>94956</v>
      </c>
      <c r="B11618" s="23" t="n">
        <v>58</v>
      </c>
      <c r="C11618" s="7" t="n">
        <v>255</v>
      </c>
      <c r="D11618" s="7" t="n">
        <v>0</v>
      </c>
    </row>
    <row r="11619" spans="1:15">
      <c r="A11619" t="s">
        <v>4</v>
      </c>
      <c r="B11619" s="4" t="s">
        <v>5</v>
      </c>
      <c r="C11619" s="4" t="s">
        <v>10</v>
      </c>
    </row>
    <row r="11620" spans="1:15">
      <c r="A11620" t="n">
        <v>94960</v>
      </c>
      <c r="B11620" s="27" t="n">
        <v>16</v>
      </c>
      <c r="C11620" s="7" t="n">
        <v>1000</v>
      </c>
    </row>
    <row r="11621" spans="1:15">
      <c r="A11621" t="s">
        <v>4</v>
      </c>
      <c r="B11621" s="4" t="s">
        <v>5</v>
      </c>
      <c r="C11621" s="4" t="s">
        <v>10</v>
      </c>
      <c r="D11621" s="4" t="s">
        <v>14</v>
      </c>
      <c r="E11621" s="4" t="s">
        <v>14</v>
      </c>
      <c r="F11621" s="4" t="s">
        <v>6</v>
      </c>
    </row>
    <row r="11622" spans="1:15">
      <c r="A11622" t="n">
        <v>94963</v>
      </c>
      <c r="B11622" s="45" t="n">
        <v>20</v>
      </c>
      <c r="C11622" s="7" t="n">
        <v>28</v>
      </c>
      <c r="D11622" s="7" t="n">
        <v>2</v>
      </c>
      <c r="E11622" s="7" t="n">
        <v>11</v>
      </c>
      <c r="F11622" s="7" t="s">
        <v>745</v>
      </c>
    </row>
    <row r="11623" spans="1:15">
      <c r="A11623" t="s">
        <v>4</v>
      </c>
      <c r="B11623" s="4" t="s">
        <v>5</v>
      </c>
      <c r="C11623" s="4" t="s">
        <v>10</v>
      </c>
    </row>
    <row r="11624" spans="1:15">
      <c r="A11624" t="n">
        <v>94990</v>
      </c>
      <c r="B11624" s="27" t="n">
        <v>16</v>
      </c>
      <c r="C11624" s="7" t="n">
        <v>500</v>
      </c>
    </row>
    <row r="11625" spans="1:15">
      <c r="A11625" t="s">
        <v>4</v>
      </c>
      <c r="B11625" s="4" t="s">
        <v>5</v>
      </c>
      <c r="C11625" s="4" t="s">
        <v>10</v>
      </c>
      <c r="D11625" s="4" t="s">
        <v>24</v>
      </c>
      <c r="E11625" s="4" t="s">
        <v>24</v>
      </c>
      <c r="F11625" s="4" t="s">
        <v>24</v>
      </c>
      <c r="G11625" s="4" t="s">
        <v>24</v>
      </c>
    </row>
    <row r="11626" spans="1:15">
      <c r="A11626" t="n">
        <v>94993</v>
      </c>
      <c r="B11626" s="68" t="n">
        <v>131</v>
      </c>
      <c r="C11626" s="7" t="n">
        <v>7031</v>
      </c>
      <c r="D11626" s="7" t="n">
        <v>1</v>
      </c>
      <c r="E11626" s="7" t="n">
        <v>1</v>
      </c>
      <c r="F11626" s="7" t="n">
        <v>1</v>
      </c>
      <c r="G11626" s="7" t="n">
        <v>0.200000002980232</v>
      </c>
    </row>
    <row r="11627" spans="1:15">
      <c r="A11627" t="s">
        <v>4</v>
      </c>
      <c r="B11627" s="4" t="s">
        <v>5</v>
      </c>
      <c r="C11627" s="4" t="s">
        <v>10</v>
      </c>
      <c r="D11627" s="4" t="s">
        <v>10</v>
      </c>
      <c r="E11627" s="4" t="s">
        <v>24</v>
      </c>
      <c r="F11627" s="4" t="s">
        <v>24</v>
      </c>
      <c r="G11627" s="4" t="s">
        <v>24</v>
      </c>
      <c r="H11627" s="4" t="s">
        <v>24</v>
      </c>
      <c r="I11627" s="4" t="s">
        <v>14</v>
      </c>
      <c r="J11627" s="4" t="s">
        <v>10</v>
      </c>
    </row>
    <row r="11628" spans="1:15">
      <c r="A11628" t="n">
        <v>95012</v>
      </c>
      <c r="B11628" s="48" t="n">
        <v>55</v>
      </c>
      <c r="C11628" s="7" t="n">
        <v>7031</v>
      </c>
      <c r="D11628" s="7" t="n">
        <v>65533</v>
      </c>
      <c r="E11628" s="7" t="n">
        <v>-80.629997253418</v>
      </c>
      <c r="F11628" s="7" t="n">
        <v>176.929992675781</v>
      </c>
      <c r="G11628" s="7" t="n">
        <v>31.25</v>
      </c>
      <c r="H11628" s="7" t="n">
        <v>4</v>
      </c>
      <c r="I11628" s="7" t="n">
        <v>0</v>
      </c>
      <c r="J11628" s="7" t="n">
        <v>1</v>
      </c>
    </row>
    <row r="11629" spans="1:15">
      <c r="A11629" t="s">
        <v>4</v>
      </c>
      <c r="B11629" s="4" t="s">
        <v>5</v>
      </c>
      <c r="C11629" s="4" t="s">
        <v>14</v>
      </c>
      <c r="D11629" s="4" t="s">
        <v>10</v>
      </c>
      <c r="E11629" s="4" t="s">
        <v>24</v>
      </c>
      <c r="F11629" s="4" t="s">
        <v>10</v>
      </c>
      <c r="G11629" s="4" t="s">
        <v>9</v>
      </c>
      <c r="H11629" s="4" t="s">
        <v>9</v>
      </c>
      <c r="I11629" s="4" t="s">
        <v>10</v>
      </c>
      <c r="J11629" s="4" t="s">
        <v>10</v>
      </c>
      <c r="K11629" s="4" t="s">
        <v>9</v>
      </c>
      <c r="L11629" s="4" t="s">
        <v>9</v>
      </c>
      <c r="M11629" s="4" t="s">
        <v>9</v>
      </c>
      <c r="N11629" s="4" t="s">
        <v>9</v>
      </c>
      <c r="O11629" s="4" t="s">
        <v>6</v>
      </c>
    </row>
    <row r="11630" spans="1:15">
      <c r="A11630" t="n">
        <v>95036</v>
      </c>
      <c r="B11630" s="11" t="n">
        <v>50</v>
      </c>
      <c r="C11630" s="7" t="n">
        <v>0</v>
      </c>
      <c r="D11630" s="7" t="n">
        <v>2071</v>
      </c>
      <c r="E11630" s="7" t="n">
        <v>1</v>
      </c>
      <c r="F11630" s="7" t="n">
        <v>0</v>
      </c>
      <c r="G11630" s="7" t="n">
        <v>0</v>
      </c>
      <c r="H11630" s="7" t="n">
        <v>0</v>
      </c>
      <c r="I11630" s="7" t="n">
        <v>0</v>
      </c>
      <c r="J11630" s="7" t="n">
        <v>65533</v>
      </c>
      <c r="K11630" s="7" t="n">
        <v>0</v>
      </c>
      <c r="L11630" s="7" t="n">
        <v>0</v>
      </c>
      <c r="M11630" s="7" t="n">
        <v>0</v>
      </c>
      <c r="N11630" s="7" t="n">
        <v>0</v>
      </c>
      <c r="O11630" s="7" t="s">
        <v>13</v>
      </c>
    </row>
    <row r="11631" spans="1:15">
      <c r="A11631" t="s">
        <v>4</v>
      </c>
      <c r="B11631" s="4" t="s">
        <v>5</v>
      </c>
      <c r="C11631" s="4" t="s">
        <v>10</v>
      </c>
      <c r="D11631" s="4" t="s">
        <v>9</v>
      </c>
    </row>
    <row r="11632" spans="1:15">
      <c r="A11632" t="n">
        <v>95075</v>
      </c>
      <c r="B11632" s="41" t="n">
        <v>43</v>
      </c>
      <c r="C11632" s="7" t="n">
        <v>14</v>
      </c>
      <c r="D11632" s="7" t="n">
        <v>8388608</v>
      </c>
    </row>
    <row r="11633" spans="1:15">
      <c r="A11633" t="s">
        <v>4</v>
      </c>
      <c r="B11633" s="4" t="s">
        <v>5</v>
      </c>
      <c r="C11633" s="4" t="s">
        <v>10</v>
      </c>
      <c r="D11633" s="4" t="s">
        <v>9</v>
      </c>
    </row>
    <row r="11634" spans="1:15">
      <c r="A11634" t="n">
        <v>95082</v>
      </c>
      <c r="B11634" s="41" t="n">
        <v>43</v>
      </c>
      <c r="C11634" s="7" t="n">
        <v>1</v>
      </c>
      <c r="D11634" s="7" t="n">
        <v>8388608</v>
      </c>
    </row>
    <row r="11635" spans="1:15">
      <c r="A11635" t="s">
        <v>4</v>
      </c>
      <c r="B11635" s="4" t="s">
        <v>5</v>
      </c>
      <c r="C11635" s="4" t="s">
        <v>10</v>
      </c>
      <c r="D11635" s="4" t="s">
        <v>9</v>
      </c>
    </row>
    <row r="11636" spans="1:15">
      <c r="A11636" t="n">
        <v>95089</v>
      </c>
      <c r="B11636" s="41" t="n">
        <v>43</v>
      </c>
      <c r="C11636" s="7" t="n">
        <v>61488</v>
      </c>
      <c r="D11636" s="7" t="n">
        <v>8388608</v>
      </c>
    </row>
    <row r="11637" spans="1:15">
      <c r="A11637" t="s">
        <v>4</v>
      </c>
      <c r="B11637" s="4" t="s">
        <v>5</v>
      </c>
      <c r="C11637" s="4" t="s">
        <v>10</v>
      </c>
      <c r="D11637" s="4" t="s">
        <v>9</v>
      </c>
    </row>
    <row r="11638" spans="1:15">
      <c r="A11638" t="n">
        <v>95096</v>
      </c>
      <c r="B11638" s="41" t="n">
        <v>43</v>
      </c>
      <c r="C11638" s="7" t="n">
        <v>14</v>
      </c>
      <c r="D11638" s="7" t="n">
        <v>8388608</v>
      </c>
    </row>
    <row r="11639" spans="1:15">
      <c r="A11639" t="s">
        <v>4</v>
      </c>
      <c r="B11639" s="4" t="s">
        <v>5</v>
      </c>
      <c r="C11639" s="4" t="s">
        <v>10</v>
      </c>
      <c r="D11639" s="4" t="s">
        <v>9</v>
      </c>
    </row>
    <row r="11640" spans="1:15">
      <c r="A11640" t="n">
        <v>95103</v>
      </c>
      <c r="B11640" s="41" t="n">
        <v>43</v>
      </c>
      <c r="C11640" s="7" t="n">
        <v>1</v>
      </c>
      <c r="D11640" s="7" t="n">
        <v>8388608</v>
      </c>
    </row>
    <row r="11641" spans="1:15">
      <c r="A11641" t="s">
        <v>4</v>
      </c>
      <c r="B11641" s="4" t="s">
        <v>5</v>
      </c>
      <c r="C11641" s="4" t="s">
        <v>10</v>
      </c>
      <c r="D11641" s="4" t="s">
        <v>9</v>
      </c>
    </row>
    <row r="11642" spans="1:15">
      <c r="A11642" t="n">
        <v>95110</v>
      </c>
      <c r="B11642" s="41" t="n">
        <v>43</v>
      </c>
      <c r="C11642" s="7" t="n">
        <v>61489</v>
      </c>
      <c r="D11642" s="7" t="n">
        <v>8388608</v>
      </c>
    </row>
    <row r="11643" spans="1:15">
      <c r="A11643" t="s">
        <v>4</v>
      </c>
      <c r="B11643" s="4" t="s">
        <v>5</v>
      </c>
      <c r="C11643" s="4" t="s">
        <v>10</v>
      </c>
      <c r="D11643" s="4" t="s">
        <v>9</v>
      </c>
    </row>
    <row r="11644" spans="1:15">
      <c r="A11644" t="n">
        <v>95117</v>
      </c>
      <c r="B11644" s="41" t="n">
        <v>43</v>
      </c>
      <c r="C11644" s="7" t="n">
        <v>61490</v>
      </c>
      <c r="D11644" s="7" t="n">
        <v>8388608</v>
      </c>
    </row>
    <row r="11645" spans="1:15">
      <c r="A11645" t="s">
        <v>4</v>
      </c>
      <c r="B11645" s="4" t="s">
        <v>5</v>
      </c>
      <c r="C11645" s="4" t="s">
        <v>10</v>
      </c>
      <c r="D11645" s="4" t="s">
        <v>9</v>
      </c>
    </row>
    <row r="11646" spans="1:15">
      <c r="A11646" t="n">
        <v>95124</v>
      </c>
      <c r="B11646" s="41" t="n">
        <v>43</v>
      </c>
      <c r="C11646" s="7" t="n">
        <v>14</v>
      </c>
      <c r="D11646" s="7" t="n">
        <v>256</v>
      </c>
    </row>
    <row r="11647" spans="1:15">
      <c r="A11647" t="s">
        <v>4</v>
      </c>
      <c r="B11647" s="4" t="s">
        <v>5</v>
      </c>
      <c r="C11647" s="4" t="s">
        <v>10</v>
      </c>
      <c r="D11647" s="4" t="s">
        <v>9</v>
      </c>
    </row>
    <row r="11648" spans="1:15">
      <c r="A11648" t="n">
        <v>95131</v>
      </c>
      <c r="B11648" s="41" t="n">
        <v>43</v>
      </c>
      <c r="C11648" s="7" t="n">
        <v>1</v>
      </c>
      <c r="D11648" s="7" t="n">
        <v>256</v>
      </c>
    </row>
    <row r="11649" spans="1:4">
      <c r="A11649" t="s">
        <v>4</v>
      </c>
      <c r="B11649" s="4" t="s">
        <v>5</v>
      </c>
      <c r="C11649" s="4" t="s">
        <v>10</v>
      </c>
      <c r="D11649" s="4" t="s">
        <v>9</v>
      </c>
    </row>
    <row r="11650" spans="1:4">
      <c r="A11650" t="n">
        <v>95138</v>
      </c>
      <c r="B11650" s="41" t="n">
        <v>43</v>
      </c>
      <c r="C11650" s="7" t="n">
        <v>61488</v>
      </c>
      <c r="D11650" s="7" t="n">
        <v>256</v>
      </c>
    </row>
    <row r="11651" spans="1:4">
      <c r="A11651" t="s">
        <v>4</v>
      </c>
      <c r="B11651" s="4" t="s">
        <v>5</v>
      </c>
      <c r="C11651" s="4" t="s">
        <v>10</v>
      </c>
      <c r="D11651" s="4" t="s">
        <v>9</v>
      </c>
    </row>
    <row r="11652" spans="1:4">
      <c r="A11652" t="n">
        <v>95145</v>
      </c>
      <c r="B11652" s="41" t="n">
        <v>43</v>
      </c>
      <c r="C11652" s="7" t="n">
        <v>14</v>
      </c>
      <c r="D11652" s="7" t="n">
        <v>256</v>
      </c>
    </row>
    <row r="11653" spans="1:4">
      <c r="A11653" t="s">
        <v>4</v>
      </c>
      <c r="B11653" s="4" t="s">
        <v>5</v>
      </c>
      <c r="C11653" s="4" t="s">
        <v>10</v>
      </c>
      <c r="D11653" s="4" t="s">
        <v>9</v>
      </c>
    </row>
    <row r="11654" spans="1:4">
      <c r="A11654" t="n">
        <v>95152</v>
      </c>
      <c r="B11654" s="41" t="n">
        <v>43</v>
      </c>
      <c r="C11654" s="7" t="n">
        <v>1</v>
      </c>
      <c r="D11654" s="7" t="n">
        <v>256</v>
      </c>
    </row>
    <row r="11655" spans="1:4">
      <c r="A11655" t="s">
        <v>4</v>
      </c>
      <c r="B11655" s="4" t="s">
        <v>5</v>
      </c>
      <c r="C11655" s="4" t="s">
        <v>10</v>
      </c>
      <c r="D11655" s="4" t="s">
        <v>9</v>
      </c>
    </row>
    <row r="11656" spans="1:4">
      <c r="A11656" t="n">
        <v>95159</v>
      </c>
      <c r="B11656" s="41" t="n">
        <v>43</v>
      </c>
      <c r="C11656" s="7" t="n">
        <v>61489</v>
      </c>
      <c r="D11656" s="7" t="n">
        <v>256</v>
      </c>
    </row>
    <row r="11657" spans="1:4">
      <c r="A11657" t="s">
        <v>4</v>
      </c>
      <c r="B11657" s="4" t="s">
        <v>5</v>
      </c>
      <c r="C11657" s="4" t="s">
        <v>10</v>
      </c>
      <c r="D11657" s="4" t="s">
        <v>9</v>
      </c>
    </row>
    <row r="11658" spans="1:4">
      <c r="A11658" t="n">
        <v>95166</v>
      </c>
      <c r="B11658" s="41" t="n">
        <v>43</v>
      </c>
      <c r="C11658" s="7" t="n">
        <v>61490</v>
      </c>
      <c r="D11658" s="7" t="n">
        <v>256</v>
      </c>
    </row>
    <row r="11659" spans="1:4">
      <c r="A11659" t="s">
        <v>4</v>
      </c>
      <c r="B11659" s="4" t="s">
        <v>5</v>
      </c>
      <c r="C11659" s="4" t="s">
        <v>10</v>
      </c>
      <c r="D11659" s="4" t="s">
        <v>14</v>
      </c>
      <c r="E11659" s="4" t="s">
        <v>14</v>
      </c>
      <c r="F11659" s="4" t="s">
        <v>6</v>
      </c>
    </row>
    <row r="11660" spans="1:4">
      <c r="A11660" t="n">
        <v>95173</v>
      </c>
      <c r="B11660" s="45" t="n">
        <v>20</v>
      </c>
      <c r="C11660" s="7" t="n">
        <v>61488</v>
      </c>
      <c r="D11660" s="7" t="n">
        <v>2</v>
      </c>
      <c r="E11660" s="7" t="n">
        <v>11</v>
      </c>
      <c r="F11660" s="7" t="s">
        <v>746</v>
      </c>
    </row>
    <row r="11661" spans="1:4">
      <c r="A11661" t="s">
        <v>4</v>
      </c>
      <c r="B11661" s="4" t="s">
        <v>5</v>
      </c>
      <c r="C11661" s="4" t="s">
        <v>10</v>
      </c>
      <c r="D11661" s="4" t="s">
        <v>14</v>
      </c>
      <c r="E11661" s="4" t="s">
        <v>14</v>
      </c>
      <c r="F11661" s="4" t="s">
        <v>6</v>
      </c>
    </row>
    <row r="11662" spans="1:4">
      <c r="A11662" t="n">
        <v>95199</v>
      </c>
      <c r="B11662" s="45" t="n">
        <v>20</v>
      </c>
      <c r="C11662" s="7" t="n">
        <v>61489</v>
      </c>
      <c r="D11662" s="7" t="n">
        <v>2</v>
      </c>
      <c r="E11662" s="7" t="n">
        <v>11</v>
      </c>
      <c r="F11662" s="7" t="s">
        <v>747</v>
      </c>
    </row>
    <row r="11663" spans="1:4">
      <c r="A11663" t="s">
        <v>4</v>
      </c>
      <c r="B11663" s="4" t="s">
        <v>5</v>
      </c>
      <c r="C11663" s="4" t="s">
        <v>10</v>
      </c>
      <c r="D11663" s="4" t="s">
        <v>14</v>
      </c>
      <c r="E11663" s="4" t="s">
        <v>14</v>
      </c>
      <c r="F11663" s="4" t="s">
        <v>6</v>
      </c>
    </row>
    <row r="11664" spans="1:4">
      <c r="A11664" t="n">
        <v>95226</v>
      </c>
      <c r="B11664" s="45" t="n">
        <v>20</v>
      </c>
      <c r="C11664" s="7" t="n">
        <v>61490</v>
      </c>
      <c r="D11664" s="7" t="n">
        <v>2</v>
      </c>
      <c r="E11664" s="7" t="n">
        <v>11</v>
      </c>
      <c r="F11664" s="7" t="s">
        <v>748</v>
      </c>
    </row>
    <row r="11665" spans="1:6">
      <c r="A11665" t="s">
        <v>4</v>
      </c>
      <c r="B11665" s="4" t="s">
        <v>5</v>
      </c>
      <c r="C11665" s="4" t="s">
        <v>10</v>
      </c>
      <c r="D11665" s="4" t="s">
        <v>14</v>
      </c>
      <c r="E11665" s="4" t="s">
        <v>14</v>
      </c>
      <c r="F11665" s="4" t="s">
        <v>6</v>
      </c>
    </row>
    <row r="11666" spans="1:6">
      <c r="A11666" t="n">
        <v>95253</v>
      </c>
      <c r="B11666" s="45" t="n">
        <v>20</v>
      </c>
      <c r="C11666" s="7" t="n">
        <v>8</v>
      </c>
      <c r="D11666" s="7" t="n">
        <v>2</v>
      </c>
      <c r="E11666" s="7" t="n">
        <v>11</v>
      </c>
      <c r="F11666" s="7" t="s">
        <v>749</v>
      </c>
    </row>
    <row r="11667" spans="1:6">
      <c r="A11667" t="s">
        <v>4</v>
      </c>
      <c r="B11667" s="4" t="s">
        <v>5</v>
      </c>
      <c r="C11667" s="4" t="s">
        <v>10</v>
      </c>
      <c r="D11667" s="4" t="s">
        <v>14</v>
      </c>
      <c r="E11667" s="4" t="s">
        <v>14</v>
      </c>
      <c r="F11667" s="4" t="s">
        <v>6</v>
      </c>
    </row>
    <row r="11668" spans="1:6">
      <c r="A11668" t="n">
        <v>95278</v>
      </c>
      <c r="B11668" s="45" t="n">
        <v>20</v>
      </c>
      <c r="C11668" s="7" t="n">
        <v>1</v>
      </c>
      <c r="D11668" s="7" t="n">
        <v>2</v>
      </c>
      <c r="E11668" s="7" t="n">
        <v>11</v>
      </c>
      <c r="F11668" s="7" t="s">
        <v>750</v>
      </c>
    </row>
    <row r="11669" spans="1:6">
      <c r="A11669" t="s">
        <v>4</v>
      </c>
      <c r="B11669" s="4" t="s">
        <v>5</v>
      </c>
      <c r="C11669" s="4" t="s">
        <v>10</v>
      </c>
      <c r="D11669" s="4" t="s">
        <v>14</v>
      </c>
      <c r="E11669" s="4" t="s">
        <v>14</v>
      </c>
      <c r="F11669" s="4" t="s">
        <v>6</v>
      </c>
    </row>
    <row r="11670" spans="1:6">
      <c r="A11670" t="n">
        <v>95303</v>
      </c>
      <c r="B11670" s="45" t="n">
        <v>20</v>
      </c>
      <c r="C11670" s="7" t="n">
        <v>9</v>
      </c>
      <c r="D11670" s="7" t="n">
        <v>2</v>
      </c>
      <c r="E11670" s="7" t="n">
        <v>11</v>
      </c>
      <c r="F11670" s="7" t="s">
        <v>751</v>
      </c>
    </row>
    <row r="11671" spans="1:6">
      <c r="A11671" t="s">
        <v>4</v>
      </c>
      <c r="B11671" s="4" t="s">
        <v>5</v>
      </c>
      <c r="C11671" s="4" t="s">
        <v>10</v>
      </c>
      <c r="D11671" s="4" t="s">
        <v>14</v>
      </c>
      <c r="E11671" s="4" t="s">
        <v>14</v>
      </c>
      <c r="F11671" s="4" t="s">
        <v>6</v>
      </c>
    </row>
    <row r="11672" spans="1:6">
      <c r="A11672" t="n">
        <v>95330</v>
      </c>
      <c r="B11672" s="45" t="n">
        <v>20</v>
      </c>
      <c r="C11672" s="7" t="n">
        <v>14</v>
      </c>
      <c r="D11672" s="7" t="n">
        <v>2</v>
      </c>
      <c r="E11672" s="7" t="n">
        <v>11</v>
      </c>
      <c r="F11672" s="7" t="s">
        <v>752</v>
      </c>
    </row>
    <row r="11673" spans="1:6">
      <c r="A11673" t="s">
        <v>4</v>
      </c>
      <c r="B11673" s="4" t="s">
        <v>5</v>
      </c>
      <c r="C11673" s="4" t="s">
        <v>10</v>
      </c>
      <c r="D11673" s="4" t="s">
        <v>14</v>
      </c>
      <c r="E11673" s="4" t="s">
        <v>14</v>
      </c>
      <c r="F11673" s="4" t="s">
        <v>6</v>
      </c>
    </row>
    <row r="11674" spans="1:6">
      <c r="A11674" t="n">
        <v>95356</v>
      </c>
      <c r="B11674" s="45" t="n">
        <v>20</v>
      </c>
      <c r="C11674" s="7" t="n">
        <v>7030</v>
      </c>
      <c r="D11674" s="7" t="n">
        <v>2</v>
      </c>
      <c r="E11674" s="7" t="n">
        <v>11</v>
      </c>
      <c r="F11674" s="7" t="s">
        <v>753</v>
      </c>
    </row>
    <row r="11675" spans="1:6">
      <c r="A11675" t="s">
        <v>4</v>
      </c>
      <c r="B11675" s="4" t="s">
        <v>5</v>
      </c>
      <c r="C11675" s="4" t="s">
        <v>14</v>
      </c>
      <c r="D11675" s="4" t="s">
        <v>14</v>
      </c>
      <c r="E11675" s="4" t="s">
        <v>24</v>
      </c>
      <c r="F11675" s="4" t="s">
        <v>24</v>
      </c>
      <c r="G11675" s="4" t="s">
        <v>24</v>
      </c>
      <c r="H11675" s="4" t="s">
        <v>10</v>
      </c>
    </row>
    <row r="11676" spans="1:6">
      <c r="A11676" t="n">
        <v>95385</v>
      </c>
      <c r="B11676" s="33" t="n">
        <v>45</v>
      </c>
      <c r="C11676" s="7" t="n">
        <v>2</v>
      </c>
      <c r="D11676" s="7" t="n">
        <v>3</v>
      </c>
      <c r="E11676" s="7" t="n">
        <v>-92.1999969482422</v>
      </c>
      <c r="F11676" s="7" t="n">
        <v>175.800003051758</v>
      </c>
      <c r="G11676" s="7" t="n">
        <v>30.4599990844727</v>
      </c>
      <c r="H11676" s="7" t="n">
        <v>2500</v>
      </c>
    </row>
    <row r="11677" spans="1:6">
      <c r="A11677" t="s">
        <v>4</v>
      </c>
      <c r="B11677" s="4" t="s">
        <v>5</v>
      </c>
      <c r="C11677" s="4" t="s">
        <v>14</v>
      </c>
      <c r="D11677" s="4" t="s">
        <v>14</v>
      </c>
      <c r="E11677" s="4" t="s">
        <v>24</v>
      </c>
      <c r="F11677" s="4" t="s">
        <v>24</v>
      </c>
      <c r="G11677" s="4" t="s">
        <v>24</v>
      </c>
      <c r="H11677" s="4" t="s">
        <v>10</v>
      </c>
      <c r="I11677" s="4" t="s">
        <v>14</v>
      </c>
    </row>
    <row r="11678" spans="1:6">
      <c r="A11678" t="n">
        <v>95402</v>
      </c>
      <c r="B11678" s="33" t="n">
        <v>45</v>
      </c>
      <c r="C11678" s="7" t="n">
        <v>4</v>
      </c>
      <c r="D11678" s="7" t="n">
        <v>3</v>
      </c>
      <c r="E11678" s="7" t="n">
        <v>357.529998779297</v>
      </c>
      <c r="F11678" s="7" t="n">
        <v>278.609985351563</v>
      </c>
      <c r="G11678" s="7" t="n">
        <v>359.869995117188</v>
      </c>
      <c r="H11678" s="7" t="n">
        <v>2500</v>
      </c>
      <c r="I11678" s="7" t="n">
        <v>1</v>
      </c>
    </row>
    <row r="11679" spans="1:6">
      <c r="A11679" t="s">
        <v>4</v>
      </c>
      <c r="B11679" s="4" t="s">
        <v>5</v>
      </c>
      <c r="C11679" s="4" t="s">
        <v>14</v>
      </c>
      <c r="D11679" s="4" t="s">
        <v>14</v>
      </c>
      <c r="E11679" s="4" t="s">
        <v>24</v>
      </c>
      <c r="F11679" s="4" t="s">
        <v>10</v>
      </c>
    </row>
    <row r="11680" spans="1:6">
      <c r="A11680" t="n">
        <v>95420</v>
      </c>
      <c r="B11680" s="33" t="n">
        <v>45</v>
      </c>
      <c r="C11680" s="7" t="n">
        <v>5</v>
      </c>
      <c r="D11680" s="7" t="n">
        <v>3</v>
      </c>
      <c r="E11680" s="7" t="n">
        <v>3.40000009536743</v>
      </c>
      <c r="F11680" s="7" t="n">
        <v>2500</v>
      </c>
    </row>
    <row r="11681" spans="1:9">
      <c r="A11681" t="s">
        <v>4</v>
      </c>
      <c r="B11681" s="4" t="s">
        <v>5</v>
      </c>
      <c r="C11681" s="4" t="s">
        <v>14</v>
      </c>
      <c r="D11681" s="4" t="s">
        <v>14</v>
      </c>
      <c r="E11681" s="4" t="s">
        <v>24</v>
      </c>
      <c r="F11681" s="4" t="s">
        <v>10</v>
      </c>
    </row>
    <row r="11682" spans="1:9">
      <c r="A11682" t="n">
        <v>95429</v>
      </c>
      <c r="B11682" s="33" t="n">
        <v>45</v>
      </c>
      <c r="C11682" s="7" t="n">
        <v>11</v>
      </c>
      <c r="D11682" s="7" t="n">
        <v>3</v>
      </c>
      <c r="E11682" s="7" t="n">
        <v>29.8999996185303</v>
      </c>
      <c r="F11682" s="7" t="n">
        <v>2500</v>
      </c>
    </row>
    <row r="11683" spans="1:9">
      <c r="A11683" t="s">
        <v>4</v>
      </c>
      <c r="B11683" s="4" t="s">
        <v>5</v>
      </c>
      <c r="C11683" s="4" t="s">
        <v>10</v>
      </c>
      <c r="D11683" s="4" t="s">
        <v>14</v>
      </c>
    </row>
    <row r="11684" spans="1:9">
      <c r="A11684" t="n">
        <v>95438</v>
      </c>
      <c r="B11684" s="66" t="n">
        <v>67</v>
      </c>
      <c r="C11684" s="7" t="n">
        <v>28</v>
      </c>
      <c r="D11684" s="7" t="n">
        <v>2</v>
      </c>
    </row>
    <row r="11685" spans="1:9">
      <c r="A11685" t="s">
        <v>4</v>
      </c>
      <c r="B11685" s="4" t="s">
        <v>5</v>
      </c>
      <c r="C11685" s="4" t="s">
        <v>10</v>
      </c>
      <c r="D11685" s="4" t="s">
        <v>14</v>
      </c>
    </row>
    <row r="11686" spans="1:9">
      <c r="A11686" t="n">
        <v>95442</v>
      </c>
      <c r="B11686" s="49" t="n">
        <v>56</v>
      </c>
      <c r="C11686" s="7" t="n">
        <v>7031</v>
      </c>
      <c r="D11686" s="7" t="n">
        <v>0</v>
      </c>
    </row>
    <row r="11687" spans="1:9">
      <c r="A11687" t="s">
        <v>4</v>
      </c>
      <c r="B11687" s="4" t="s">
        <v>5</v>
      </c>
      <c r="C11687" s="4" t="s">
        <v>14</v>
      </c>
      <c r="D11687" s="4" t="s">
        <v>10</v>
      </c>
    </row>
    <row r="11688" spans="1:9">
      <c r="A11688" t="n">
        <v>95446</v>
      </c>
      <c r="B11688" s="33" t="n">
        <v>45</v>
      </c>
      <c r="C11688" s="7" t="n">
        <v>7</v>
      </c>
      <c r="D11688" s="7" t="n">
        <v>255</v>
      </c>
    </row>
    <row r="11689" spans="1:9">
      <c r="A11689" t="s">
        <v>4</v>
      </c>
      <c r="B11689" s="4" t="s">
        <v>5</v>
      </c>
      <c r="C11689" s="4" t="s">
        <v>10</v>
      </c>
    </row>
    <row r="11690" spans="1:9">
      <c r="A11690" t="n">
        <v>95450</v>
      </c>
      <c r="B11690" s="27" t="n">
        <v>16</v>
      </c>
      <c r="C11690" s="7" t="n">
        <v>1000</v>
      </c>
    </row>
    <row r="11691" spans="1:9">
      <c r="A11691" t="s">
        <v>4</v>
      </c>
      <c r="B11691" s="4" t="s">
        <v>5</v>
      </c>
      <c r="C11691" s="4" t="s">
        <v>14</v>
      </c>
      <c r="D11691" s="4" t="s">
        <v>10</v>
      </c>
      <c r="E11691" s="4" t="s">
        <v>24</v>
      </c>
    </row>
    <row r="11692" spans="1:9">
      <c r="A11692" t="n">
        <v>95453</v>
      </c>
      <c r="B11692" s="23" t="n">
        <v>58</v>
      </c>
      <c r="C11692" s="7" t="n">
        <v>101</v>
      </c>
      <c r="D11692" s="7" t="n">
        <v>300</v>
      </c>
      <c r="E11692" s="7" t="n">
        <v>1</v>
      </c>
    </row>
    <row r="11693" spans="1:9">
      <c r="A11693" t="s">
        <v>4</v>
      </c>
      <c r="B11693" s="4" t="s">
        <v>5</v>
      </c>
      <c r="C11693" s="4" t="s">
        <v>14</v>
      </c>
      <c r="D11693" s="4" t="s">
        <v>10</v>
      </c>
    </row>
    <row r="11694" spans="1:9">
      <c r="A11694" t="n">
        <v>95461</v>
      </c>
      <c r="B11694" s="23" t="n">
        <v>58</v>
      </c>
      <c r="C11694" s="7" t="n">
        <v>254</v>
      </c>
      <c r="D11694" s="7" t="n">
        <v>0</v>
      </c>
    </row>
    <row r="11695" spans="1:9">
      <c r="A11695" t="s">
        <v>4</v>
      </c>
      <c r="B11695" s="4" t="s">
        <v>5</v>
      </c>
      <c r="C11695" s="4" t="s">
        <v>14</v>
      </c>
      <c r="D11695" s="4" t="s">
        <v>14</v>
      </c>
      <c r="E11695" s="4" t="s">
        <v>24</v>
      </c>
      <c r="F11695" s="4" t="s">
        <v>24</v>
      </c>
      <c r="G11695" s="4" t="s">
        <v>24</v>
      </c>
      <c r="H11695" s="4" t="s">
        <v>10</v>
      </c>
    </row>
    <row r="11696" spans="1:9">
      <c r="A11696" t="n">
        <v>95465</v>
      </c>
      <c r="B11696" s="33" t="n">
        <v>45</v>
      </c>
      <c r="C11696" s="7" t="n">
        <v>2</v>
      </c>
      <c r="D11696" s="7" t="n">
        <v>3</v>
      </c>
      <c r="E11696" s="7" t="n">
        <v>-79.6500015258789</v>
      </c>
      <c r="F11696" s="7" t="n">
        <v>179.320007324219</v>
      </c>
      <c r="G11696" s="7" t="n">
        <v>26.5599994659424</v>
      </c>
      <c r="H11696" s="7" t="n">
        <v>0</v>
      </c>
    </row>
    <row r="11697" spans="1:8">
      <c r="A11697" t="s">
        <v>4</v>
      </c>
      <c r="B11697" s="4" t="s">
        <v>5</v>
      </c>
      <c r="C11697" s="4" t="s">
        <v>14</v>
      </c>
      <c r="D11697" s="4" t="s">
        <v>14</v>
      </c>
      <c r="E11697" s="4" t="s">
        <v>24</v>
      </c>
      <c r="F11697" s="4" t="s">
        <v>24</v>
      </c>
      <c r="G11697" s="4" t="s">
        <v>24</v>
      </c>
      <c r="H11697" s="4" t="s">
        <v>10</v>
      </c>
      <c r="I11697" s="4" t="s">
        <v>14</v>
      </c>
    </row>
    <row r="11698" spans="1:8">
      <c r="A11698" t="n">
        <v>95482</v>
      </c>
      <c r="B11698" s="33" t="n">
        <v>45</v>
      </c>
      <c r="C11698" s="7" t="n">
        <v>4</v>
      </c>
      <c r="D11698" s="7" t="n">
        <v>3</v>
      </c>
      <c r="E11698" s="7" t="n">
        <v>28.6100006103516</v>
      </c>
      <c r="F11698" s="7" t="n">
        <v>120.949996948242</v>
      </c>
      <c r="G11698" s="7" t="n">
        <v>5.86999988555908</v>
      </c>
      <c r="H11698" s="7" t="n">
        <v>0</v>
      </c>
      <c r="I11698" s="7" t="n">
        <v>0</v>
      </c>
    </row>
    <row r="11699" spans="1:8">
      <c r="A11699" t="s">
        <v>4</v>
      </c>
      <c r="B11699" s="4" t="s">
        <v>5</v>
      </c>
      <c r="C11699" s="4" t="s">
        <v>14</v>
      </c>
      <c r="D11699" s="4" t="s">
        <v>14</v>
      </c>
      <c r="E11699" s="4" t="s">
        <v>24</v>
      </c>
      <c r="F11699" s="4" t="s">
        <v>10</v>
      </c>
    </row>
    <row r="11700" spans="1:8">
      <c r="A11700" t="n">
        <v>95500</v>
      </c>
      <c r="B11700" s="33" t="n">
        <v>45</v>
      </c>
      <c r="C11700" s="7" t="n">
        <v>5</v>
      </c>
      <c r="D11700" s="7" t="n">
        <v>3</v>
      </c>
      <c r="E11700" s="7" t="n">
        <v>2.40000009536743</v>
      </c>
      <c r="F11700" s="7" t="n">
        <v>0</v>
      </c>
    </row>
    <row r="11701" spans="1:8">
      <c r="A11701" t="s">
        <v>4</v>
      </c>
      <c r="B11701" s="4" t="s">
        <v>5</v>
      </c>
      <c r="C11701" s="4" t="s">
        <v>14</v>
      </c>
      <c r="D11701" s="4" t="s">
        <v>14</v>
      </c>
      <c r="E11701" s="4" t="s">
        <v>24</v>
      </c>
      <c r="F11701" s="4" t="s">
        <v>10</v>
      </c>
    </row>
    <row r="11702" spans="1:8">
      <c r="A11702" t="n">
        <v>95509</v>
      </c>
      <c r="B11702" s="33" t="n">
        <v>45</v>
      </c>
      <c r="C11702" s="7" t="n">
        <v>11</v>
      </c>
      <c r="D11702" s="7" t="n">
        <v>3</v>
      </c>
      <c r="E11702" s="7" t="n">
        <v>35.0999984741211</v>
      </c>
      <c r="F11702" s="7" t="n">
        <v>0</v>
      </c>
    </row>
    <row r="11703" spans="1:8">
      <c r="A11703" t="s">
        <v>4</v>
      </c>
      <c r="B11703" s="4" t="s">
        <v>5</v>
      </c>
      <c r="C11703" s="4" t="s">
        <v>14</v>
      </c>
      <c r="D11703" s="4" t="s">
        <v>14</v>
      </c>
      <c r="E11703" s="4" t="s">
        <v>24</v>
      </c>
      <c r="F11703" s="4" t="s">
        <v>24</v>
      </c>
      <c r="G11703" s="4" t="s">
        <v>24</v>
      </c>
      <c r="H11703" s="4" t="s">
        <v>10</v>
      </c>
    </row>
    <row r="11704" spans="1:8">
      <c r="A11704" t="n">
        <v>95518</v>
      </c>
      <c r="B11704" s="33" t="n">
        <v>45</v>
      </c>
      <c r="C11704" s="7" t="n">
        <v>2</v>
      </c>
      <c r="D11704" s="7" t="n">
        <v>3</v>
      </c>
      <c r="E11704" s="7" t="n">
        <v>-79.3600006103516</v>
      </c>
      <c r="F11704" s="7" t="n">
        <v>179.610000610352</v>
      </c>
      <c r="G11704" s="7" t="n">
        <v>28.3899993896484</v>
      </c>
      <c r="H11704" s="7" t="n">
        <v>5000</v>
      </c>
    </row>
    <row r="11705" spans="1:8">
      <c r="A11705" t="s">
        <v>4</v>
      </c>
      <c r="B11705" s="4" t="s">
        <v>5</v>
      </c>
      <c r="C11705" s="4" t="s">
        <v>14</v>
      </c>
      <c r="D11705" s="4" t="s">
        <v>14</v>
      </c>
      <c r="E11705" s="4" t="s">
        <v>24</v>
      </c>
      <c r="F11705" s="4" t="s">
        <v>24</v>
      </c>
      <c r="G11705" s="4" t="s">
        <v>24</v>
      </c>
      <c r="H11705" s="4" t="s">
        <v>10</v>
      </c>
      <c r="I11705" s="4" t="s">
        <v>14</v>
      </c>
    </row>
    <row r="11706" spans="1:8">
      <c r="A11706" t="n">
        <v>95535</v>
      </c>
      <c r="B11706" s="33" t="n">
        <v>45</v>
      </c>
      <c r="C11706" s="7" t="n">
        <v>4</v>
      </c>
      <c r="D11706" s="7" t="n">
        <v>3</v>
      </c>
      <c r="E11706" s="7" t="n">
        <v>30.5200004577637</v>
      </c>
      <c r="F11706" s="7" t="n">
        <v>103.300003051758</v>
      </c>
      <c r="G11706" s="7" t="n">
        <v>5.86999988555908</v>
      </c>
      <c r="H11706" s="7" t="n">
        <v>5000</v>
      </c>
      <c r="I11706" s="7" t="n">
        <v>1</v>
      </c>
    </row>
    <row r="11707" spans="1:8">
      <c r="A11707" t="s">
        <v>4</v>
      </c>
      <c r="B11707" s="4" t="s">
        <v>5</v>
      </c>
      <c r="C11707" s="4" t="s">
        <v>14</v>
      </c>
      <c r="D11707" s="4" t="s">
        <v>14</v>
      </c>
      <c r="E11707" s="4" t="s">
        <v>24</v>
      </c>
      <c r="F11707" s="4" t="s">
        <v>10</v>
      </c>
    </row>
    <row r="11708" spans="1:8">
      <c r="A11708" t="n">
        <v>95553</v>
      </c>
      <c r="B11708" s="33" t="n">
        <v>45</v>
      </c>
      <c r="C11708" s="7" t="n">
        <v>5</v>
      </c>
      <c r="D11708" s="7" t="n">
        <v>3</v>
      </c>
      <c r="E11708" s="7" t="n">
        <v>4.09999990463257</v>
      </c>
      <c r="F11708" s="7" t="n">
        <v>5000</v>
      </c>
    </row>
    <row r="11709" spans="1:8">
      <c r="A11709" t="s">
        <v>4</v>
      </c>
      <c r="B11709" s="4" t="s">
        <v>5</v>
      </c>
      <c r="C11709" s="4" t="s">
        <v>14</v>
      </c>
      <c r="D11709" s="4" t="s">
        <v>14</v>
      </c>
      <c r="E11709" s="4" t="s">
        <v>24</v>
      </c>
      <c r="F11709" s="4" t="s">
        <v>10</v>
      </c>
    </row>
    <row r="11710" spans="1:8">
      <c r="A11710" t="n">
        <v>95562</v>
      </c>
      <c r="B11710" s="33" t="n">
        <v>45</v>
      </c>
      <c r="C11710" s="7" t="n">
        <v>11</v>
      </c>
      <c r="D11710" s="7" t="n">
        <v>3</v>
      </c>
      <c r="E11710" s="7" t="n">
        <v>35.0999984741211</v>
      </c>
      <c r="F11710" s="7" t="n">
        <v>5000</v>
      </c>
    </row>
    <row r="11711" spans="1:8">
      <c r="A11711" t="s">
        <v>4</v>
      </c>
      <c r="B11711" s="4" t="s">
        <v>5</v>
      </c>
      <c r="C11711" s="4" t="s">
        <v>14</v>
      </c>
      <c r="D11711" s="4" t="s">
        <v>10</v>
      </c>
      <c r="E11711" s="4" t="s">
        <v>10</v>
      </c>
      <c r="F11711" s="4" t="s">
        <v>9</v>
      </c>
    </row>
    <row r="11712" spans="1:8">
      <c r="A11712" t="n">
        <v>95571</v>
      </c>
      <c r="B11712" s="59" t="n">
        <v>84</v>
      </c>
      <c r="C11712" s="7" t="n">
        <v>1</v>
      </c>
      <c r="D11712" s="7" t="n">
        <v>0</v>
      </c>
      <c r="E11712" s="7" t="n">
        <v>0</v>
      </c>
      <c r="F11712" s="7" t="n">
        <v>0</v>
      </c>
    </row>
    <row r="11713" spans="1:9">
      <c r="A11713" t="s">
        <v>4</v>
      </c>
      <c r="B11713" s="4" t="s">
        <v>5</v>
      </c>
      <c r="C11713" s="4" t="s">
        <v>10</v>
      </c>
      <c r="D11713" s="4" t="s">
        <v>9</v>
      </c>
    </row>
    <row r="11714" spans="1:9">
      <c r="A11714" t="n">
        <v>95581</v>
      </c>
      <c r="B11714" s="63" t="n">
        <v>44</v>
      </c>
      <c r="C11714" s="7" t="n">
        <v>14</v>
      </c>
      <c r="D11714" s="7" t="n">
        <v>8388608</v>
      </c>
    </row>
    <row r="11715" spans="1:9">
      <c r="A11715" t="s">
        <v>4</v>
      </c>
      <c r="B11715" s="4" t="s">
        <v>5</v>
      </c>
      <c r="C11715" s="4" t="s">
        <v>10</v>
      </c>
      <c r="D11715" s="4" t="s">
        <v>9</v>
      </c>
    </row>
    <row r="11716" spans="1:9">
      <c r="A11716" t="n">
        <v>95588</v>
      </c>
      <c r="B11716" s="63" t="n">
        <v>44</v>
      </c>
      <c r="C11716" s="7" t="n">
        <v>1</v>
      </c>
      <c r="D11716" s="7" t="n">
        <v>8388608</v>
      </c>
    </row>
    <row r="11717" spans="1:9">
      <c r="A11717" t="s">
        <v>4</v>
      </c>
      <c r="B11717" s="4" t="s">
        <v>5</v>
      </c>
      <c r="C11717" s="4" t="s">
        <v>10</v>
      </c>
      <c r="D11717" s="4" t="s">
        <v>9</v>
      </c>
    </row>
    <row r="11718" spans="1:9">
      <c r="A11718" t="n">
        <v>95595</v>
      </c>
      <c r="B11718" s="63" t="n">
        <v>44</v>
      </c>
      <c r="C11718" s="7" t="n">
        <v>61488</v>
      </c>
      <c r="D11718" s="7" t="n">
        <v>8388608</v>
      </c>
    </row>
    <row r="11719" spans="1:9">
      <c r="A11719" t="s">
        <v>4</v>
      </c>
      <c r="B11719" s="4" t="s">
        <v>5</v>
      </c>
      <c r="C11719" s="4" t="s">
        <v>10</v>
      </c>
      <c r="D11719" s="4" t="s">
        <v>9</v>
      </c>
    </row>
    <row r="11720" spans="1:9">
      <c r="A11720" t="n">
        <v>95602</v>
      </c>
      <c r="B11720" s="63" t="n">
        <v>44</v>
      </c>
      <c r="C11720" s="7" t="n">
        <v>14</v>
      </c>
      <c r="D11720" s="7" t="n">
        <v>8388608</v>
      </c>
    </row>
    <row r="11721" spans="1:9">
      <c r="A11721" t="s">
        <v>4</v>
      </c>
      <c r="B11721" s="4" t="s">
        <v>5</v>
      </c>
      <c r="C11721" s="4" t="s">
        <v>10</v>
      </c>
      <c r="D11721" s="4" t="s">
        <v>9</v>
      </c>
    </row>
    <row r="11722" spans="1:9">
      <c r="A11722" t="n">
        <v>95609</v>
      </c>
      <c r="B11722" s="63" t="n">
        <v>44</v>
      </c>
      <c r="C11722" s="7" t="n">
        <v>1</v>
      </c>
      <c r="D11722" s="7" t="n">
        <v>8388608</v>
      </c>
    </row>
    <row r="11723" spans="1:9">
      <c r="A11723" t="s">
        <v>4</v>
      </c>
      <c r="B11723" s="4" t="s">
        <v>5</v>
      </c>
      <c r="C11723" s="4" t="s">
        <v>10</v>
      </c>
      <c r="D11723" s="4" t="s">
        <v>9</v>
      </c>
    </row>
    <row r="11724" spans="1:9">
      <c r="A11724" t="n">
        <v>95616</v>
      </c>
      <c r="B11724" s="63" t="n">
        <v>44</v>
      </c>
      <c r="C11724" s="7" t="n">
        <v>61489</v>
      </c>
      <c r="D11724" s="7" t="n">
        <v>8388608</v>
      </c>
    </row>
    <row r="11725" spans="1:9">
      <c r="A11725" t="s">
        <v>4</v>
      </c>
      <c r="B11725" s="4" t="s">
        <v>5</v>
      </c>
      <c r="C11725" s="4" t="s">
        <v>10</v>
      </c>
      <c r="D11725" s="4" t="s">
        <v>9</v>
      </c>
    </row>
    <row r="11726" spans="1:9">
      <c r="A11726" t="n">
        <v>95623</v>
      </c>
      <c r="B11726" s="63" t="n">
        <v>44</v>
      </c>
      <c r="C11726" s="7" t="n">
        <v>61490</v>
      </c>
      <c r="D11726" s="7" t="n">
        <v>8388608</v>
      </c>
    </row>
    <row r="11727" spans="1:9">
      <c r="A11727" t="s">
        <v>4</v>
      </c>
      <c r="B11727" s="4" t="s">
        <v>5</v>
      </c>
      <c r="C11727" s="4" t="s">
        <v>10</v>
      </c>
      <c r="D11727" s="4" t="s">
        <v>9</v>
      </c>
    </row>
    <row r="11728" spans="1:9">
      <c r="A11728" t="n">
        <v>95630</v>
      </c>
      <c r="B11728" s="63" t="n">
        <v>44</v>
      </c>
      <c r="C11728" s="7" t="n">
        <v>14</v>
      </c>
      <c r="D11728" s="7" t="n">
        <v>256</v>
      </c>
    </row>
    <row r="11729" spans="1:4">
      <c r="A11729" t="s">
        <v>4</v>
      </c>
      <c r="B11729" s="4" t="s">
        <v>5</v>
      </c>
      <c r="C11729" s="4" t="s">
        <v>10</v>
      </c>
      <c r="D11729" s="4" t="s">
        <v>9</v>
      </c>
    </row>
    <row r="11730" spans="1:4">
      <c r="A11730" t="n">
        <v>95637</v>
      </c>
      <c r="B11730" s="63" t="n">
        <v>44</v>
      </c>
      <c r="C11730" s="7" t="n">
        <v>1</v>
      </c>
      <c r="D11730" s="7" t="n">
        <v>256</v>
      </c>
    </row>
    <row r="11731" spans="1:4">
      <c r="A11731" t="s">
        <v>4</v>
      </c>
      <c r="B11731" s="4" t="s">
        <v>5</v>
      </c>
      <c r="C11731" s="4" t="s">
        <v>10</v>
      </c>
      <c r="D11731" s="4" t="s">
        <v>9</v>
      </c>
    </row>
    <row r="11732" spans="1:4">
      <c r="A11732" t="n">
        <v>95644</v>
      </c>
      <c r="B11732" s="63" t="n">
        <v>44</v>
      </c>
      <c r="C11732" s="7" t="n">
        <v>61488</v>
      </c>
      <c r="D11732" s="7" t="n">
        <v>256</v>
      </c>
    </row>
    <row r="11733" spans="1:4">
      <c r="A11733" t="s">
        <v>4</v>
      </c>
      <c r="B11733" s="4" t="s">
        <v>5</v>
      </c>
      <c r="C11733" s="4" t="s">
        <v>10</v>
      </c>
      <c r="D11733" s="4" t="s">
        <v>9</v>
      </c>
    </row>
    <row r="11734" spans="1:4">
      <c r="A11734" t="n">
        <v>95651</v>
      </c>
      <c r="B11734" s="63" t="n">
        <v>44</v>
      </c>
      <c r="C11734" s="7" t="n">
        <v>14</v>
      </c>
      <c r="D11734" s="7" t="n">
        <v>256</v>
      </c>
    </row>
    <row r="11735" spans="1:4">
      <c r="A11735" t="s">
        <v>4</v>
      </c>
      <c r="B11735" s="4" t="s">
        <v>5</v>
      </c>
      <c r="C11735" s="4" t="s">
        <v>10</v>
      </c>
      <c r="D11735" s="4" t="s">
        <v>9</v>
      </c>
    </row>
    <row r="11736" spans="1:4">
      <c r="A11736" t="n">
        <v>95658</v>
      </c>
      <c r="B11736" s="63" t="n">
        <v>44</v>
      </c>
      <c r="C11736" s="7" t="n">
        <v>1</v>
      </c>
      <c r="D11736" s="7" t="n">
        <v>256</v>
      </c>
    </row>
    <row r="11737" spans="1:4">
      <c r="A11737" t="s">
        <v>4</v>
      </c>
      <c r="B11737" s="4" t="s">
        <v>5</v>
      </c>
      <c r="C11737" s="4" t="s">
        <v>10</v>
      </c>
      <c r="D11737" s="4" t="s">
        <v>9</v>
      </c>
    </row>
    <row r="11738" spans="1:4">
      <c r="A11738" t="n">
        <v>95665</v>
      </c>
      <c r="B11738" s="63" t="n">
        <v>44</v>
      </c>
      <c r="C11738" s="7" t="n">
        <v>61489</v>
      </c>
      <c r="D11738" s="7" t="n">
        <v>256</v>
      </c>
    </row>
    <row r="11739" spans="1:4">
      <c r="A11739" t="s">
        <v>4</v>
      </c>
      <c r="B11739" s="4" t="s">
        <v>5</v>
      </c>
      <c r="C11739" s="4" t="s">
        <v>10</v>
      </c>
      <c r="D11739" s="4" t="s">
        <v>9</v>
      </c>
    </row>
    <row r="11740" spans="1:4">
      <c r="A11740" t="n">
        <v>95672</v>
      </c>
      <c r="B11740" s="63" t="n">
        <v>44</v>
      </c>
      <c r="C11740" s="7" t="n">
        <v>61490</v>
      </c>
      <c r="D11740" s="7" t="n">
        <v>256</v>
      </c>
    </row>
    <row r="11741" spans="1:4">
      <c r="A11741" t="s">
        <v>4</v>
      </c>
      <c r="B11741" s="4" t="s">
        <v>5</v>
      </c>
      <c r="C11741" s="4" t="s">
        <v>14</v>
      </c>
      <c r="D11741" s="4" t="s">
        <v>10</v>
      </c>
      <c r="E11741" s="4" t="s">
        <v>6</v>
      </c>
      <c r="F11741" s="4" t="s">
        <v>6</v>
      </c>
      <c r="G11741" s="4" t="s">
        <v>6</v>
      </c>
      <c r="H11741" s="4" t="s">
        <v>6</v>
      </c>
    </row>
    <row r="11742" spans="1:4">
      <c r="A11742" t="n">
        <v>95679</v>
      </c>
      <c r="B11742" s="26" t="n">
        <v>51</v>
      </c>
      <c r="C11742" s="7" t="n">
        <v>3</v>
      </c>
      <c r="D11742" s="7" t="n">
        <v>61489</v>
      </c>
      <c r="E11742" s="7" t="s">
        <v>156</v>
      </c>
      <c r="F11742" s="7" t="s">
        <v>157</v>
      </c>
      <c r="G11742" s="7" t="s">
        <v>158</v>
      </c>
      <c r="H11742" s="7" t="s">
        <v>159</v>
      </c>
    </row>
    <row r="11743" spans="1:4">
      <c r="A11743" t="s">
        <v>4</v>
      </c>
      <c r="B11743" s="4" t="s">
        <v>5</v>
      </c>
      <c r="C11743" s="4" t="s">
        <v>14</v>
      </c>
      <c r="D11743" s="4" t="s">
        <v>10</v>
      </c>
      <c r="E11743" s="4" t="s">
        <v>6</v>
      </c>
      <c r="F11743" s="4" t="s">
        <v>6</v>
      </c>
      <c r="G11743" s="4" t="s">
        <v>6</v>
      </c>
      <c r="H11743" s="4" t="s">
        <v>6</v>
      </c>
    </row>
    <row r="11744" spans="1:4">
      <c r="A11744" t="n">
        <v>95708</v>
      </c>
      <c r="B11744" s="26" t="n">
        <v>51</v>
      </c>
      <c r="C11744" s="7" t="n">
        <v>3</v>
      </c>
      <c r="D11744" s="7" t="n">
        <v>61490</v>
      </c>
      <c r="E11744" s="7" t="s">
        <v>156</v>
      </c>
      <c r="F11744" s="7" t="s">
        <v>157</v>
      </c>
      <c r="G11744" s="7" t="s">
        <v>158</v>
      </c>
      <c r="H11744" s="7" t="s">
        <v>159</v>
      </c>
    </row>
    <row r="11745" spans="1:8">
      <c r="A11745" t="s">
        <v>4</v>
      </c>
      <c r="B11745" s="4" t="s">
        <v>5</v>
      </c>
      <c r="C11745" s="4" t="s">
        <v>14</v>
      </c>
      <c r="D11745" s="4" t="s">
        <v>10</v>
      </c>
      <c r="E11745" s="4" t="s">
        <v>6</v>
      </c>
      <c r="F11745" s="4" t="s">
        <v>6</v>
      </c>
      <c r="G11745" s="4" t="s">
        <v>6</v>
      </c>
      <c r="H11745" s="4" t="s">
        <v>6</v>
      </c>
    </row>
    <row r="11746" spans="1:8">
      <c r="A11746" t="n">
        <v>95737</v>
      </c>
      <c r="B11746" s="26" t="n">
        <v>51</v>
      </c>
      <c r="C11746" s="7" t="n">
        <v>3</v>
      </c>
      <c r="D11746" s="7" t="n">
        <v>61488</v>
      </c>
      <c r="E11746" s="7" t="s">
        <v>156</v>
      </c>
      <c r="F11746" s="7" t="s">
        <v>157</v>
      </c>
      <c r="G11746" s="7" t="s">
        <v>158</v>
      </c>
      <c r="H11746" s="7" t="s">
        <v>159</v>
      </c>
    </row>
    <row r="11747" spans="1:8">
      <c r="A11747" t="s">
        <v>4</v>
      </c>
      <c r="B11747" s="4" t="s">
        <v>5</v>
      </c>
      <c r="C11747" s="4" t="s">
        <v>14</v>
      </c>
      <c r="D11747" s="4" t="s">
        <v>10</v>
      </c>
      <c r="E11747" s="4" t="s">
        <v>6</v>
      </c>
      <c r="F11747" s="4" t="s">
        <v>6</v>
      </c>
      <c r="G11747" s="4" t="s">
        <v>6</v>
      </c>
      <c r="H11747" s="4" t="s">
        <v>6</v>
      </c>
    </row>
    <row r="11748" spans="1:8">
      <c r="A11748" t="n">
        <v>95766</v>
      </c>
      <c r="B11748" s="26" t="n">
        <v>51</v>
      </c>
      <c r="C11748" s="7" t="n">
        <v>3</v>
      </c>
      <c r="D11748" s="7" t="n">
        <v>1</v>
      </c>
      <c r="E11748" s="7" t="s">
        <v>156</v>
      </c>
      <c r="F11748" s="7" t="s">
        <v>157</v>
      </c>
      <c r="G11748" s="7" t="s">
        <v>158</v>
      </c>
      <c r="H11748" s="7" t="s">
        <v>159</v>
      </c>
    </row>
    <row r="11749" spans="1:8">
      <c r="A11749" t="s">
        <v>4</v>
      </c>
      <c r="B11749" s="4" t="s">
        <v>5</v>
      </c>
      <c r="C11749" s="4" t="s">
        <v>14</v>
      </c>
      <c r="D11749" s="4" t="s">
        <v>10</v>
      </c>
      <c r="E11749" s="4" t="s">
        <v>6</v>
      </c>
      <c r="F11749" s="4" t="s">
        <v>6</v>
      </c>
      <c r="G11749" s="4" t="s">
        <v>6</v>
      </c>
      <c r="H11749" s="4" t="s">
        <v>6</v>
      </c>
    </row>
    <row r="11750" spans="1:8">
      <c r="A11750" t="n">
        <v>95795</v>
      </c>
      <c r="B11750" s="26" t="n">
        <v>51</v>
      </c>
      <c r="C11750" s="7" t="n">
        <v>3</v>
      </c>
      <c r="D11750" s="7" t="n">
        <v>9</v>
      </c>
      <c r="E11750" s="7" t="s">
        <v>156</v>
      </c>
      <c r="F11750" s="7" t="s">
        <v>157</v>
      </c>
      <c r="G11750" s="7" t="s">
        <v>158</v>
      </c>
      <c r="H11750" s="7" t="s">
        <v>159</v>
      </c>
    </row>
    <row r="11751" spans="1:8">
      <c r="A11751" t="s">
        <v>4</v>
      </c>
      <c r="B11751" s="4" t="s">
        <v>5</v>
      </c>
      <c r="C11751" s="4" t="s">
        <v>14</v>
      </c>
      <c r="D11751" s="4" t="s">
        <v>10</v>
      </c>
      <c r="E11751" s="4" t="s">
        <v>6</v>
      </c>
      <c r="F11751" s="4" t="s">
        <v>6</v>
      </c>
      <c r="G11751" s="4" t="s">
        <v>6</v>
      </c>
      <c r="H11751" s="4" t="s">
        <v>6</v>
      </c>
    </row>
    <row r="11752" spans="1:8">
      <c r="A11752" t="n">
        <v>95824</v>
      </c>
      <c r="B11752" s="26" t="n">
        <v>51</v>
      </c>
      <c r="C11752" s="7" t="n">
        <v>3</v>
      </c>
      <c r="D11752" s="7" t="n">
        <v>8</v>
      </c>
      <c r="E11752" s="7" t="s">
        <v>156</v>
      </c>
      <c r="F11752" s="7" t="s">
        <v>157</v>
      </c>
      <c r="G11752" s="7" t="s">
        <v>158</v>
      </c>
      <c r="H11752" s="7" t="s">
        <v>159</v>
      </c>
    </row>
    <row r="11753" spans="1:8">
      <c r="A11753" t="s">
        <v>4</v>
      </c>
      <c r="B11753" s="4" t="s">
        <v>5</v>
      </c>
      <c r="C11753" s="4" t="s">
        <v>14</v>
      </c>
      <c r="D11753" s="4" t="s">
        <v>10</v>
      </c>
      <c r="E11753" s="4" t="s">
        <v>6</v>
      </c>
      <c r="F11753" s="4" t="s">
        <v>6</v>
      </c>
      <c r="G11753" s="4" t="s">
        <v>6</v>
      </c>
      <c r="H11753" s="4" t="s">
        <v>6</v>
      </c>
    </row>
    <row r="11754" spans="1:8">
      <c r="A11754" t="n">
        <v>95853</v>
      </c>
      <c r="B11754" s="26" t="n">
        <v>51</v>
      </c>
      <c r="C11754" s="7" t="n">
        <v>3</v>
      </c>
      <c r="D11754" s="7" t="n">
        <v>22</v>
      </c>
      <c r="E11754" s="7" t="s">
        <v>273</v>
      </c>
      <c r="F11754" s="7" t="s">
        <v>274</v>
      </c>
      <c r="G11754" s="7" t="s">
        <v>158</v>
      </c>
      <c r="H11754" s="7" t="s">
        <v>159</v>
      </c>
    </row>
    <row r="11755" spans="1:8">
      <c r="A11755" t="s">
        <v>4</v>
      </c>
      <c r="B11755" s="4" t="s">
        <v>5</v>
      </c>
      <c r="C11755" s="4" t="s">
        <v>14</v>
      </c>
      <c r="D11755" s="4" t="s">
        <v>10</v>
      </c>
      <c r="E11755" s="4" t="s">
        <v>6</v>
      </c>
      <c r="F11755" s="4" t="s">
        <v>6</v>
      </c>
      <c r="G11755" s="4" t="s">
        <v>6</v>
      </c>
      <c r="H11755" s="4" t="s">
        <v>6</v>
      </c>
    </row>
    <row r="11756" spans="1:8">
      <c r="A11756" t="n">
        <v>95882</v>
      </c>
      <c r="B11756" s="26" t="n">
        <v>51</v>
      </c>
      <c r="C11756" s="7" t="n">
        <v>3</v>
      </c>
      <c r="D11756" s="7" t="n">
        <v>28</v>
      </c>
      <c r="E11756" s="7" t="s">
        <v>13</v>
      </c>
      <c r="F11756" s="7" t="s">
        <v>274</v>
      </c>
      <c r="G11756" s="7" t="s">
        <v>158</v>
      </c>
      <c r="H11756" s="7" t="s">
        <v>159</v>
      </c>
    </row>
    <row r="11757" spans="1:8">
      <c r="A11757" t="s">
        <v>4</v>
      </c>
      <c r="B11757" s="4" t="s">
        <v>5</v>
      </c>
      <c r="C11757" s="4" t="s">
        <v>10</v>
      </c>
      <c r="D11757" s="4" t="s">
        <v>24</v>
      </c>
      <c r="E11757" s="4" t="s">
        <v>24</v>
      </c>
      <c r="F11757" s="4" t="s">
        <v>24</v>
      </c>
      <c r="G11757" s="4" t="s">
        <v>24</v>
      </c>
    </row>
    <row r="11758" spans="1:8">
      <c r="A11758" t="n">
        <v>95902</v>
      </c>
      <c r="B11758" s="40" t="n">
        <v>46</v>
      </c>
      <c r="C11758" s="7" t="n">
        <v>1590</v>
      </c>
      <c r="D11758" s="7" t="n">
        <v>-80.7399978637695</v>
      </c>
      <c r="E11758" s="7" t="n">
        <v>179.149993896484</v>
      </c>
      <c r="F11758" s="7" t="n">
        <v>29</v>
      </c>
      <c r="G11758" s="7" t="n">
        <v>0</v>
      </c>
    </row>
    <row r="11759" spans="1:8">
      <c r="A11759" t="s">
        <v>4</v>
      </c>
      <c r="B11759" s="4" t="s">
        <v>5</v>
      </c>
      <c r="C11759" s="4" t="s">
        <v>10</v>
      </c>
      <c r="D11759" s="4" t="s">
        <v>14</v>
      </c>
      <c r="E11759" s="4" t="s">
        <v>6</v>
      </c>
      <c r="F11759" s="4" t="s">
        <v>24</v>
      </c>
      <c r="G11759" s="4" t="s">
        <v>24</v>
      </c>
      <c r="H11759" s="4" t="s">
        <v>24</v>
      </c>
    </row>
    <row r="11760" spans="1:8">
      <c r="A11760" t="n">
        <v>95921</v>
      </c>
      <c r="B11760" s="44" t="n">
        <v>48</v>
      </c>
      <c r="C11760" s="7" t="n">
        <v>28</v>
      </c>
      <c r="D11760" s="7" t="n">
        <v>0</v>
      </c>
      <c r="E11760" s="7" t="s">
        <v>196</v>
      </c>
      <c r="F11760" s="7" t="n">
        <v>-1</v>
      </c>
      <c r="G11760" s="7" t="n">
        <v>1</v>
      </c>
      <c r="H11760" s="7" t="n">
        <v>0</v>
      </c>
    </row>
    <row r="11761" spans="1:8">
      <c r="A11761" t="s">
        <v>4</v>
      </c>
      <c r="B11761" s="4" t="s">
        <v>5</v>
      </c>
      <c r="C11761" s="4" t="s">
        <v>10</v>
      </c>
      <c r="D11761" s="4" t="s">
        <v>14</v>
      </c>
      <c r="E11761" s="4" t="s">
        <v>6</v>
      </c>
      <c r="F11761" s="4" t="s">
        <v>24</v>
      </c>
      <c r="G11761" s="4" t="s">
        <v>24</v>
      </c>
      <c r="H11761" s="4" t="s">
        <v>24</v>
      </c>
    </row>
    <row r="11762" spans="1:8">
      <c r="A11762" t="n">
        <v>95954</v>
      </c>
      <c r="B11762" s="44" t="n">
        <v>48</v>
      </c>
      <c r="C11762" s="7" t="n">
        <v>28</v>
      </c>
      <c r="D11762" s="7" t="n">
        <v>0</v>
      </c>
      <c r="E11762" s="7" t="s">
        <v>149</v>
      </c>
      <c r="F11762" s="7" t="n">
        <v>0</v>
      </c>
      <c r="G11762" s="7" t="n">
        <v>1</v>
      </c>
      <c r="H11762" s="7" t="n">
        <v>0</v>
      </c>
    </row>
    <row r="11763" spans="1:8">
      <c r="A11763" t="s">
        <v>4</v>
      </c>
      <c r="B11763" s="4" t="s">
        <v>5</v>
      </c>
      <c r="C11763" s="4" t="s">
        <v>14</v>
      </c>
      <c r="D11763" s="4" t="s">
        <v>10</v>
      </c>
    </row>
    <row r="11764" spans="1:8">
      <c r="A11764" t="n">
        <v>95983</v>
      </c>
      <c r="B11764" s="23" t="n">
        <v>58</v>
      </c>
      <c r="C11764" s="7" t="n">
        <v>255</v>
      </c>
      <c r="D11764" s="7" t="n">
        <v>0</v>
      </c>
    </row>
    <row r="11765" spans="1:8">
      <c r="A11765" t="s">
        <v>4</v>
      </c>
      <c r="B11765" s="4" t="s">
        <v>5</v>
      </c>
      <c r="C11765" s="4" t="s">
        <v>10</v>
      </c>
    </row>
    <row r="11766" spans="1:8">
      <c r="A11766" t="n">
        <v>95987</v>
      </c>
      <c r="B11766" s="27" t="n">
        <v>16</v>
      </c>
      <c r="C11766" s="7" t="n">
        <v>1000</v>
      </c>
    </row>
    <row r="11767" spans="1:8">
      <c r="A11767" t="s">
        <v>4</v>
      </c>
      <c r="B11767" s="4" t="s">
        <v>5</v>
      </c>
      <c r="C11767" s="4" t="s">
        <v>14</v>
      </c>
      <c r="D11767" s="4" t="s">
        <v>10</v>
      </c>
      <c r="E11767" s="4" t="s">
        <v>10</v>
      </c>
      <c r="F11767" s="4" t="s">
        <v>9</v>
      </c>
    </row>
    <row r="11768" spans="1:8">
      <c r="A11768" t="n">
        <v>95990</v>
      </c>
      <c r="B11768" s="59" t="n">
        <v>84</v>
      </c>
      <c r="C11768" s="7" t="n">
        <v>0</v>
      </c>
      <c r="D11768" s="7" t="n">
        <v>2</v>
      </c>
      <c r="E11768" s="7" t="n">
        <v>0</v>
      </c>
      <c r="F11768" s="7" t="n">
        <v>1045220557</v>
      </c>
    </row>
    <row r="11769" spans="1:8">
      <c r="A11769" t="s">
        <v>4</v>
      </c>
      <c r="B11769" s="4" t="s">
        <v>5</v>
      </c>
      <c r="C11769" s="4" t="s">
        <v>14</v>
      </c>
      <c r="D11769" s="4" t="s">
        <v>10</v>
      </c>
      <c r="E11769" s="4" t="s">
        <v>10</v>
      </c>
      <c r="F11769" s="4" t="s">
        <v>10</v>
      </c>
      <c r="G11769" s="4" t="s">
        <v>10</v>
      </c>
      <c r="H11769" s="4" t="s">
        <v>10</v>
      </c>
      <c r="I11769" s="4" t="s">
        <v>6</v>
      </c>
      <c r="J11769" s="4" t="s">
        <v>24</v>
      </c>
      <c r="K11769" s="4" t="s">
        <v>24</v>
      </c>
      <c r="L11769" s="4" t="s">
        <v>24</v>
      </c>
      <c r="M11769" s="4" t="s">
        <v>9</v>
      </c>
      <c r="N11769" s="4" t="s">
        <v>9</v>
      </c>
      <c r="O11769" s="4" t="s">
        <v>24</v>
      </c>
      <c r="P11769" s="4" t="s">
        <v>24</v>
      </c>
      <c r="Q11769" s="4" t="s">
        <v>24</v>
      </c>
      <c r="R11769" s="4" t="s">
        <v>24</v>
      </c>
      <c r="S11769" s="4" t="s">
        <v>14</v>
      </c>
    </row>
    <row r="11770" spans="1:8">
      <c r="A11770" t="n">
        <v>96000</v>
      </c>
      <c r="B11770" s="57" t="n">
        <v>39</v>
      </c>
      <c r="C11770" s="7" t="n">
        <v>12</v>
      </c>
      <c r="D11770" s="7" t="n">
        <v>65533</v>
      </c>
      <c r="E11770" s="7" t="n">
        <v>203</v>
      </c>
      <c r="F11770" s="7" t="n">
        <v>0</v>
      </c>
      <c r="G11770" s="7" t="n">
        <v>65533</v>
      </c>
      <c r="H11770" s="7" t="n">
        <v>3</v>
      </c>
      <c r="I11770" s="7" t="s">
        <v>13</v>
      </c>
      <c r="J11770" s="7" t="n">
        <v>-80.370002746582</v>
      </c>
      <c r="K11770" s="7" t="n">
        <v>177.979995727539</v>
      </c>
      <c r="L11770" s="7" t="n">
        <v>26.8700008392334</v>
      </c>
      <c r="M11770" s="7" t="n">
        <v>0</v>
      </c>
      <c r="N11770" s="7" t="n">
        <v>0</v>
      </c>
      <c r="O11770" s="7" t="n">
        <v>0</v>
      </c>
      <c r="P11770" s="7" t="n">
        <v>1</v>
      </c>
      <c r="Q11770" s="7" t="n">
        <v>1</v>
      </c>
      <c r="R11770" s="7" t="n">
        <v>1</v>
      </c>
      <c r="S11770" s="7" t="n">
        <v>103</v>
      </c>
    </row>
    <row r="11771" spans="1:8">
      <c r="A11771" t="s">
        <v>4</v>
      </c>
      <c r="B11771" s="4" t="s">
        <v>5</v>
      </c>
      <c r="C11771" s="4" t="s">
        <v>14</v>
      </c>
      <c r="D11771" s="4" t="s">
        <v>10</v>
      </c>
      <c r="E11771" s="4" t="s">
        <v>24</v>
      </c>
      <c r="F11771" s="4" t="s">
        <v>10</v>
      </c>
      <c r="G11771" s="4" t="s">
        <v>9</v>
      </c>
      <c r="H11771" s="4" t="s">
        <v>9</v>
      </c>
      <c r="I11771" s="4" t="s">
        <v>10</v>
      </c>
      <c r="J11771" s="4" t="s">
        <v>10</v>
      </c>
      <c r="K11771" s="4" t="s">
        <v>9</v>
      </c>
      <c r="L11771" s="4" t="s">
        <v>9</v>
      </c>
      <c r="M11771" s="4" t="s">
        <v>9</v>
      </c>
      <c r="N11771" s="4" t="s">
        <v>9</v>
      </c>
      <c r="O11771" s="4" t="s">
        <v>6</v>
      </c>
    </row>
    <row r="11772" spans="1:8">
      <c r="A11772" t="n">
        <v>96050</v>
      </c>
      <c r="B11772" s="11" t="n">
        <v>50</v>
      </c>
      <c r="C11772" s="7" t="n">
        <v>0</v>
      </c>
      <c r="D11772" s="7" t="n">
        <v>5312</v>
      </c>
      <c r="E11772" s="7" t="n">
        <v>0.800000011920929</v>
      </c>
      <c r="F11772" s="7" t="n">
        <v>200</v>
      </c>
      <c r="G11772" s="7" t="n">
        <v>0</v>
      </c>
      <c r="H11772" s="7" t="n">
        <v>0</v>
      </c>
      <c r="I11772" s="7" t="n">
        <v>1</v>
      </c>
      <c r="J11772" s="7" t="n">
        <v>28</v>
      </c>
      <c r="K11772" s="7" t="n">
        <v>0</v>
      </c>
      <c r="L11772" s="7" t="n">
        <v>0</v>
      </c>
      <c r="M11772" s="7" t="n">
        <v>0</v>
      </c>
      <c r="N11772" s="7" t="n">
        <v>1106247680</v>
      </c>
      <c r="O11772" s="7" t="s">
        <v>13</v>
      </c>
    </row>
    <row r="11773" spans="1:8">
      <c r="A11773" t="s">
        <v>4</v>
      </c>
      <c r="B11773" s="4" t="s">
        <v>5</v>
      </c>
      <c r="C11773" s="4" t="s">
        <v>10</v>
      </c>
    </row>
    <row r="11774" spans="1:8">
      <c r="A11774" t="n">
        <v>96089</v>
      </c>
      <c r="B11774" s="27" t="n">
        <v>16</v>
      </c>
      <c r="C11774" s="7" t="n">
        <v>200</v>
      </c>
    </row>
    <row r="11775" spans="1:8">
      <c r="A11775" t="s">
        <v>4</v>
      </c>
      <c r="B11775" s="4" t="s">
        <v>5</v>
      </c>
      <c r="C11775" s="4" t="s">
        <v>14</v>
      </c>
      <c r="D11775" s="4" t="s">
        <v>10</v>
      </c>
      <c r="E11775" s="4" t="s">
        <v>10</v>
      </c>
      <c r="F11775" s="4" t="s">
        <v>10</v>
      </c>
      <c r="G11775" s="4" t="s">
        <v>10</v>
      </c>
      <c r="H11775" s="4" t="s">
        <v>10</v>
      </c>
      <c r="I11775" s="4" t="s">
        <v>6</v>
      </c>
      <c r="J11775" s="4" t="s">
        <v>24</v>
      </c>
      <c r="K11775" s="4" t="s">
        <v>24</v>
      </c>
      <c r="L11775" s="4" t="s">
        <v>24</v>
      </c>
      <c r="M11775" s="4" t="s">
        <v>9</v>
      </c>
      <c r="N11775" s="4" t="s">
        <v>9</v>
      </c>
      <c r="O11775" s="4" t="s">
        <v>24</v>
      </c>
      <c r="P11775" s="4" t="s">
        <v>24</v>
      </c>
      <c r="Q11775" s="4" t="s">
        <v>24</v>
      </c>
      <c r="R11775" s="4" t="s">
        <v>24</v>
      </c>
      <c r="S11775" s="4" t="s">
        <v>14</v>
      </c>
    </row>
    <row r="11776" spans="1:8">
      <c r="A11776" t="n">
        <v>96092</v>
      </c>
      <c r="B11776" s="57" t="n">
        <v>39</v>
      </c>
      <c r="C11776" s="7" t="n">
        <v>12</v>
      </c>
      <c r="D11776" s="7" t="n">
        <v>65533</v>
      </c>
      <c r="E11776" s="7" t="n">
        <v>203</v>
      </c>
      <c r="F11776" s="7" t="n">
        <v>0</v>
      </c>
      <c r="G11776" s="7" t="n">
        <v>65533</v>
      </c>
      <c r="H11776" s="7" t="n">
        <v>3</v>
      </c>
      <c r="I11776" s="7" t="s">
        <v>13</v>
      </c>
      <c r="J11776" s="7" t="n">
        <v>-80.629997253418</v>
      </c>
      <c r="K11776" s="7" t="n">
        <v>176.929992675781</v>
      </c>
      <c r="L11776" s="7" t="n">
        <v>31.25</v>
      </c>
      <c r="M11776" s="7" t="n">
        <v>0</v>
      </c>
      <c r="N11776" s="7" t="n">
        <v>0</v>
      </c>
      <c r="O11776" s="7" t="n">
        <v>0</v>
      </c>
      <c r="P11776" s="7" t="n">
        <v>1</v>
      </c>
      <c r="Q11776" s="7" t="n">
        <v>1</v>
      </c>
      <c r="R11776" s="7" t="n">
        <v>1</v>
      </c>
      <c r="S11776" s="7" t="n">
        <v>102</v>
      </c>
    </row>
    <row r="11777" spans="1:19">
      <c r="A11777" t="s">
        <v>4</v>
      </c>
      <c r="B11777" s="4" t="s">
        <v>5</v>
      </c>
      <c r="C11777" s="4" t="s">
        <v>14</v>
      </c>
      <c r="D11777" s="4" t="s">
        <v>10</v>
      </c>
      <c r="E11777" s="4" t="s">
        <v>10</v>
      </c>
      <c r="F11777" s="4" t="s">
        <v>9</v>
      </c>
    </row>
    <row r="11778" spans="1:19">
      <c r="A11778" t="n">
        <v>96142</v>
      </c>
      <c r="B11778" s="59" t="n">
        <v>84</v>
      </c>
      <c r="C11778" s="7" t="n">
        <v>1</v>
      </c>
      <c r="D11778" s="7" t="n">
        <v>0</v>
      </c>
      <c r="E11778" s="7" t="n">
        <v>1500</v>
      </c>
      <c r="F11778" s="7" t="n">
        <v>0</v>
      </c>
    </row>
    <row r="11779" spans="1:19">
      <c r="A11779" t="s">
        <v>4</v>
      </c>
      <c r="B11779" s="4" t="s">
        <v>5</v>
      </c>
      <c r="C11779" s="4" t="s">
        <v>10</v>
      </c>
    </row>
    <row r="11780" spans="1:19">
      <c r="A11780" t="n">
        <v>96152</v>
      </c>
      <c r="B11780" s="27" t="n">
        <v>16</v>
      </c>
      <c r="C11780" s="7" t="n">
        <v>1500</v>
      </c>
    </row>
    <row r="11781" spans="1:19">
      <c r="A11781" t="s">
        <v>4</v>
      </c>
      <c r="B11781" s="4" t="s">
        <v>5</v>
      </c>
      <c r="C11781" s="4" t="s">
        <v>10</v>
      </c>
      <c r="D11781" s="4" t="s">
        <v>14</v>
      </c>
    </row>
    <row r="11782" spans="1:19">
      <c r="A11782" t="n">
        <v>96155</v>
      </c>
      <c r="B11782" s="66" t="n">
        <v>67</v>
      </c>
      <c r="C11782" s="7" t="n">
        <v>1</v>
      </c>
      <c r="D11782" s="7" t="n">
        <v>2</v>
      </c>
    </row>
    <row r="11783" spans="1:19">
      <c r="A11783" t="s">
        <v>4</v>
      </c>
      <c r="B11783" s="4" t="s">
        <v>5</v>
      </c>
      <c r="C11783" s="4" t="s">
        <v>14</v>
      </c>
      <c r="D11783" s="4" t="s">
        <v>14</v>
      </c>
      <c r="E11783" s="4" t="s">
        <v>14</v>
      </c>
      <c r="F11783" s="4" t="s">
        <v>14</v>
      </c>
    </row>
    <row r="11784" spans="1:19">
      <c r="A11784" t="n">
        <v>96159</v>
      </c>
      <c r="B11784" s="8" t="n">
        <v>14</v>
      </c>
      <c r="C11784" s="7" t="n">
        <v>0</v>
      </c>
      <c r="D11784" s="7" t="n">
        <v>1</v>
      </c>
      <c r="E11784" s="7" t="n">
        <v>0</v>
      </c>
      <c r="F11784" s="7" t="n">
        <v>0</v>
      </c>
    </row>
    <row r="11785" spans="1:19">
      <c r="A11785" t="s">
        <v>4</v>
      </c>
      <c r="B11785" s="4" t="s">
        <v>5</v>
      </c>
      <c r="C11785" s="4" t="s">
        <v>14</v>
      </c>
      <c r="D11785" s="4" t="s">
        <v>10</v>
      </c>
      <c r="E11785" s="4" t="s">
        <v>6</v>
      </c>
    </row>
    <row r="11786" spans="1:19">
      <c r="A11786" t="n">
        <v>96164</v>
      </c>
      <c r="B11786" s="26" t="n">
        <v>51</v>
      </c>
      <c r="C11786" s="7" t="n">
        <v>4</v>
      </c>
      <c r="D11786" s="7" t="n">
        <v>1</v>
      </c>
      <c r="E11786" s="7" t="s">
        <v>323</v>
      </c>
    </row>
    <row r="11787" spans="1:19">
      <c r="A11787" t="s">
        <v>4</v>
      </c>
      <c r="B11787" s="4" t="s">
        <v>5</v>
      </c>
      <c r="C11787" s="4" t="s">
        <v>10</v>
      </c>
    </row>
    <row r="11788" spans="1:19">
      <c r="A11788" t="n">
        <v>96177</v>
      </c>
      <c r="B11788" s="27" t="n">
        <v>16</v>
      </c>
      <c r="C11788" s="7" t="n">
        <v>0</v>
      </c>
    </row>
    <row r="11789" spans="1:19">
      <c r="A11789" t="s">
        <v>4</v>
      </c>
      <c r="B11789" s="4" t="s">
        <v>5</v>
      </c>
      <c r="C11789" s="4" t="s">
        <v>10</v>
      </c>
      <c r="D11789" s="4" t="s">
        <v>14</v>
      </c>
      <c r="E11789" s="4" t="s">
        <v>9</v>
      </c>
      <c r="F11789" s="4" t="s">
        <v>45</v>
      </c>
      <c r="G11789" s="4" t="s">
        <v>14</v>
      </c>
      <c r="H11789" s="4" t="s">
        <v>14</v>
      </c>
    </row>
    <row r="11790" spans="1:19">
      <c r="A11790" t="n">
        <v>96180</v>
      </c>
      <c r="B11790" s="28" t="n">
        <v>26</v>
      </c>
      <c r="C11790" s="7" t="n">
        <v>1</v>
      </c>
      <c r="D11790" s="7" t="n">
        <v>17</v>
      </c>
      <c r="E11790" s="7" t="n">
        <v>1353</v>
      </c>
      <c r="F11790" s="7" t="s">
        <v>754</v>
      </c>
      <c r="G11790" s="7" t="n">
        <v>2</v>
      </c>
      <c r="H11790" s="7" t="n">
        <v>0</v>
      </c>
    </row>
    <row r="11791" spans="1:19">
      <c r="A11791" t="s">
        <v>4</v>
      </c>
      <c r="B11791" s="4" t="s">
        <v>5</v>
      </c>
    </row>
    <row r="11792" spans="1:19">
      <c r="A11792" t="n">
        <v>96216</v>
      </c>
      <c r="B11792" s="29" t="n">
        <v>28</v>
      </c>
    </row>
    <row r="11793" spans="1:8">
      <c r="A11793" t="s">
        <v>4</v>
      </c>
      <c r="B11793" s="4" t="s">
        <v>5</v>
      </c>
      <c r="C11793" s="4" t="s">
        <v>10</v>
      </c>
      <c r="D11793" s="4" t="s">
        <v>14</v>
      </c>
    </row>
    <row r="11794" spans="1:8">
      <c r="A11794" t="n">
        <v>96217</v>
      </c>
      <c r="B11794" s="31" t="n">
        <v>89</v>
      </c>
      <c r="C11794" s="7" t="n">
        <v>65533</v>
      </c>
      <c r="D11794" s="7" t="n">
        <v>1</v>
      </c>
    </row>
    <row r="11795" spans="1:8">
      <c r="A11795" t="s">
        <v>4</v>
      </c>
      <c r="B11795" s="4" t="s">
        <v>5</v>
      </c>
      <c r="C11795" s="4" t="s">
        <v>9</v>
      </c>
    </row>
    <row r="11796" spans="1:8">
      <c r="A11796" t="n">
        <v>96221</v>
      </c>
      <c r="B11796" s="30" t="n">
        <v>15</v>
      </c>
      <c r="C11796" s="7" t="n">
        <v>256</v>
      </c>
    </row>
    <row r="11797" spans="1:8">
      <c r="A11797" t="s">
        <v>4</v>
      </c>
      <c r="B11797" s="4" t="s">
        <v>5</v>
      </c>
      <c r="C11797" s="4" t="s">
        <v>10</v>
      </c>
      <c r="D11797" s="4" t="s">
        <v>14</v>
      </c>
    </row>
    <row r="11798" spans="1:8">
      <c r="A11798" t="n">
        <v>96226</v>
      </c>
      <c r="B11798" s="66" t="n">
        <v>67</v>
      </c>
      <c r="C11798" s="7" t="n">
        <v>14</v>
      </c>
      <c r="D11798" s="7" t="n">
        <v>2</v>
      </c>
    </row>
    <row r="11799" spans="1:8">
      <c r="A11799" t="s">
        <v>4</v>
      </c>
      <c r="B11799" s="4" t="s">
        <v>5</v>
      </c>
      <c r="C11799" s="4" t="s">
        <v>10</v>
      </c>
      <c r="D11799" s="4" t="s">
        <v>14</v>
      </c>
    </row>
    <row r="11800" spans="1:8">
      <c r="A11800" t="n">
        <v>96230</v>
      </c>
      <c r="B11800" s="66" t="n">
        <v>67</v>
      </c>
      <c r="C11800" s="7" t="n">
        <v>9</v>
      </c>
      <c r="D11800" s="7" t="n">
        <v>2</v>
      </c>
    </row>
    <row r="11801" spans="1:8">
      <c r="A11801" t="s">
        <v>4</v>
      </c>
      <c r="B11801" s="4" t="s">
        <v>5</v>
      </c>
      <c r="C11801" s="4" t="s">
        <v>10</v>
      </c>
      <c r="D11801" s="4" t="s">
        <v>14</v>
      </c>
    </row>
    <row r="11802" spans="1:8">
      <c r="A11802" t="n">
        <v>96234</v>
      </c>
      <c r="B11802" s="66" t="n">
        <v>67</v>
      </c>
      <c r="C11802" s="7" t="n">
        <v>61489</v>
      </c>
      <c r="D11802" s="7" t="n">
        <v>2</v>
      </c>
    </row>
    <row r="11803" spans="1:8">
      <c r="A11803" t="s">
        <v>4</v>
      </c>
      <c r="B11803" s="4" t="s">
        <v>5</v>
      </c>
      <c r="C11803" s="4" t="s">
        <v>10</v>
      </c>
      <c r="D11803" s="4" t="s">
        <v>14</v>
      </c>
    </row>
    <row r="11804" spans="1:8">
      <c r="A11804" t="n">
        <v>96238</v>
      </c>
      <c r="B11804" s="66" t="n">
        <v>67</v>
      </c>
      <c r="C11804" s="7" t="n">
        <v>61490</v>
      </c>
      <c r="D11804" s="7" t="n">
        <v>2</v>
      </c>
    </row>
    <row r="11805" spans="1:8">
      <c r="A11805" t="s">
        <v>4</v>
      </c>
      <c r="B11805" s="4" t="s">
        <v>5</v>
      </c>
      <c r="C11805" s="4" t="s">
        <v>10</v>
      </c>
      <c r="D11805" s="4" t="s">
        <v>14</v>
      </c>
    </row>
    <row r="11806" spans="1:8">
      <c r="A11806" t="n">
        <v>96242</v>
      </c>
      <c r="B11806" s="66" t="n">
        <v>67</v>
      </c>
      <c r="C11806" s="7" t="n">
        <v>61488</v>
      </c>
      <c r="D11806" s="7" t="n">
        <v>2</v>
      </c>
    </row>
    <row r="11807" spans="1:8">
      <c r="A11807" t="s">
        <v>4</v>
      </c>
      <c r="B11807" s="4" t="s">
        <v>5</v>
      </c>
      <c r="C11807" s="4" t="s">
        <v>14</v>
      </c>
      <c r="D11807" s="4" t="s">
        <v>10</v>
      </c>
      <c r="E11807" s="4" t="s">
        <v>24</v>
      </c>
    </row>
    <row r="11808" spans="1:8">
      <c r="A11808" t="n">
        <v>96246</v>
      </c>
      <c r="B11808" s="23" t="n">
        <v>58</v>
      </c>
      <c r="C11808" s="7" t="n">
        <v>101</v>
      </c>
      <c r="D11808" s="7" t="n">
        <v>500</v>
      </c>
      <c r="E11808" s="7" t="n">
        <v>1</v>
      </c>
    </row>
    <row r="11809" spans="1:5">
      <c r="A11809" t="s">
        <v>4</v>
      </c>
      <c r="B11809" s="4" t="s">
        <v>5</v>
      </c>
      <c r="C11809" s="4" t="s">
        <v>14</v>
      </c>
      <c r="D11809" s="4" t="s">
        <v>10</v>
      </c>
    </row>
    <row r="11810" spans="1:5">
      <c r="A11810" t="n">
        <v>96254</v>
      </c>
      <c r="B11810" s="23" t="n">
        <v>58</v>
      </c>
      <c r="C11810" s="7" t="n">
        <v>254</v>
      </c>
      <c r="D11810" s="7" t="n">
        <v>0</v>
      </c>
    </row>
    <row r="11811" spans="1:5">
      <c r="A11811" t="s">
        <v>4</v>
      </c>
      <c r="B11811" s="4" t="s">
        <v>5</v>
      </c>
      <c r="C11811" s="4" t="s">
        <v>14</v>
      </c>
    </row>
    <row r="11812" spans="1:5">
      <c r="A11812" t="n">
        <v>96258</v>
      </c>
      <c r="B11812" s="33" t="n">
        <v>45</v>
      </c>
      <c r="C11812" s="7" t="n">
        <v>0</v>
      </c>
    </row>
    <row r="11813" spans="1:5">
      <c r="A11813" t="s">
        <v>4</v>
      </c>
      <c r="B11813" s="4" t="s">
        <v>5</v>
      </c>
      <c r="C11813" s="4" t="s">
        <v>14</v>
      </c>
    </row>
    <row r="11814" spans="1:5">
      <c r="A11814" t="n">
        <v>96260</v>
      </c>
      <c r="B11814" s="62" t="n">
        <v>116</v>
      </c>
      <c r="C11814" s="7" t="n">
        <v>0</v>
      </c>
    </row>
    <row r="11815" spans="1:5">
      <c r="A11815" t="s">
        <v>4</v>
      </c>
      <c r="B11815" s="4" t="s">
        <v>5</v>
      </c>
      <c r="C11815" s="4" t="s">
        <v>14</v>
      </c>
      <c r="D11815" s="4" t="s">
        <v>10</v>
      </c>
    </row>
    <row r="11816" spans="1:5">
      <c r="A11816" t="n">
        <v>96262</v>
      </c>
      <c r="B11816" s="62" t="n">
        <v>116</v>
      </c>
      <c r="C11816" s="7" t="n">
        <v>2</v>
      </c>
      <c r="D11816" s="7" t="n">
        <v>1</v>
      </c>
    </row>
    <row r="11817" spans="1:5">
      <c r="A11817" t="s">
        <v>4</v>
      </c>
      <c r="B11817" s="4" t="s">
        <v>5</v>
      </c>
      <c r="C11817" s="4" t="s">
        <v>14</v>
      </c>
      <c r="D11817" s="4" t="s">
        <v>9</v>
      </c>
    </row>
    <row r="11818" spans="1:5">
      <c r="A11818" t="n">
        <v>96266</v>
      </c>
      <c r="B11818" s="62" t="n">
        <v>116</v>
      </c>
      <c r="C11818" s="7" t="n">
        <v>5</v>
      </c>
      <c r="D11818" s="7" t="n">
        <v>1092616192</v>
      </c>
    </row>
    <row r="11819" spans="1:5">
      <c r="A11819" t="s">
        <v>4</v>
      </c>
      <c r="B11819" s="4" t="s">
        <v>5</v>
      </c>
      <c r="C11819" s="4" t="s">
        <v>14</v>
      </c>
      <c r="D11819" s="4" t="s">
        <v>10</v>
      </c>
    </row>
    <row r="11820" spans="1:5">
      <c r="A11820" t="n">
        <v>96272</v>
      </c>
      <c r="B11820" s="62" t="n">
        <v>116</v>
      </c>
      <c r="C11820" s="7" t="n">
        <v>6</v>
      </c>
      <c r="D11820" s="7" t="n">
        <v>1</v>
      </c>
    </row>
    <row r="11821" spans="1:5">
      <c r="A11821" t="s">
        <v>4</v>
      </c>
      <c r="B11821" s="4" t="s">
        <v>5</v>
      </c>
      <c r="C11821" s="4" t="s">
        <v>14</v>
      </c>
      <c r="D11821" s="53" t="s">
        <v>129</v>
      </c>
      <c r="E11821" s="4" t="s">
        <v>5</v>
      </c>
      <c r="F11821" s="4" t="s">
        <v>14</v>
      </c>
      <c r="G11821" s="4" t="s">
        <v>10</v>
      </c>
      <c r="H11821" s="53" t="s">
        <v>130</v>
      </c>
      <c r="I11821" s="4" t="s">
        <v>14</v>
      </c>
      <c r="J11821" s="4" t="s">
        <v>26</v>
      </c>
    </row>
    <row r="11822" spans="1:5">
      <c r="A11822" t="n">
        <v>96276</v>
      </c>
      <c r="B11822" s="12" t="n">
        <v>5</v>
      </c>
      <c r="C11822" s="7" t="n">
        <v>28</v>
      </c>
      <c r="D11822" s="53" t="s">
        <v>3</v>
      </c>
      <c r="E11822" s="54" t="n">
        <v>64</v>
      </c>
      <c r="F11822" s="7" t="n">
        <v>5</v>
      </c>
      <c r="G11822" s="7" t="n">
        <v>16</v>
      </c>
      <c r="H11822" s="53" t="s">
        <v>3</v>
      </c>
      <c r="I11822" s="7" t="n">
        <v>1</v>
      </c>
      <c r="J11822" s="13" t="n">
        <f t="normal" ca="1">A11852</f>
        <v>0</v>
      </c>
    </row>
    <row r="11823" spans="1:5">
      <c r="A11823" t="s">
        <v>4</v>
      </c>
      <c r="B11823" s="4" t="s">
        <v>5</v>
      </c>
      <c r="C11823" s="4" t="s">
        <v>14</v>
      </c>
      <c r="D11823" s="4" t="s">
        <v>14</v>
      </c>
      <c r="E11823" s="4" t="s">
        <v>24</v>
      </c>
      <c r="F11823" s="4" t="s">
        <v>24</v>
      </c>
      <c r="G11823" s="4" t="s">
        <v>24</v>
      </c>
      <c r="H11823" s="4" t="s">
        <v>10</v>
      </c>
    </row>
    <row r="11824" spans="1:5">
      <c r="A11824" t="n">
        <v>96287</v>
      </c>
      <c r="B11824" s="33" t="n">
        <v>45</v>
      </c>
      <c r="C11824" s="7" t="n">
        <v>2</v>
      </c>
      <c r="D11824" s="7" t="n">
        <v>3</v>
      </c>
      <c r="E11824" s="7" t="n">
        <v>-89.6800003051758</v>
      </c>
      <c r="F11824" s="7" t="n">
        <v>175.050003051758</v>
      </c>
      <c r="G11824" s="7" t="n">
        <v>29.8099994659424</v>
      </c>
      <c r="H11824" s="7" t="n">
        <v>0</v>
      </c>
    </row>
    <row r="11825" spans="1:10">
      <c r="A11825" t="s">
        <v>4</v>
      </c>
      <c r="B11825" s="4" t="s">
        <v>5</v>
      </c>
      <c r="C11825" s="4" t="s">
        <v>14</v>
      </c>
      <c r="D11825" s="4" t="s">
        <v>14</v>
      </c>
      <c r="E11825" s="4" t="s">
        <v>24</v>
      </c>
      <c r="F11825" s="4" t="s">
        <v>24</v>
      </c>
      <c r="G11825" s="4" t="s">
        <v>24</v>
      </c>
      <c r="H11825" s="4" t="s">
        <v>10</v>
      </c>
      <c r="I11825" s="4" t="s">
        <v>14</v>
      </c>
    </row>
    <row r="11826" spans="1:10">
      <c r="A11826" t="n">
        <v>96304</v>
      </c>
      <c r="B11826" s="33" t="n">
        <v>45</v>
      </c>
      <c r="C11826" s="7" t="n">
        <v>4</v>
      </c>
      <c r="D11826" s="7" t="n">
        <v>3</v>
      </c>
      <c r="E11826" s="7" t="n">
        <v>13.6800003051758</v>
      </c>
      <c r="F11826" s="7" t="n">
        <v>75.9199981689453</v>
      </c>
      <c r="G11826" s="7" t="n">
        <v>359.869995117188</v>
      </c>
      <c r="H11826" s="7" t="n">
        <v>0</v>
      </c>
      <c r="I11826" s="7" t="n">
        <v>0</v>
      </c>
    </row>
    <row r="11827" spans="1:10">
      <c r="A11827" t="s">
        <v>4</v>
      </c>
      <c r="B11827" s="4" t="s">
        <v>5</v>
      </c>
      <c r="C11827" s="4" t="s">
        <v>14</v>
      </c>
      <c r="D11827" s="4" t="s">
        <v>14</v>
      </c>
      <c r="E11827" s="4" t="s">
        <v>24</v>
      </c>
      <c r="F11827" s="4" t="s">
        <v>10</v>
      </c>
    </row>
    <row r="11828" spans="1:10">
      <c r="A11828" t="n">
        <v>96322</v>
      </c>
      <c r="B11828" s="33" t="n">
        <v>45</v>
      </c>
      <c r="C11828" s="7" t="n">
        <v>5</v>
      </c>
      <c r="D11828" s="7" t="n">
        <v>3</v>
      </c>
      <c r="E11828" s="7" t="n">
        <v>1.70000004768372</v>
      </c>
      <c r="F11828" s="7" t="n">
        <v>0</v>
      </c>
    </row>
    <row r="11829" spans="1:10">
      <c r="A11829" t="s">
        <v>4</v>
      </c>
      <c r="B11829" s="4" t="s">
        <v>5</v>
      </c>
      <c r="C11829" s="4" t="s">
        <v>14</v>
      </c>
      <c r="D11829" s="4" t="s">
        <v>14</v>
      </c>
      <c r="E11829" s="4" t="s">
        <v>24</v>
      </c>
      <c r="F11829" s="4" t="s">
        <v>10</v>
      </c>
    </row>
    <row r="11830" spans="1:10">
      <c r="A11830" t="n">
        <v>96331</v>
      </c>
      <c r="B11830" s="33" t="n">
        <v>45</v>
      </c>
      <c r="C11830" s="7" t="n">
        <v>11</v>
      </c>
      <c r="D11830" s="7" t="n">
        <v>3</v>
      </c>
      <c r="E11830" s="7" t="n">
        <v>35.0999984741211</v>
      </c>
      <c r="F11830" s="7" t="n">
        <v>0</v>
      </c>
    </row>
    <row r="11831" spans="1:10">
      <c r="A11831" t="s">
        <v>4</v>
      </c>
      <c r="B11831" s="4" t="s">
        <v>5</v>
      </c>
      <c r="C11831" s="4" t="s">
        <v>14</v>
      </c>
      <c r="D11831" s="4" t="s">
        <v>14</v>
      </c>
      <c r="E11831" s="4" t="s">
        <v>24</v>
      </c>
      <c r="F11831" s="4" t="s">
        <v>10</v>
      </c>
    </row>
    <row r="11832" spans="1:10">
      <c r="A11832" t="n">
        <v>96340</v>
      </c>
      <c r="B11832" s="33" t="n">
        <v>45</v>
      </c>
      <c r="C11832" s="7" t="n">
        <v>5</v>
      </c>
      <c r="D11832" s="7" t="n">
        <v>3</v>
      </c>
      <c r="E11832" s="7" t="n">
        <v>1.5</v>
      </c>
      <c r="F11832" s="7" t="n">
        <v>1000</v>
      </c>
    </row>
    <row r="11833" spans="1:10">
      <c r="A11833" t="s">
        <v>4</v>
      </c>
      <c r="B11833" s="4" t="s">
        <v>5</v>
      </c>
      <c r="C11833" s="4" t="s">
        <v>14</v>
      </c>
      <c r="D11833" s="4" t="s">
        <v>14</v>
      </c>
      <c r="E11833" s="4" t="s">
        <v>24</v>
      </c>
      <c r="F11833" s="4" t="s">
        <v>24</v>
      </c>
      <c r="G11833" s="4" t="s">
        <v>24</v>
      </c>
      <c r="H11833" s="4" t="s">
        <v>10</v>
      </c>
      <c r="I11833" s="4" t="s">
        <v>14</v>
      </c>
    </row>
    <row r="11834" spans="1:10">
      <c r="A11834" t="n">
        <v>96349</v>
      </c>
      <c r="B11834" s="33" t="n">
        <v>45</v>
      </c>
      <c r="C11834" s="7" t="n">
        <v>4</v>
      </c>
      <c r="D11834" s="7" t="n">
        <v>3</v>
      </c>
      <c r="E11834" s="7" t="n">
        <v>14.3100004196167</v>
      </c>
      <c r="F11834" s="7" t="n">
        <v>89.629997253418</v>
      </c>
      <c r="G11834" s="7" t="n">
        <v>359.869995117188</v>
      </c>
      <c r="H11834" s="7" t="n">
        <v>1000</v>
      </c>
      <c r="I11834" s="7" t="n">
        <v>1</v>
      </c>
    </row>
    <row r="11835" spans="1:10">
      <c r="A11835" t="s">
        <v>4</v>
      </c>
      <c r="B11835" s="4" t="s">
        <v>5</v>
      </c>
      <c r="C11835" s="4" t="s">
        <v>10</v>
      </c>
      <c r="D11835" s="4" t="s">
        <v>14</v>
      </c>
      <c r="E11835" s="4" t="s">
        <v>14</v>
      </c>
      <c r="F11835" s="4" t="s">
        <v>6</v>
      </c>
    </row>
    <row r="11836" spans="1:10">
      <c r="A11836" t="n">
        <v>96367</v>
      </c>
      <c r="B11836" s="45" t="n">
        <v>20</v>
      </c>
      <c r="C11836" s="7" t="n">
        <v>16</v>
      </c>
      <c r="D11836" s="7" t="n">
        <v>2</v>
      </c>
      <c r="E11836" s="7" t="n">
        <v>11</v>
      </c>
      <c r="F11836" s="7" t="s">
        <v>755</v>
      </c>
    </row>
    <row r="11837" spans="1:10">
      <c r="A11837" t="s">
        <v>4</v>
      </c>
      <c r="B11837" s="4" t="s">
        <v>5</v>
      </c>
      <c r="C11837" s="4" t="s">
        <v>14</v>
      </c>
      <c r="D11837" s="4" t="s">
        <v>10</v>
      </c>
    </row>
    <row r="11838" spans="1:10">
      <c r="A11838" t="n">
        <v>96392</v>
      </c>
      <c r="B11838" s="23" t="n">
        <v>58</v>
      </c>
      <c r="C11838" s="7" t="n">
        <v>255</v>
      </c>
      <c r="D11838" s="7" t="n">
        <v>0</v>
      </c>
    </row>
    <row r="11839" spans="1:10">
      <c r="A11839" t="s">
        <v>4</v>
      </c>
      <c r="B11839" s="4" t="s">
        <v>5</v>
      </c>
      <c r="C11839" s="4" t="s">
        <v>14</v>
      </c>
      <c r="D11839" s="4" t="s">
        <v>10</v>
      </c>
      <c r="E11839" s="4" t="s">
        <v>6</v>
      </c>
    </row>
    <row r="11840" spans="1:10">
      <c r="A11840" t="n">
        <v>96396</v>
      </c>
      <c r="B11840" s="26" t="n">
        <v>51</v>
      </c>
      <c r="C11840" s="7" t="n">
        <v>4</v>
      </c>
      <c r="D11840" s="7" t="n">
        <v>16</v>
      </c>
      <c r="E11840" s="7" t="s">
        <v>323</v>
      </c>
    </row>
    <row r="11841" spans="1:9">
      <c r="A11841" t="s">
        <v>4</v>
      </c>
      <c r="B11841" s="4" t="s">
        <v>5</v>
      </c>
      <c r="C11841" s="4" t="s">
        <v>10</v>
      </c>
    </row>
    <row r="11842" spans="1:9">
      <c r="A11842" t="n">
        <v>96409</v>
      </c>
      <c r="B11842" s="27" t="n">
        <v>16</v>
      </c>
      <c r="C11842" s="7" t="n">
        <v>0</v>
      </c>
    </row>
    <row r="11843" spans="1:9">
      <c r="A11843" t="s">
        <v>4</v>
      </c>
      <c r="B11843" s="4" t="s">
        <v>5</v>
      </c>
      <c r="C11843" s="4" t="s">
        <v>10</v>
      </c>
      <c r="D11843" s="4" t="s">
        <v>14</v>
      </c>
      <c r="E11843" s="4" t="s">
        <v>9</v>
      </c>
      <c r="F11843" s="4" t="s">
        <v>45</v>
      </c>
      <c r="G11843" s="4" t="s">
        <v>14</v>
      </c>
      <c r="H11843" s="4" t="s">
        <v>14</v>
      </c>
    </row>
    <row r="11844" spans="1:9">
      <c r="A11844" t="n">
        <v>96412</v>
      </c>
      <c r="B11844" s="28" t="n">
        <v>26</v>
      </c>
      <c r="C11844" s="7" t="n">
        <v>16</v>
      </c>
      <c r="D11844" s="7" t="n">
        <v>17</v>
      </c>
      <c r="E11844" s="7" t="n">
        <v>14366</v>
      </c>
      <c r="F11844" s="7" t="s">
        <v>756</v>
      </c>
      <c r="G11844" s="7" t="n">
        <v>2</v>
      </c>
      <c r="H11844" s="7" t="n">
        <v>0</v>
      </c>
    </row>
    <row r="11845" spans="1:9">
      <c r="A11845" t="s">
        <v>4</v>
      </c>
      <c r="B11845" s="4" t="s">
        <v>5</v>
      </c>
    </row>
    <row r="11846" spans="1:9">
      <c r="A11846" t="n">
        <v>96510</v>
      </c>
      <c r="B11846" s="29" t="n">
        <v>28</v>
      </c>
    </row>
    <row r="11847" spans="1:9">
      <c r="A11847" t="s">
        <v>4</v>
      </c>
      <c r="B11847" s="4" t="s">
        <v>5</v>
      </c>
      <c r="C11847" s="4" t="s">
        <v>10</v>
      </c>
      <c r="D11847" s="4" t="s">
        <v>14</v>
      </c>
    </row>
    <row r="11848" spans="1:9">
      <c r="A11848" t="n">
        <v>96511</v>
      </c>
      <c r="B11848" s="31" t="n">
        <v>89</v>
      </c>
      <c r="C11848" s="7" t="n">
        <v>65533</v>
      </c>
      <c r="D11848" s="7" t="n">
        <v>1</v>
      </c>
    </row>
    <row r="11849" spans="1:9">
      <c r="A11849" t="s">
        <v>4</v>
      </c>
      <c r="B11849" s="4" t="s">
        <v>5</v>
      </c>
      <c r="C11849" s="4" t="s">
        <v>26</v>
      </c>
    </row>
    <row r="11850" spans="1:9">
      <c r="A11850" t="n">
        <v>96515</v>
      </c>
      <c r="B11850" s="16" t="n">
        <v>3</v>
      </c>
      <c r="C11850" s="13" t="n">
        <f t="normal" ca="1">A11882</f>
        <v>0</v>
      </c>
    </row>
    <row r="11851" spans="1:9">
      <c r="A11851" t="s">
        <v>4</v>
      </c>
      <c r="B11851" s="4" t="s">
        <v>5</v>
      </c>
      <c r="C11851" s="4" t="s">
        <v>14</v>
      </c>
      <c r="D11851" s="53" t="s">
        <v>129</v>
      </c>
      <c r="E11851" s="4" t="s">
        <v>5</v>
      </c>
      <c r="F11851" s="4" t="s">
        <v>14</v>
      </c>
      <c r="G11851" s="4" t="s">
        <v>10</v>
      </c>
      <c r="H11851" s="53" t="s">
        <v>130</v>
      </c>
      <c r="I11851" s="4" t="s">
        <v>14</v>
      </c>
      <c r="J11851" s="4" t="s">
        <v>26</v>
      </c>
    </row>
    <row r="11852" spans="1:9">
      <c r="A11852" t="n">
        <v>96520</v>
      </c>
      <c r="B11852" s="12" t="n">
        <v>5</v>
      </c>
      <c r="C11852" s="7" t="n">
        <v>28</v>
      </c>
      <c r="D11852" s="53" t="s">
        <v>3</v>
      </c>
      <c r="E11852" s="54" t="n">
        <v>64</v>
      </c>
      <c r="F11852" s="7" t="n">
        <v>5</v>
      </c>
      <c r="G11852" s="7" t="n">
        <v>15</v>
      </c>
      <c r="H11852" s="53" t="s">
        <v>3</v>
      </c>
      <c r="I11852" s="7" t="n">
        <v>1</v>
      </c>
      <c r="J11852" s="13" t="n">
        <f t="normal" ca="1">A11882</f>
        <v>0</v>
      </c>
    </row>
    <row r="11853" spans="1:9">
      <c r="A11853" t="s">
        <v>4</v>
      </c>
      <c r="B11853" s="4" t="s">
        <v>5</v>
      </c>
      <c r="C11853" s="4" t="s">
        <v>14</v>
      </c>
      <c r="D11853" s="4" t="s">
        <v>14</v>
      </c>
      <c r="E11853" s="4" t="s">
        <v>24</v>
      </c>
      <c r="F11853" s="4" t="s">
        <v>24</v>
      </c>
      <c r="G11853" s="4" t="s">
        <v>24</v>
      </c>
      <c r="H11853" s="4" t="s">
        <v>10</v>
      </c>
    </row>
    <row r="11854" spans="1:9">
      <c r="A11854" t="n">
        <v>96531</v>
      </c>
      <c r="B11854" s="33" t="n">
        <v>45</v>
      </c>
      <c r="C11854" s="7" t="n">
        <v>2</v>
      </c>
      <c r="D11854" s="7" t="n">
        <v>3</v>
      </c>
      <c r="E11854" s="7" t="n">
        <v>-89.6800003051758</v>
      </c>
      <c r="F11854" s="7" t="n">
        <v>175.050003051758</v>
      </c>
      <c r="G11854" s="7" t="n">
        <v>29.8099994659424</v>
      </c>
      <c r="H11854" s="7" t="n">
        <v>0</v>
      </c>
    </row>
    <row r="11855" spans="1:9">
      <c r="A11855" t="s">
        <v>4</v>
      </c>
      <c r="B11855" s="4" t="s">
        <v>5</v>
      </c>
      <c r="C11855" s="4" t="s">
        <v>14</v>
      </c>
      <c r="D11855" s="4" t="s">
        <v>14</v>
      </c>
      <c r="E11855" s="4" t="s">
        <v>24</v>
      </c>
      <c r="F11855" s="4" t="s">
        <v>24</v>
      </c>
      <c r="G11855" s="4" t="s">
        <v>24</v>
      </c>
      <c r="H11855" s="4" t="s">
        <v>10</v>
      </c>
      <c r="I11855" s="4" t="s">
        <v>14</v>
      </c>
    </row>
    <row r="11856" spans="1:9">
      <c r="A11856" t="n">
        <v>96548</v>
      </c>
      <c r="B11856" s="33" t="n">
        <v>45</v>
      </c>
      <c r="C11856" s="7" t="n">
        <v>4</v>
      </c>
      <c r="D11856" s="7" t="n">
        <v>3</v>
      </c>
      <c r="E11856" s="7" t="n">
        <v>13.6800003051758</v>
      </c>
      <c r="F11856" s="7" t="n">
        <v>75.9199981689453</v>
      </c>
      <c r="G11856" s="7" t="n">
        <v>359.869995117188</v>
      </c>
      <c r="H11856" s="7" t="n">
        <v>0</v>
      </c>
      <c r="I11856" s="7" t="n">
        <v>0</v>
      </c>
    </row>
    <row r="11857" spans="1:10">
      <c r="A11857" t="s">
        <v>4</v>
      </c>
      <c r="B11857" s="4" t="s">
        <v>5</v>
      </c>
      <c r="C11857" s="4" t="s">
        <v>14</v>
      </c>
      <c r="D11857" s="4" t="s">
        <v>14</v>
      </c>
      <c r="E11857" s="4" t="s">
        <v>24</v>
      </c>
      <c r="F11857" s="4" t="s">
        <v>10</v>
      </c>
    </row>
    <row r="11858" spans="1:10">
      <c r="A11858" t="n">
        <v>96566</v>
      </c>
      <c r="B11858" s="33" t="n">
        <v>45</v>
      </c>
      <c r="C11858" s="7" t="n">
        <v>5</v>
      </c>
      <c r="D11858" s="7" t="n">
        <v>3</v>
      </c>
      <c r="E11858" s="7" t="n">
        <v>1.70000004768372</v>
      </c>
      <c r="F11858" s="7" t="n">
        <v>0</v>
      </c>
    </row>
    <row r="11859" spans="1:10">
      <c r="A11859" t="s">
        <v>4</v>
      </c>
      <c r="B11859" s="4" t="s">
        <v>5</v>
      </c>
      <c r="C11859" s="4" t="s">
        <v>14</v>
      </c>
      <c r="D11859" s="4" t="s">
        <v>14</v>
      </c>
      <c r="E11859" s="4" t="s">
        <v>24</v>
      </c>
      <c r="F11859" s="4" t="s">
        <v>10</v>
      </c>
    </row>
    <row r="11860" spans="1:10">
      <c r="A11860" t="n">
        <v>96575</v>
      </c>
      <c r="B11860" s="33" t="n">
        <v>45</v>
      </c>
      <c r="C11860" s="7" t="n">
        <v>11</v>
      </c>
      <c r="D11860" s="7" t="n">
        <v>3</v>
      </c>
      <c r="E11860" s="7" t="n">
        <v>35.0999984741211</v>
      </c>
      <c r="F11860" s="7" t="n">
        <v>0</v>
      </c>
    </row>
    <row r="11861" spans="1:10">
      <c r="A11861" t="s">
        <v>4</v>
      </c>
      <c r="B11861" s="4" t="s">
        <v>5</v>
      </c>
      <c r="C11861" s="4" t="s">
        <v>14</v>
      </c>
      <c r="D11861" s="4" t="s">
        <v>14</v>
      </c>
      <c r="E11861" s="4" t="s">
        <v>24</v>
      </c>
      <c r="F11861" s="4" t="s">
        <v>24</v>
      </c>
      <c r="G11861" s="4" t="s">
        <v>24</v>
      </c>
      <c r="H11861" s="4" t="s">
        <v>10</v>
      </c>
    </row>
    <row r="11862" spans="1:10">
      <c r="A11862" t="n">
        <v>96584</v>
      </c>
      <c r="B11862" s="33" t="n">
        <v>45</v>
      </c>
      <c r="C11862" s="7" t="n">
        <v>2</v>
      </c>
      <c r="D11862" s="7" t="n">
        <v>3</v>
      </c>
      <c r="E11862" s="7" t="n">
        <v>-89.6800003051758</v>
      </c>
      <c r="F11862" s="7" t="n">
        <v>175.009994506836</v>
      </c>
      <c r="G11862" s="7" t="n">
        <v>29.8099994659424</v>
      </c>
      <c r="H11862" s="7" t="n">
        <v>1000</v>
      </c>
    </row>
    <row r="11863" spans="1:10">
      <c r="A11863" t="s">
        <v>4</v>
      </c>
      <c r="B11863" s="4" t="s">
        <v>5</v>
      </c>
      <c r="C11863" s="4" t="s">
        <v>14</v>
      </c>
      <c r="D11863" s="4" t="s">
        <v>14</v>
      </c>
      <c r="E11863" s="4" t="s">
        <v>24</v>
      </c>
      <c r="F11863" s="4" t="s">
        <v>24</v>
      </c>
      <c r="G11863" s="4" t="s">
        <v>24</v>
      </c>
      <c r="H11863" s="4" t="s">
        <v>10</v>
      </c>
      <c r="I11863" s="4" t="s">
        <v>14</v>
      </c>
    </row>
    <row r="11864" spans="1:10">
      <c r="A11864" t="n">
        <v>96601</v>
      </c>
      <c r="B11864" s="33" t="n">
        <v>45</v>
      </c>
      <c r="C11864" s="7" t="n">
        <v>4</v>
      </c>
      <c r="D11864" s="7" t="n">
        <v>3</v>
      </c>
      <c r="E11864" s="7" t="n">
        <v>28.9699993133545</v>
      </c>
      <c r="F11864" s="7" t="n">
        <v>84.2900009155273</v>
      </c>
      <c r="G11864" s="7" t="n">
        <v>359.869995117188</v>
      </c>
      <c r="H11864" s="7" t="n">
        <v>1000</v>
      </c>
      <c r="I11864" s="7" t="n">
        <v>1</v>
      </c>
    </row>
    <row r="11865" spans="1:10">
      <c r="A11865" t="s">
        <v>4</v>
      </c>
      <c r="B11865" s="4" t="s">
        <v>5</v>
      </c>
      <c r="C11865" s="4" t="s">
        <v>14</v>
      </c>
      <c r="D11865" s="4" t="s">
        <v>14</v>
      </c>
      <c r="E11865" s="4" t="s">
        <v>24</v>
      </c>
      <c r="F11865" s="4" t="s">
        <v>10</v>
      </c>
    </row>
    <row r="11866" spans="1:10">
      <c r="A11866" t="n">
        <v>96619</v>
      </c>
      <c r="B11866" s="33" t="n">
        <v>45</v>
      </c>
      <c r="C11866" s="7" t="n">
        <v>5</v>
      </c>
      <c r="D11866" s="7" t="n">
        <v>3</v>
      </c>
      <c r="E11866" s="7" t="n">
        <v>1.39999997615814</v>
      </c>
      <c r="F11866" s="7" t="n">
        <v>1000</v>
      </c>
    </row>
    <row r="11867" spans="1:10">
      <c r="A11867" t="s">
        <v>4</v>
      </c>
      <c r="B11867" s="4" t="s">
        <v>5</v>
      </c>
      <c r="C11867" s="4" t="s">
        <v>10</v>
      </c>
      <c r="D11867" s="4" t="s">
        <v>14</v>
      </c>
      <c r="E11867" s="4" t="s">
        <v>14</v>
      </c>
      <c r="F11867" s="4" t="s">
        <v>6</v>
      </c>
    </row>
    <row r="11868" spans="1:10">
      <c r="A11868" t="n">
        <v>96628</v>
      </c>
      <c r="B11868" s="45" t="n">
        <v>20</v>
      </c>
      <c r="C11868" s="7" t="n">
        <v>15</v>
      </c>
      <c r="D11868" s="7" t="n">
        <v>2</v>
      </c>
      <c r="E11868" s="7" t="n">
        <v>11</v>
      </c>
      <c r="F11868" s="7" t="s">
        <v>757</v>
      </c>
    </row>
    <row r="11869" spans="1:10">
      <c r="A11869" t="s">
        <v>4</v>
      </c>
      <c r="B11869" s="4" t="s">
        <v>5</v>
      </c>
      <c r="C11869" s="4" t="s">
        <v>14</v>
      </c>
      <c r="D11869" s="4" t="s">
        <v>10</v>
      </c>
    </row>
    <row r="11870" spans="1:10">
      <c r="A11870" t="n">
        <v>96654</v>
      </c>
      <c r="B11870" s="23" t="n">
        <v>58</v>
      </c>
      <c r="C11870" s="7" t="n">
        <v>255</v>
      </c>
      <c r="D11870" s="7" t="n">
        <v>0</v>
      </c>
    </row>
    <row r="11871" spans="1:10">
      <c r="A11871" t="s">
        <v>4</v>
      </c>
      <c r="B11871" s="4" t="s">
        <v>5</v>
      </c>
      <c r="C11871" s="4" t="s">
        <v>14</v>
      </c>
      <c r="D11871" s="4" t="s">
        <v>10</v>
      </c>
      <c r="E11871" s="4" t="s">
        <v>6</v>
      </c>
    </row>
    <row r="11872" spans="1:10">
      <c r="A11872" t="n">
        <v>96658</v>
      </c>
      <c r="B11872" s="26" t="n">
        <v>51</v>
      </c>
      <c r="C11872" s="7" t="n">
        <v>4</v>
      </c>
      <c r="D11872" s="7" t="n">
        <v>15</v>
      </c>
      <c r="E11872" s="7" t="s">
        <v>323</v>
      </c>
    </row>
    <row r="11873" spans="1:9">
      <c r="A11873" t="s">
        <v>4</v>
      </c>
      <c r="B11873" s="4" t="s">
        <v>5</v>
      </c>
      <c r="C11873" s="4" t="s">
        <v>10</v>
      </c>
    </row>
    <row r="11874" spans="1:9">
      <c r="A11874" t="n">
        <v>96671</v>
      </c>
      <c r="B11874" s="27" t="n">
        <v>16</v>
      </c>
      <c r="C11874" s="7" t="n">
        <v>0</v>
      </c>
    </row>
    <row r="11875" spans="1:9">
      <c r="A11875" t="s">
        <v>4</v>
      </c>
      <c r="B11875" s="4" t="s">
        <v>5</v>
      </c>
      <c r="C11875" s="4" t="s">
        <v>10</v>
      </c>
      <c r="D11875" s="4" t="s">
        <v>14</v>
      </c>
      <c r="E11875" s="4" t="s">
        <v>9</v>
      </c>
      <c r="F11875" s="4" t="s">
        <v>45</v>
      </c>
      <c r="G11875" s="4" t="s">
        <v>14</v>
      </c>
      <c r="H11875" s="4" t="s">
        <v>14</v>
      </c>
    </row>
    <row r="11876" spans="1:9">
      <c r="A11876" t="n">
        <v>96674</v>
      </c>
      <c r="B11876" s="28" t="n">
        <v>26</v>
      </c>
      <c r="C11876" s="7" t="n">
        <v>15</v>
      </c>
      <c r="D11876" s="7" t="n">
        <v>17</v>
      </c>
      <c r="E11876" s="7" t="n">
        <v>15333</v>
      </c>
      <c r="F11876" s="7" t="s">
        <v>758</v>
      </c>
      <c r="G11876" s="7" t="n">
        <v>2</v>
      </c>
      <c r="H11876" s="7" t="n">
        <v>0</v>
      </c>
    </row>
    <row r="11877" spans="1:9">
      <c r="A11877" t="s">
        <v>4</v>
      </c>
      <c r="B11877" s="4" t="s">
        <v>5</v>
      </c>
    </row>
    <row r="11878" spans="1:9">
      <c r="A11878" t="n">
        <v>96762</v>
      </c>
      <c r="B11878" s="29" t="n">
        <v>28</v>
      </c>
    </row>
    <row r="11879" spans="1:9">
      <c r="A11879" t="s">
        <v>4</v>
      </c>
      <c r="B11879" s="4" t="s">
        <v>5</v>
      </c>
      <c r="C11879" s="4" t="s">
        <v>10</v>
      </c>
      <c r="D11879" s="4" t="s">
        <v>14</v>
      </c>
    </row>
    <row r="11880" spans="1:9">
      <c r="A11880" t="n">
        <v>96763</v>
      </c>
      <c r="B11880" s="31" t="n">
        <v>89</v>
      </c>
      <c r="C11880" s="7" t="n">
        <v>65533</v>
      </c>
      <c r="D11880" s="7" t="n">
        <v>1</v>
      </c>
    </row>
    <row r="11881" spans="1:9">
      <c r="A11881" t="s">
        <v>4</v>
      </c>
      <c r="B11881" s="4" t="s">
        <v>5</v>
      </c>
      <c r="C11881" s="4" t="s">
        <v>14</v>
      </c>
      <c r="D11881" s="4" t="s">
        <v>10</v>
      </c>
      <c r="E11881" s="4" t="s">
        <v>24</v>
      </c>
    </row>
    <row r="11882" spans="1:9">
      <c r="A11882" t="n">
        <v>96767</v>
      </c>
      <c r="B11882" s="23" t="n">
        <v>58</v>
      </c>
      <c r="C11882" s="7" t="n">
        <v>101</v>
      </c>
      <c r="D11882" s="7" t="n">
        <v>500</v>
      </c>
      <c r="E11882" s="7" t="n">
        <v>1</v>
      </c>
    </row>
    <row r="11883" spans="1:9">
      <c r="A11883" t="s">
        <v>4</v>
      </c>
      <c r="B11883" s="4" t="s">
        <v>5</v>
      </c>
      <c r="C11883" s="4" t="s">
        <v>14</v>
      </c>
      <c r="D11883" s="4" t="s">
        <v>10</v>
      </c>
    </row>
    <row r="11884" spans="1:9">
      <c r="A11884" t="n">
        <v>96775</v>
      </c>
      <c r="B11884" s="23" t="n">
        <v>58</v>
      </c>
      <c r="C11884" s="7" t="n">
        <v>254</v>
      </c>
      <c r="D11884" s="7" t="n">
        <v>0</v>
      </c>
    </row>
    <row r="11885" spans="1:9">
      <c r="A11885" t="s">
        <v>4</v>
      </c>
      <c r="B11885" s="4" t="s">
        <v>5</v>
      </c>
      <c r="C11885" s="4" t="s">
        <v>14</v>
      </c>
    </row>
    <row r="11886" spans="1:9">
      <c r="A11886" t="n">
        <v>96779</v>
      </c>
      <c r="B11886" s="62" t="n">
        <v>116</v>
      </c>
      <c r="C11886" s="7" t="n">
        <v>1</v>
      </c>
    </row>
    <row r="11887" spans="1:9">
      <c r="A11887" t="s">
        <v>4</v>
      </c>
      <c r="B11887" s="4" t="s">
        <v>5</v>
      </c>
      <c r="C11887" s="4" t="s">
        <v>14</v>
      </c>
      <c r="D11887" s="4" t="s">
        <v>14</v>
      </c>
      <c r="E11887" s="4" t="s">
        <v>24</v>
      </c>
      <c r="F11887" s="4" t="s">
        <v>24</v>
      </c>
      <c r="G11887" s="4" t="s">
        <v>24</v>
      </c>
      <c r="H11887" s="4" t="s">
        <v>10</v>
      </c>
    </row>
    <row r="11888" spans="1:9">
      <c r="A11888" t="n">
        <v>96781</v>
      </c>
      <c r="B11888" s="33" t="n">
        <v>45</v>
      </c>
      <c r="C11888" s="7" t="n">
        <v>2</v>
      </c>
      <c r="D11888" s="7" t="n">
        <v>3</v>
      </c>
      <c r="E11888" s="7" t="n">
        <v>-80.4599990844727</v>
      </c>
      <c r="F11888" s="7" t="n">
        <v>179.529998779297</v>
      </c>
      <c r="G11888" s="7" t="n">
        <v>26.8899993896484</v>
      </c>
      <c r="H11888" s="7" t="n">
        <v>0</v>
      </c>
    </row>
    <row r="11889" spans="1:8">
      <c r="A11889" t="s">
        <v>4</v>
      </c>
      <c r="B11889" s="4" t="s">
        <v>5</v>
      </c>
      <c r="C11889" s="4" t="s">
        <v>14</v>
      </c>
      <c r="D11889" s="4" t="s">
        <v>14</v>
      </c>
      <c r="E11889" s="4" t="s">
        <v>24</v>
      </c>
      <c r="F11889" s="4" t="s">
        <v>24</v>
      </c>
      <c r="G11889" s="4" t="s">
        <v>24</v>
      </c>
      <c r="H11889" s="4" t="s">
        <v>10</v>
      </c>
      <c r="I11889" s="4" t="s">
        <v>14</v>
      </c>
    </row>
    <row r="11890" spans="1:8">
      <c r="A11890" t="n">
        <v>96798</v>
      </c>
      <c r="B11890" s="33" t="n">
        <v>45</v>
      </c>
      <c r="C11890" s="7" t="n">
        <v>4</v>
      </c>
      <c r="D11890" s="7" t="n">
        <v>3</v>
      </c>
      <c r="E11890" s="7" t="n">
        <v>7.26999998092651</v>
      </c>
      <c r="F11890" s="7" t="n">
        <v>287.200012207031</v>
      </c>
      <c r="G11890" s="7" t="n">
        <v>5.86999988555908</v>
      </c>
      <c r="H11890" s="7" t="n">
        <v>0</v>
      </c>
      <c r="I11890" s="7" t="n">
        <v>0</v>
      </c>
    </row>
    <row r="11891" spans="1:8">
      <c r="A11891" t="s">
        <v>4</v>
      </c>
      <c r="B11891" s="4" t="s">
        <v>5</v>
      </c>
      <c r="C11891" s="4" t="s">
        <v>14</v>
      </c>
      <c r="D11891" s="4" t="s">
        <v>14</v>
      </c>
      <c r="E11891" s="4" t="s">
        <v>24</v>
      </c>
      <c r="F11891" s="4" t="s">
        <v>10</v>
      </c>
    </row>
    <row r="11892" spans="1:8">
      <c r="A11892" t="n">
        <v>96816</v>
      </c>
      <c r="B11892" s="33" t="n">
        <v>45</v>
      </c>
      <c r="C11892" s="7" t="n">
        <v>5</v>
      </c>
      <c r="D11892" s="7" t="n">
        <v>3</v>
      </c>
      <c r="E11892" s="7" t="n">
        <v>1.39999997615814</v>
      </c>
      <c r="F11892" s="7" t="n">
        <v>0</v>
      </c>
    </row>
    <row r="11893" spans="1:8">
      <c r="A11893" t="s">
        <v>4</v>
      </c>
      <c r="B11893" s="4" t="s">
        <v>5</v>
      </c>
      <c r="C11893" s="4" t="s">
        <v>14</v>
      </c>
      <c r="D11893" s="4" t="s">
        <v>14</v>
      </c>
      <c r="E11893" s="4" t="s">
        <v>24</v>
      </c>
      <c r="F11893" s="4" t="s">
        <v>10</v>
      </c>
    </row>
    <row r="11894" spans="1:8">
      <c r="A11894" t="n">
        <v>96825</v>
      </c>
      <c r="B11894" s="33" t="n">
        <v>45</v>
      </c>
      <c r="C11894" s="7" t="n">
        <v>11</v>
      </c>
      <c r="D11894" s="7" t="n">
        <v>3</v>
      </c>
      <c r="E11894" s="7" t="n">
        <v>36.7999992370605</v>
      </c>
      <c r="F11894" s="7" t="n">
        <v>0</v>
      </c>
    </row>
    <row r="11895" spans="1:8">
      <c r="A11895" t="s">
        <v>4</v>
      </c>
      <c r="B11895" s="4" t="s">
        <v>5</v>
      </c>
      <c r="C11895" s="4" t="s">
        <v>14</v>
      </c>
      <c r="D11895" s="4" t="s">
        <v>14</v>
      </c>
      <c r="E11895" s="4" t="s">
        <v>24</v>
      </c>
      <c r="F11895" s="4" t="s">
        <v>24</v>
      </c>
      <c r="G11895" s="4" t="s">
        <v>24</v>
      </c>
      <c r="H11895" s="4" t="s">
        <v>10</v>
      </c>
      <c r="I11895" s="4" t="s">
        <v>14</v>
      </c>
    </row>
    <row r="11896" spans="1:8">
      <c r="A11896" t="n">
        <v>96834</v>
      </c>
      <c r="B11896" s="33" t="n">
        <v>45</v>
      </c>
      <c r="C11896" s="7" t="n">
        <v>4</v>
      </c>
      <c r="D11896" s="7" t="n">
        <v>3</v>
      </c>
      <c r="E11896" s="7" t="n">
        <v>340.769989013672</v>
      </c>
      <c r="F11896" s="7" t="n">
        <v>269.109985351563</v>
      </c>
      <c r="G11896" s="7" t="n">
        <v>5.86999988555908</v>
      </c>
      <c r="H11896" s="7" t="n">
        <v>10000</v>
      </c>
      <c r="I11896" s="7" t="n">
        <v>1</v>
      </c>
    </row>
    <row r="11897" spans="1:8">
      <c r="A11897" t="s">
        <v>4</v>
      </c>
      <c r="B11897" s="4" t="s">
        <v>5</v>
      </c>
      <c r="C11897" s="4" t="s">
        <v>14</v>
      </c>
      <c r="D11897" s="4" t="s">
        <v>10</v>
      </c>
      <c r="E11897" s="4" t="s">
        <v>10</v>
      </c>
      <c r="F11897" s="4" t="s">
        <v>9</v>
      </c>
    </row>
    <row r="11898" spans="1:8">
      <c r="A11898" t="n">
        <v>96852</v>
      </c>
      <c r="B11898" s="59" t="n">
        <v>84</v>
      </c>
      <c r="C11898" s="7" t="n">
        <v>0</v>
      </c>
      <c r="D11898" s="7" t="n">
        <v>0</v>
      </c>
      <c r="E11898" s="7" t="n">
        <v>0</v>
      </c>
      <c r="F11898" s="7" t="n">
        <v>1036831949</v>
      </c>
    </row>
    <row r="11899" spans="1:8">
      <c r="A11899" t="s">
        <v>4</v>
      </c>
      <c r="B11899" s="4" t="s">
        <v>5</v>
      </c>
      <c r="C11899" s="4" t="s">
        <v>14</v>
      </c>
      <c r="D11899" s="4" t="s">
        <v>10</v>
      </c>
    </row>
    <row r="11900" spans="1:8">
      <c r="A11900" t="n">
        <v>96862</v>
      </c>
      <c r="B11900" s="23" t="n">
        <v>58</v>
      </c>
      <c r="C11900" s="7" t="n">
        <v>255</v>
      </c>
      <c r="D11900" s="7" t="n">
        <v>0</v>
      </c>
    </row>
    <row r="11901" spans="1:8">
      <c r="A11901" t="s">
        <v>4</v>
      </c>
      <c r="B11901" s="4" t="s">
        <v>5</v>
      </c>
      <c r="C11901" s="4" t="s">
        <v>9</v>
      </c>
    </row>
    <row r="11902" spans="1:8">
      <c r="A11902" t="n">
        <v>96866</v>
      </c>
      <c r="B11902" s="30" t="n">
        <v>15</v>
      </c>
      <c r="C11902" s="7" t="n">
        <v>256</v>
      </c>
    </row>
    <row r="11903" spans="1:8">
      <c r="A11903" t="s">
        <v>4</v>
      </c>
      <c r="B11903" s="4" t="s">
        <v>5</v>
      </c>
      <c r="C11903" s="4" t="s">
        <v>14</v>
      </c>
      <c r="D11903" s="4" t="s">
        <v>10</v>
      </c>
      <c r="E11903" s="4" t="s">
        <v>6</v>
      </c>
    </row>
    <row r="11904" spans="1:8">
      <c r="A11904" t="n">
        <v>96871</v>
      </c>
      <c r="B11904" s="26" t="n">
        <v>51</v>
      </c>
      <c r="C11904" s="7" t="n">
        <v>4</v>
      </c>
      <c r="D11904" s="7" t="n">
        <v>28</v>
      </c>
      <c r="E11904" s="7" t="s">
        <v>44</v>
      </c>
    </row>
    <row r="11905" spans="1:9">
      <c r="A11905" t="s">
        <v>4</v>
      </c>
      <c r="B11905" s="4" t="s">
        <v>5</v>
      </c>
      <c r="C11905" s="4" t="s">
        <v>10</v>
      </c>
    </row>
    <row r="11906" spans="1:9">
      <c r="A11906" t="n">
        <v>96884</v>
      </c>
      <c r="B11906" s="27" t="n">
        <v>16</v>
      </c>
      <c r="C11906" s="7" t="n">
        <v>0</v>
      </c>
    </row>
    <row r="11907" spans="1:9">
      <c r="A11907" t="s">
        <v>4</v>
      </c>
      <c r="B11907" s="4" t="s">
        <v>5</v>
      </c>
      <c r="C11907" s="4" t="s">
        <v>10</v>
      </c>
      <c r="D11907" s="4" t="s">
        <v>14</v>
      </c>
      <c r="E11907" s="4" t="s">
        <v>9</v>
      </c>
      <c r="F11907" s="4" t="s">
        <v>45</v>
      </c>
      <c r="G11907" s="4" t="s">
        <v>14</v>
      </c>
      <c r="H11907" s="4" t="s">
        <v>14</v>
      </c>
      <c r="I11907" s="4" t="s">
        <v>14</v>
      </c>
      <c r="J11907" s="4" t="s">
        <v>9</v>
      </c>
      <c r="K11907" s="4" t="s">
        <v>45</v>
      </c>
      <c r="L11907" s="4" t="s">
        <v>14</v>
      </c>
      <c r="M11907" s="4" t="s">
        <v>14</v>
      </c>
      <c r="N11907" s="4" t="s">
        <v>14</v>
      </c>
      <c r="O11907" s="4" t="s">
        <v>9</v>
      </c>
      <c r="P11907" s="4" t="s">
        <v>45</v>
      </c>
      <c r="Q11907" s="4" t="s">
        <v>14</v>
      </c>
      <c r="R11907" s="4" t="s">
        <v>14</v>
      </c>
    </row>
    <row r="11908" spans="1:9">
      <c r="A11908" t="n">
        <v>96887</v>
      </c>
      <c r="B11908" s="28" t="n">
        <v>26</v>
      </c>
      <c r="C11908" s="7" t="n">
        <v>28</v>
      </c>
      <c r="D11908" s="7" t="n">
        <v>17</v>
      </c>
      <c r="E11908" s="7" t="n">
        <v>33363</v>
      </c>
      <c r="F11908" s="7" t="s">
        <v>759</v>
      </c>
      <c r="G11908" s="7" t="n">
        <v>2</v>
      </c>
      <c r="H11908" s="7" t="n">
        <v>3</v>
      </c>
      <c r="I11908" s="7" t="n">
        <v>17</v>
      </c>
      <c r="J11908" s="7" t="n">
        <v>33364</v>
      </c>
      <c r="K11908" s="7" t="s">
        <v>760</v>
      </c>
      <c r="L11908" s="7" t="n">
        <v>2</v>
      </c>
      <c r="M11908" s="7" t="n">
        <v>3</v>
      </c>
      <c r="N11908" s="7" t="n">
        <v>17</v>
      </c>
      <c r="O11908" s="7" t="n">
        <v>33365</v>
      </c>
      <c r="P11908" s="7" t="s">
        <v>761</v>
      </c>
      <c r="Q11908" s="7" t="n">
        <v>2</v>
      </c>
      <c r="R11908" s="7" t="n">
        <v>0</v>
      </c>
    </row>
    <row r="11909" spans="1:9">
      <c r="A11909" t="s">
        <v>4</v>
      </c>
      <c r="B11909" s="4" t="s">
        <v>5</v>
      </c>
    </row>
    <row r="11910" spans="1:9">
      <c r="A11910" t="n">
        <v>97097</v>
      </c>
      <c r="B11910" s="29" t="n">
        <v>28</v>
      </c>
    </row>
    <row r="11911" spans="1:9">
      <c r="A11911" t="s">
        <v>4</v>
      </c>
      <c r="B11911" s="4" t="s">
        <v>5</v>
      </c>
      <c r="C11911" s="4" t="s">
        <v>10</v>
      </c>
      <c r="D11911" s="4" t="s">
        <v>24</v>
      </c>
      <c r="E11911" s="4" t="s">
        <v>24</v>
      </c>
      <c r="F11911" s="4" t="s">
        <v>24</v>
      </c>
      <c r="G11911" s="4" t="s">
        <v>10</v>
      </c>
      <c r="H11911" s="4" t="s">
        <v>10</v>
      </c>
    </row>
    <row r="11912" spans="1:9">
      <c r="A11912" t="n">
        <v>97098</v>
      </c>
      <c r="B11912" s="52" t="n">
        <v>60</v>
      </c>
      <c r="C11912" s="7" t="n">
        <v>28</v>
      </c>
      <c r="D11912" s="7" t="n">
        <v>5</v>
      </c>
      <c r="E11912" s="7" t="n">
        <v>0</v>
      </c>
      <c r="F11912" s="7" t="n">
        <v>0</v>
      </c>
      <c r="G11912" s="7" t="n">
        <v>300</v>
      </c>
      <c r="H11912" s="7" t="n">
        <v>0</v>
      </c>
    </row>
    <row r="11913" spans="1:9">
      <c r="A11913" t="s">
        <v>4</v>
      </c>
      <c r="B11913" s="4" t="s">
        <v>5</v>
      </c>
      <c r="C11913" s="4" t="s">
        <v>14</v>
      </c>
      <c r="D11913" s="4" t="s">
        <v>10</v>
      </c>
      <c r="E11913" s="4" t="s">
        <v>6</v>
      </c>
    </row>
    <row r="11914" spans="1:9">
      <c r="A11914" t="n">
        <v>97117</v>
      </c>
      <c r="B11914" s="26" t="n">
        <v>51</v>
      </c>
      <c r="C11914" s="7" t="n">
        <v>4</v>
      </c>
      <c r="D11914" s="7" t="n">
        <v>28</v>
      </c>
      <c r="E11914" s="7" t="s">
        <v>288</v>
      </c>
    </row>
    <row r="11915" spans="1:9">
      <c r="A11915" t="s">
        <v>4</v>
      </c>
      <c r="B11915" s="4" t="s">
        <v>5</v>
      </c>
      <c r="C11915" s="4" t="s">
        <v>10</v>
      </c>
    </row>
    <row r="11916" spans="1:9">
      <c r="A11916" t="n">
        <v>97130</v>
      </c>
      <c r="B11916" s="27" t="n">
        <v>16</v>
      </c>
      <c r="C11916" s="7" t="n">
        <v>0</v>
      </c>
    </row>
    <row r="11917" spans="1:9">
      <c r="A11917" t="s">
        <v>4</v>
      </c>
      <c r="B11917" s="4" t="s">
        <v>5</v>
      </c>
      <c r="C11917" s="4" t="s">
        <v>10</v>
      </c>
      <c r="D11917" s="4" t="s">
        <v>14</v>
      </c>
      <c r="E11917" s="4" t="s">
        <v>9</v>
      </c>
      <c r="F11917" s="4" t="s">
        <v>45</v>
      </c>
      <c r="G11917" s="4" t="s">
        <v>14</v>
      </c>
      <c r="H11917" s="4" t="s">
        <v>14</v>
      </c>
    </row>
    <row r="11918" spans="1:9">
      <c r="A11918" t="n">
        <v>97133</v>
      </c>
      <c r="B11918" s="28" t="n">
        <v>26</v>
      </c>
      <c r="C11918" s="7" t="n">
        <v>28</v>
      </c>
      <c r="D11918" s="7" t="n">
        <v>17</v>
      </c>
      <c r="E11918" s="7" t="n">
        <v>33366</v>
      </c>
      <c r="F11918" s="7" t="s">
        <v>762</v>
      </c>
      <c r="G11918" s="7" t="n">
        <v>2</v>
      </c>
      <c r="H11918" s="7" t="n">
        <v>0</v>
      </c>
    </row>
    <row r="11919" spans="1:9">
      <c r="A11919" t="s">
        <v>4</v>
      </c>
      <c r="B11919" s="4" t="s">
        <v>5</v>
      </c>
    </row>
    <row r="11920" spans="1:9">
      <c r="A11920" t="n">
        <v>97180</v>
      </c>
      <c r="B11920" s="29" t="n">
        <v>28</v>
      </c>
    </row>
    <row r="11921" spans="1:18">
      <c r="A11921" t="s">
        <v>4</v>
      </c>
      <c r="B11921" s="4" t="s">
        <v>5</v>
      </c>
      <c r="C11921" s="4" t="s">
        <v>10</v>
      </c>
      <c r="D11921" s="4" t="s">
        <v>14</v>
      </c>
    </row>
    <row r="11922" spans="1:18">
      <c r="A11922" t="n">
        <v>97181</v>
      </c>
      <c r="B11922" s="31" t="n">
        <v>89</v>
      </c>
      <c r="C11922" s="7" t="n">
        <v>65533</v>
      </c>
      <c r="D11922" s="7" t="n">
        <v>1</v>
      </c>
    </row>
    <row r="11923" spans="1:18">
      <c r="A11923" t="s">
        <v>4</v>
      </c>
      <c r="B11923" s="4" t="s">
        <v>5</v>
      </c>
      <c r="C11923" s="4" t="s">
        <v>9</v>
      </c>
    </row>
    <row r="11924" spans="1:18">
      <c r="A11924" t="n">
        <v>97185</v>
      </c>
      <c r="B11924" s="30" t="n">
        <v>15</v>
      </c>
      <c r="C11924" s="7" t="n">
        <v>256</v>
      </c>
    </row>
    <row r="11925" spans="1:18">
      <c r="A11925" t="s">
        <v>4</v>
      </c>
      <c r="B11925" s="4" t="s">
        <v>5</v>
      </c>
      <c r="C11925" s="4" t="s">
        <v>14</v>
      </c>
      <c r="D11925" s="4" t="s">
        <v>10</v>
      </c>
      <c r="E11925" s="4" t="s">
        <v>24</v>
      </c>
    </row>
    <row r="11926" spans="1:18">
      <c r="A11926" t="n">
        <v>97190</v>
      </c>
      <c r="B11926" s="23" t="n">
        <v>58</v>
      </c>
      <c r="C11926" s="7" t="n">
        <v>101</v>
      </c>
      <c r="D11926" s="7" t="n">
        <v>300</v>
      </c>
      <c r="E11926" s="7" t="n">
        <v>1</v>
      </c>
    </row>
    <row r="11927" spans="1:18">
      <c r="A11927" t="s">
        <v>4</v>
      </c>
      <c r="B11927" s="4" t="s">
        <v>5</v>
      </c>
      <c r="C11927" s="4" t="s">
        <v>14</v>
      </c>
      <c r="D11927" s="4" t="s">
        <v>10</v>
      </c>
    </row>
    <row r="11928" spans="1:18">
      <c r="A11928" t="n">
        <v>97198</v>
      </c>
      <c r="B11928" s="23" t="n">
        <v>58</v>
      </c>
      <c r="C11928" s="7" t="n">
        <v>254</v>
      </c>
      <c r="D11928" s="7" t="n">
        <v>0</v>
      </c>
    </row>
    <row r="11929" spans="1:18">
      <c r="A11929" t="s">
        <v>4</v>
      </c>
      <c r="B11929" s="4" t="s">
        <v>5</v>
      </c>
      <c r="C11929" s="4" t="s">
        <v>14</v>
      </c>
      <c r="D11929" s="4" t="s">
        <v>10</v>
      </c>
      <c r="E11929" s="4" t="s">
        <v>10</v>
      </c>
      <c r="F11929" s="4" t="s">
        <v>9</v>
      </c>
    </row>
    <row r="11930" spans="1:18">
      <c r="A11930" t="n">
        <v>97202</v>
      </c>
      <c r="B11930" s="59" t="n">
        <v>84</v>
      </c>
      <c r="C11930" s="7" t="n">
        <v>1</v>
      </c>
      <c r="D11930" s="7" t="n">
        <v>0</v>
      </c>
      <c r="E11930" s="7" t="n">
        <v>0</v>
      </c>
      <c r="F11930" s="7" t="n">
        <v>0</v>
      </c>
    </row>
    <row r="11931" spans="1:18">
      <c r="A11931" t="s">
        <v>4</v>
      </c>
      <c r="B11931" s="4" t="s">
        <v>5</v>
      </c>
      <c r="C11931" s="4" t="s">
        <v>14</v>
      </c>
      <c r="D11931" s="4" t="s">
        <v>10</v>
      </c>
      <c r="E11931" s="4" t="s">
        <v>6</v>
      </c>
      <c r="F11931" s="4" t="s">
        <v>6</v>
      </c>
      <c r="G11931" s="4" t="s">
        <v>6</v>
      </c>
      <c r="H11931" s="4" t="s">
        <v>6</v>
      </c>
    </row>
    <row r="11932" spans="1:18">
      <c r="A11932" t="n">
        <v>97212</v>
      </c>
      <c r="B11932" s="26" t="n">
        <v>51</v>
      </c>
      <c r="C11932" s="7" t="n">
        <v>3</v>
      </c>
      <c r="D11932" s="7" t="n">
        <v>14</v>
      </c>
      <c r="E11932" s="7" t="s">
        <v>281</v>
      </c>
      <c r="F11932" s="7" t="s">
        <v>450</v>
      </c>
      <c r="G11932" s="7" t="s">
        <v>158</v>
      </c>
      <c r="H11932" s="7" t="s">
        <v>159</v>
      </c>
    </row>
    <row r="11933" spans="1:18">
      <c r="A11933" t="s">
        <v>4</v>
      </c>
      <c r="B11933" s="4" t="s">
        <v>5</v>
      </c>
      <c r="C11933" s="4" t="s">
        <v>14</v>
      </c>
      <c r="D11933" s="4" t="s">
        <v>14</v>
      </c>
      <c r="E11933" s="4" t="s">
        <v>24</v>
      </c>
      <c r="F11933" s="4" t="s">
        <v>24</v>
      </c>
      <c r="G11933" s="4" t="s">
        <v>24</v>
      </c>
      <c r="H11933" s="4" t="s">
        <v>10</v>
      </c>
    </row>
    <row r="11934" spans="1:18">
      <c r="A11934" t="n">
        <v>97225</v>
      </c>
      <c r="B11934" s="33" t="n">
        <v>45</v>
      </c>
      <c r="C11934" s="7" t="n">
        <v>2</v>
      </c>
      <c r="D11934" s="7" t="n">
        <v>3</v>
      </c>
      <c r="E11934" s="7" t="n">
        <v>-88.2900009155273</v>
      </c>
      <c r="F11934" s="7" t="n">
        <v>174.970001220703</v>
      </c>
      <c r="G11934" s="7" t="n">
        <v>30.3799991607666</v>
      </c>
      <c r="H11934" s="7" t="n">
        <v>0</v>
      </c>
    </row>
    <row r="11935" spans="1:18">
      <c r="A11935" t="s">
        <v>4</v>
      </c>
      <c r="B11935" s="4" t="s">
        <v>5</v>
      </c>
      <c r="C11935" s="4" t="s">
        <v>14</v>
      </c>
      <c r="D11935" s="4" t="s">
        <v>14</v>
      </c>
      <c r="E11935" s="4" t="s">
        <v>24</v>
      </c>
      <c r="F11935" s="4" t="s">
        <v>24</v>
      </c>
      <c r="G11935" s="4" t="s">
        <v>24</v>
      </c>
      <c r="H11935" s="4" t="s">
        <v>10</v>
      </c>
      <c r="I11935" s="4" t="s">
        <v>14</v>
      </c>
    </row>
    <row r="11936" spans="1:18">
      <c r="A11936" t="n">
        <v>97242</v>
      </c>
      <c r="B11936" s="33" t="n">
        <v>45</v>
      </c>
      <c r="C11936" s="7" t="n">
        <v>4</v>
      </c>
      <c r="D11936" s="7" t="n">
        <v>3</v>
      </c>
      <c r="E11936" s="7" t="n">
        <v>18.7099990844727</v>
      </c>
      <c r="F11936" s="7" t="n">
        <v>134.080001831055</v>
      </c>
      <c r="G11936" s="7" t="n">
        <v>363.869995117188</v>
      </c>
      <c r="H11936" s="7" t="n">
        <v>0</v>
      </c>
      <c r="I11936" s="7" t="n">
        <v>0</v>
      </c>
    </row>
    <row r="11937" spans="1:9">
      <c r="A11937" t="s">
        <v>4</v>
      </c>
      <c r="B11937" s="4" t="s">
        <v>5</v>
      </c>
      <c r="C11937" s="4" t="s">
        <v>14</v>
      </c>
      <c r="D11937" s="4" t="s">
        <v>14</v>
      </c>
      <c r="E11937" s="4" t="s">
        <v>24</v>
      </c>
      <c r="F11937" s="4" t="s">
        <v>10</v>
      </c>
    </row>
    <row r="11938" spans="1:9">
      <c r="A11938" t="n">
        <v>97260</v>
      </c>
      <c r="B11938" s="33" t="n">
        <v>45</v>
      </c>
      <c r="C11938" s="7" t="n">
        <v>5</v>
      </c>
      <c r="D11938" s="7" t="n">
        <v>3</v>
      </c>
      <c r="E11938" s="7" t="n">
        <v>1.39999997615814</v>
      </c>
      <c r="F11938" s="7" t="n">
        <v>0</v>
      </c>
    </row>
    <row r="11939" spans="1:9">
      <c r="A11939" t="s">
        <v>4</v>
      </c>
      <c r="B11939" s="4" t="s">
        <v>5</v>
      </c>
      <c r="C11939" s="4" t="s">
        <v>14</v>
      </c>
      <c r="D11939" s="4" t="s">
        <v>14</v>
      </c>
      <c r="E11939" s="4" t="s">
        <v>24</v>
      </c>
      <c r="F11939" s="4" t="s">
        <v>10</v>
      </c>
    </row>
    <row r="11940" spans="1:9">
      <c r="A11940" t="n">
        <v>97269</v>
      </c>
      <c r="B11940" s="33" t="n">
        <v>45</v>
      </c>
      <c r="C11940" s="7" t="n">
        <v>5</v>
      </c>
      <c r="D11940" s="7" t="n">
        <v>3</v>
      </c>
      <c r="E11940" s="7" t="n">
        <v>1.10000002384186</v>
      </c>
      <c r="F11940" s="7" t="n">
        <v>3000</v>
      </c>
    </row>
    <row r="11941" spans="1:9">
      <c r="A11941" t="s">
        <v>4</v>
      </c>
      <c r="B11941" s="4" t="s">
        <v>5</v>
      </c>
      <c r="C11941" s="4" t="s">
        <v>14</v>
      </c>
      <c r="D11941" s="4" t="s">
        <v>14</v>
      </c>
      <c r="E11941" s="4" t="s">
        <v>24</v>
      </c>
      <c r="F11941" s="4" t="s">
        <v>10</v>
      </c>
    </row>
    <row r="11942" spans="1:9">
      <c r="A11942" t="n">
        <v>97278</v>
      </c>
      <c r="B11942" s="33" t="n">
        <v>45</v>
      </c>
      <c r="C11942" s="7" t="n">
        <v>11</v>
      </c>
      <c r="D11942" s="7" t="n">
        <v>3</v>
      </c>
      <c r="E11942" s="7" t="n">
        <v>35.0999984741211</v>
      </c>
      <c r="F11942" s="7" t="n">
        <v>0</v>
      </c>
    </row>
    <row r="11943" spans="1:9">
      <c r="A11943" t="s">
        <v>4</v>
      </c>
      <c r="B11943" s="4" t="s">
        <v>5</v>
      </c>
      <c r="C11943" s="4" t="s">
        <v>14</v>
      </c>
    </row>
    <row r="11944" spans="1:9">
      <c r="A11944" t="n">
        <v>97287</v>
      </c>
      <c r="B11944" s="62" t="n">
        <v>116</v>
      </c>
      <c r="C11944" s="7" t="n">
        <v>0</v>
      </c>
    </row>
    <row r="11945" spans="1:9">
      <c r="A11945" t="s">
        <v>4</v>
      </c>
      <c r="B11945" s="4" t="s">
        <v>5</v>
      </c>
      <c r="C11945" s="4" t="s">
        <v>14</v>
      </c>
      <c r="D11945" s="4" t="s">
        <v>10</v>
      </c>
    </row>
    <row r="11946" spans="1:9">
      <c r="A11946" t="n">
        <v>97289</v>
      </c>
      <c r="B11946" s="62" t="n">
        <v>116</v>
      </c>
      <c r="C11946" s="7" t="n">
        <v>2</v>
      </c>
      <c r="D11946" s="7" t="n">
        <v>1</v>
      </c>
    </row>
    <row r="11947" spans="1:9">
      <c r="A11947" t="s">
        <v>4</v>
      </c>
      <c r="B11947" s="4" t="s">
        <v>5</v>
      </c>
      <c r="C11947" s="4" t="s">
        <v>14</v>
      </c>
      <c r="D11947" s="4" t="s">
        <v>9</v>
      </c>
    </row>
    <row r="11948" spans="1:9">
      <c r="A11948" t="n">
        <v>97293</v>
      </c>
      <c r="B11948" s="62" t="n">
        <v>116</v>
      </c>
      <c r="C11948" s="7" t="n">
        <v>5</v>
      </c>
      <c r="D11948" s="7" t="n">
        <v>1092616192</v>
      </c>
    </row>
    <row r="11949" spans="1:9">
      <c r="A11949" t="s">
        <v>4</v>
      </c>
      <c r="B11949" s="4" t="s">
        <v>5</v>
      </c>
      <c r="C11949" s="4" t="s">
        <v>14</v>
      </c>
      <c r="D11949" s="4" t="s">
        <v>10</v>
      </c>
    </row>
    <row r="11950" spans="1:9">
      <c r="A11950" t="n">
        <v>97299</v>
      </c>
      <c r="B11950" s="62" t="n">
        <v>116</v>
      </c>
      <c r="C11950" s="7" t="n">
        <v>6</v>
      </c>
      <c r="D11950" s="7" t="n">
        <v>1</v>
      </c>
    </row>
    <row r="11951" spans="1:9">
      <c r="A11951" t="s">
        <v>4</v>
      </c>
      <c r="B11951" s="4" t="s">
        <v>5</v>
      </c>
      <c r="C11951" s="4" t="s">
        <v>14</v>
      </c>
      <c r="D11951" s="4" t="s">
        <v>10</v>
      </c>
    </row>
    <row r="11952" spans="1:9">
      <c r="A11952" t="n">
        <v>97303</v>
      </c>
      <c r="B11952" s="23" t="n">
        <v>58</v>
      </c>
      <c r="C11952" s="7" t="n">
        <v>255</v>
      </c>
      <c r="D11952" s="7" t="n">
        <v>0</v>
      </c>
    </row>
    <row r="11953" spans="1:6">
      <c r="A11953" t="s">
        <v>4</v>
      </c>
      <c r="B11953" s="4" t="s">
        <v>5</v>
      </c>
      <c r="C11953" s="4" t="s">
        <v>10</v>
      </c>
    </row>
    <row r="11954" spans="1:6">
      <c r="A11954" t="n">
        <v>97307</v>
      </c>
      <c r="B11954" s="27" t="n">
        <v>16</v>
      </c>
      <c r="C11954" s="7" t="n">
        <v>500</v>
      </c>
    </row>
    <row r="11955" spans="1:6">
      <c r="A11955" t="s">
        <v>4</v>
      </c>
      <c r="B11955" s="4" t="s">
        <v>5</v>
      </c>
      <c r="C11955" s="4" t="s">
        <v>9</v>
      </c>
    </row>
    <row r="11956" spans="1:6">
      <c r="A11956" t="n">
        <v>97310</v>
      </c>
      <c r="B11956" s="30" t="n">
        <v>15</v>
      </c>
      <c r="C11956" s="7" t="n">
        <v>256</v>
      </c>
    </row>
    <row r="11957" spans="1:6">
      <c r="A11957" t="s">
        <v>4</v>
      </c>
      <c r="B11957" s="4" t="s">
        <v>5</v>
      </c>
      <c r="C11957" s="4" t="s">
        <v>14</v>
      </c>
      <c r="D11957" s="4" t="s">
        <v>10</v>
      </c>
      <c r="E11957" s="4" t="s">
        <v>6</v>
      </c>
    </row>
    <row r="11958" spans="1:6">
      <c r="A11958" t="n">
        <v>97315</v>
      </c>
      <c r="B11958" s="26" t="n">
        <v>51</v>
      </c>
      <c r="C11958" s="7" t="n">
        <v>4</v>
      </c>
      <c r="D11958" s="7" t="n">
        <v>14</v>
      </c>
      <c r="E11958" s="7" t="s">
        <v>565</v>
      </c>
    </row>
    <row r="11959" spans="1:6">
      <c r="A11959" t="s">
        <v>4</v>
      </c>
      <c r="B11959" s="4" t="s">
        <v>5</v>
      </c>
      <c r="C11959" s="4" t="s">
        <v>10</v>
      </c>
    </row>
    <row r="11960" spans="1:6">
      <c r="A11960" t="n">
        <v>97329</v>
      </c>
      <c r="B11960" s="27" t="n">
        <v>16</v>
      </c>
      <c r="C11960" s="7" t="n">
        <v>0</v>
      </c>
    </row>
    <row r="11961" spans="1:6">
      <c r="A11961" t="s">
        <v>4</v>
      </c>
      <c r="B11961" s="4" t="s">
        <v>5</v>
      </c>
      <c r="C11961" s="4" t="s">
        <v>10</v>
      </c>
      <c r="D11961" s="4" t="s">
        <v>14</v>
      </c>
      <c r="E11961" s="4" t="s">
        <v>9</v>
      </c>
      <c r="F11961" s="4" t="s">
        <v>45</v>
      </c>
      <c r="G11961" s="4" t="s">
        <v>14</v>
      </c>
      <c r="H11961" s="4" t="s">
        <v>14</v>
      </c>
      <c r="I11961" s="4" t="s">
        <v>14</v>
      </c>
      <c r="J11961" s="4" t="s">
        <v>9</v>
      </c>
      <c r="K11961" s="4" t="s">
        <v>45</v>
      </c>
      <c r="L11961" s="4" t="s">
        <v>14</v>
      </c>
      <c r="M11961" s="4" t="s">
        <v>14</v>
      </c>
    </row>
    <row r="11962" spans="1:6">
      <c r="A11962" t="n">
        <v>97332</v>
      </c>
      <c r="B11962" s="28" t="n">
        <v>26</v>
      </c>
      <c r="C11962" s="7" t="n">
        <v>14</v>
      </c>
      <c r="D11962" s="7" t="n">
        <v>17</v>
      </c>
      <c r="E11962" s="7" t="n">
        <v>13312</v>
      </c>
      <c r="F11962" s="7" t="s">
        <v>763</v>
      </c>
      <c r="G11962" s="7" t="n">
        <v>2</v>
      </c>
      <c r="H11962" s="7" t="n">
        <v>3</v>
      </c>
      <c r="I11962" s="7" t="n">
        <v>17</v>
      </c>
      <c r="J11962" s="7" t="n">
        <v>13313</v>
      </c>
      <c r="K11962" s="7" t="s">
        <v>764</v>
      </c>
      <c r="L11962" s="7" t="n">
        <v>2</v>
      </c>
      <c r="M11962" s="7" t="n">
        <v>0</v>
      </c>
    </row>
    <row r="11963" spans="1:6">
      <c r="A11963" t="s">
        <v>4</v>
      </c>
      <c r="B11963" s="4" t="s">
        <v>5</v>
      </c>
    </row>
    <row r="11964" spans="1:6">
      <c r="A11964" t="n">
        <v>97546</v>
      </c>
      <c r="B11964" s="29" t="n">
        <v>28</v>
      </c>
    </row>
    <row r="11965" spans="1:6">
      <c r="A11965" t="s">
        <v>4</v>
      </c>
      <c r="B11965" s="4" t="s">
        <v>5</v>
      </c>
      <c r="C11965" s="4" t="s">
        <v>10</v>
      </c>
      <c r="D11965" s="4" t="s">
        <v>14</v>
      </c>
    </row>
    <row r="11966" spans="1:6">
      <c r="A11966" t="n">
        <v>97547</v>
      </c>
      <c r="B11966" s="31" t="n">
        <v>89</v>
      </c>
      <c r="C11966" s="7" t="n">
        <v>65533</v>
      </c>
      <c r="D11966" s="7" t="n">
        <v>1</v>
      </c>
    </row>
    <row r="11967" spans="1:6">
      <c r="A11967" t="s">
        <v>4</v>
      </c>
      <c r="B11967" s="4" t="s">
        <v>5</v>
      </c>
      <c r="C11967" s="4" t="s">
        <v>9</v>
      </c>
    </row>
    <row r="11968" spans="1:6">
      <c r="A11968" t="n">
        <v>97551</v>
      </c>
      <c r="B11968" s="30" t="n">
        <v>15</v>
      </c>
      <c r="C11968" s="7" t="n">
        <v>256</v>
      </c>
    </row>
    <row r="11969" spans="1:13">
      <c r="A11969" t="s">
        <v>4</v>
      </c>
      <c r="B11969" s="4" t="s">
        <v>5</v>
      </c>
      <c r="C11969" s="4" t="s">
        <v>14</v>
      </c>
      <c r="D11969" s="4" t="s">
        <v>10</v>
      </c>
      <c r="E11969" s="4" t="s">
        <v>24</v>
      </c>
    </row>
    <row r="11970" spans="1:13">
      <c r="A11970" t="n">
        <v>97556</v>
      </c>
      <c r="B11970" s="23" t="n">
        <v>58</v>
      </c>
      <c r="C11970" s="7" t="n">
        <v>101</v>
      </c>
      <c r="D11970" s="7" t="n">
        <v>300</v>
      </c>
      <c r="E11970" s="7" t="n">
        <v>1</v>
      </c>
    </row>
    <row r="11971" spans="1:13">
      <c r="A11971" t="s">
        <v>4</v>
      </c>
      <c r="B11971" s="4" t="s">
        <v>5</v>
      </c>
      <c r="C11971" s="4" t="s">
        <v>14</v>
      </c>
      <c r="D11971" s="4" t="s">
        <v>10</v>
      </c>
    </row>
    <row r="11972" spans="1:13">
      <c r="A11972" t="n">
        <v>97564</v>
      </c>
      <c r="B11972" s="23" t="n">
        <v>58</v>
      </c>
      <c r="C11972" s="7" t="n">
        <v>254</v>
      </c>
      <c r="D11972" s="7" t="n">
        <v>0</v>
      </c>
    </row>
    <row r="11973" spans="1:13">
      <c r="A11973" t="s">
        <v>4</v>
      </c>
      <c r="B11973" s="4" t="s">
        <v>5</v>
      </c>
      <c r="C11973" s="4" t="s">
        <v>14</v>
      </c>
    </row>
    <row r="11974" spans="1:13">
      <c r="A11974" t="n">
        <v>97568</v>
      </c>
      <c r="B11974" s="62" t="n">
        <v>116</v>
      </c>
      <c r="C11974" s="7" t="n">
        <v>1</v>
      </c>
    </row>
    <row r="11975" spans="1:13">
      <c r="A11975" t="s">
        <v>4</v>
      </c>
      <c r="B11975" s="4" t="s">
        <v>5</v>
      </c>
      <c r="C11975" s="4" t="s">
        <v>14</v>
      </c>
      <c r="D11975" s="4" t="s">
        <v>14</v>
      </c>
      <c r="E11975" s="4" t="s">
        <v>24</v>
      </c>
      <c r="F11975" s="4" t="s">
        <v>24</v>
      </c>
      <c r="G11975" s="4" t="s">
        <v>24</v>
      </c>
      <c r="H11975" s="4" t="s">
        <v>10</v>
      </c>
    </row>
    <row r="11976" spans="1:13">
      <c r="A11976" t="n">
        <v>97570</v>
      </c>
      <c r="B11976" s="33" t="n">
        <v>45</v>
      </c>
      <c r="C11976" s="7" t="n">
        <v>2</v>
      </c>
      <c r="D11976" s="7" t="n">
        <v>3</v>
      </c>
      <c r="E11976" s="7" t="n">
        <v>-80.9599990844727</v>
      </c>
      <c r="F11976" s="7" t="n">
        <v>178.789993286133</v>
      </c>
      <c r="G11976" s="7" t="n">
        <v>30.4200000762939</v>
      </c>
      <c r="H11976" s="7" t="n">
        <v>0</v>
      </c>
    </row>
    <row r="11977" spans="1:13">
      <c r="A11977" t="s">
        <v>4</v>
      </c>
      <c r="B11977" s="4" t="s">
        <v>5</v>
      </c>
      <c r="C11977" s="4" t="s">
        <v>14</v>
      </c>
      <c r="D11977" s="4" t="s">
        <v>14</v>
      </c>
      <c r="E11977" s="4" t="s">
        <v>24</v>
      </c>
      <c r="F11977" s="4" t="s">
        <v>24</v>
      </c>
      <c r="G11977" s="4" t="s">
        <v>24</v>
      </c>
      <c r="H11977" s="4" t="s">
        <v>10</v>
      </c>
      <c r="I11977" s="4" t="s">
        <v>14</v>
      </c>
    </row>
    <row r="11978" spans="1:13">
      <c r="A11978" t="n">
        <v>97587</v>
      </c>
      <c r="B11978" s="33" t="n">
        <v>45</v>
      </c>
      <c r="C11978" s="7" t="n">
        <v>4</v>
      </c>
      <c r="D11978" s="7" t="n">
        <v>3</v>
      </c>
      <c r="E11978" s="7" t="n">
        <v>25.2800006866455</v>
      </c>
      <c r="F11978" s="7" t="n">
        <v>121.830001831055</v>
      </c>
      <c r="G11978" s="7" t="n">
        <v>341.869995117188</v>
      </c>
      <c r="H11978" s="7" t="n">
        <v>0</v>
      </c>
      <c r="I11978" s="7" t="n">
        <v>0</v>
      </c>
    </row>
    <row r="11979" spans="1:13">
      <c r="A11979" t="s">
        <v>4</v>
      </c>
      <c r="B11979" s="4" t="s">
        <v>5</v>
      </c>
      <c r="C11979" s="4" t="s">
        <v>14</v>
      </c>
      <c r="D11979" s="4" t="s">
        <v>14</v>
      </c>
      <c r="E11979" s="4" t="s">
        <v>24</v>
      </c>
      <c r="F11979" s="4" t="s">
        <v>10</v>
      </c>
    </row>
    <row r="11980" spans="1:13">
      <c r="A11980" t="n">
        <v>97605</v>
      </c>
      <c r="B11980" s="33" t="n">
        <v>45</v>
      </c>
      <c r="C11980" s="7" t="n">
        <v>5</v>
      </c>
      <c r="D11980" s="7" t="n">
        <v>3</v>
      </c>
      <c r="E11980" s="7" t="n">
        <v>1.29999995231628</v>
      </c>
      <c r="F11980" s="7" t="n">
        <v>0</v>
      </c>
    </row>
    <row r="11981" spans="1:13">
      <c r="A11981" t="s">
        <v>4</v>
      </c>
      <c r="B11981" s="4" t="s">
        <v>5</v>
      </c>
      <c r="C11981" s="4" t="s">
        <v>14</v>
      </c>
      <c r="D11981" s="4" t="s">
        <v>14</v>
      </c>
      <c r="E11981" s="4" t="s">
        <v>24</v>
      </c>
      <c r="F11981" s="4" t="s">
        <v>10</v>
      </c>
    </row>
    <row r="11982" spans="1:13">
      <c r="A11982" t="n">
        <v>97614</v>
      </c>
      <c r="B11982" s="33" t="n">
        <v>45</v>
      </c>
      <c r="C11982" s="7" t="n">
        <v>11</v>
      </c>
      <c r="D11982" s="7" t="n">
        <v>3</v>
      </c>
      <c r="E11982" s="7" t="n">
        <v>35.7000007629395</v>
      </c>
      <c r="F11982" s="7" t="n">
        <v>0</v>
      </c>
    </row>
    <row r="11983" spans="1:13">
      <c r="A11983" t="s">
        <v>4</v>
      </c>
      <c r="B11983" s="4" t="s">
        <v>5</v>
      </c>
      <c r="C11983" s="4" t="s">
        <v>10</v>
      </c>
      <c r="D11983" s="4" t="s">
        <v>10</v>
      </c>
      <c r="E11983" s="4" t="s">
        <v>10</v>
      </c>
    </row>
    <row r="11984" spans="1:13">
      <c r="A11984" t="n">
        <v>97623</v>
      </c>
      <c r="B11984" s="64" t="n">
        <v>61</v>
      </c>
      <c r="C11984" s="7" t="n">
        <v>9</v>
      </c>
      <c r="D11984" s="7" t="n">
        <v>22</v>
      </c>
      <c r="E11984" s="7" t="n">
        <v>1000</v>
      </c>
    </row>
    <row r="11985" spans="1:9">
      <c r="A11985" t="s">
        <v>4</v>
      </c>
      <c r="B11985" s="4" t="s">
        <v>5</v>
      </c>
      <c r="C11985" s="4" t="s">
        <v>10</v>
      </c>
      <c r="D11985" s="4" t="s">
        <v>24</v>
      </c>
      <c r="E11985" s="4" t="s">
        <v>24</v>
      </c>
      <c r="F11985" s="4" t="s">
        <v>24</v>
      </c>
      <c r="G11985" s="4" t="s">
        <v>10</v>
      </c>
      <c r="H11985" s="4" t="s">
        <v>10</v>
      </c>
    </row>
    <row r="11986" spans="1:9">
      <c r="A11986" t="n">
        <v>97630</v>
      </c>
      <c r="B11986" s="52" t="n">
        <v>60</v>
      </c>
      <c r="C11986" s="7" t="n">
        <v>28</v>
      </c>
      <c r="D11986" s="7" t="n">
        <v>0</v>
      </c>
      <c r="E11986" s="7" t="n">
        <v>0</v>
      </c>
      <c r="F11986" s="7" t="n">
        <v>0</v>
      </c>
      <c r="G11986" s="7" t="n">
        <v>300</v>
      </c>
      <c r="H11986" s="7" t="n">
        <v>0</v>
      </c>
    </row>
    <row r="11987" spans="1:9">
      <c r="A11987" t="s">
        <v>4</v>
      </c>
      <c r="B11987" s="4" t="s">
        <v>5</v>
      </c>
      <c r="C11987" s="4" t="s">
        <v>14</v>
      </c>
      <c r="D11987" s="4" t="s">
        <v>10</v>
      </c>
      <c r="E11987" s="4" t="s">
        <v>10</v>
      </c>
      <c r="F11987" s="4" t="s">
        <v>9</v>
      </c>
    </row>
    <row r="11988" spans="1:9">
      <c r="A11988" t="n">
        <v>97649</v>
      </c>
      <c r="B11988" s="59" t="n">
        <v>84</v>
      </c>
      <c r="C11988" s="7" t="n">
        <v>0</v>
      </c>
      <c r="D11988" s="7" t="n">
        <v>0</v>
      </c>
      <c r="E11988" s="7" t="n">
        <v>0</v>
      </c>
      <c r="F11988" s="7" t="n">
        <v>1036831949</v>
      </c>
    </row>
    <row r="11989" spans="1:9">
      <c r="A11989" t="s">
        <v>4</v>
      </c>
      <c r="B11989" s="4" t="s">
        <v>5</v>
      </c>
      <c r="C11989" s="4" t="s">
        <v>10</v>
      </c>
      <c r="D11989" s="4" t="s">
        <v>24</v>
      </c>
      <c r="E11989" s="4" t="s">
        <v>24</v>
      </c>
      <c r="F11989" s="4" t="s">
        <v>24</v>
      </c>
      <c r="G11989" s="4" t="s">
        <v>24</v>
      </c>
    </row>
    <row r="11990" spans="1:9">
      <c r="A11990" t="n">
        <v>97659</v>
      </c>
      <c r="B11990" s="40" t="n">
        <v>46</v>
      </c>
      <c r="C11990" s="7" t="n">
        <v>7031</v>
      </c>
      <c r="D11990" s="7" t="n">
        <v>-80.629997253418</v>
      </c>
      <c r="E11990" s="7" t="n">
        <v>176.929992675781</v>
      </c>
      <c r="F11990" s="7" t="n">
        <v>31.25</v>
      </c>
      <c r="G11990" s="7" t="n">
        <v>244.199996948242</v>
      </c>
    </row>
    <row r="11991" spans="1:9">
      <c r="A11991" t="s">
        <v>4</v>
      </c>
      <c r="B11991" s="4" t="s">
        <v>5</v>
      </c>
      <c r="C11991" s="4" t="s">
        <v>14</v>
      </c>
      <c r="D11991" s="4" t="s">
        <v>10</v>
      </c>
    </row>
    <row r="11992" spans="1:9">
      <c r="A11992" t="n">
        <v>97678</v>
      </c>
      <c r="B11992" s="23" t="n">
        <v>58</v>
      </c>
      <c r="C11992" s="7" t="n">
        <v>255</v>
      </c>
      <c r="D11992" s="7" t="n">
        <v>0</v>
      </c>
    </row>
    <row r="11993" spans="1:9">
      <c r="A11993" t="s">
        <v>4</v>
      </c>
      <c r="B11993" s="4" t="s">
        <v>5</v>
      </c>
      <c r="C11993" s="4" t="s">
        <v>14</v>
      </c>
      <c r="D11993" s="4" t="s">
        <v>10</v>
      </c>
      <c r="E11993" s="4" t="s">
        <v>6</v>
      </c>
    </row>
    <row r="11994" spans="1:9">
      <c r="A11994" t="n">
        <v>97682</v>
      </c>
      <c r="B11994" s="26" t="n">
        <v>51</v>
      </c>
      <c r="C11994" s="7" t="n">
        <v>4</v>
      </c>
      <c r="D11994" s="7" t="n">
        <v>22</v>
      </c>
      <c r="E11994" s="7" t="s">
        <v>286</v>
      </c>
    </row>
    <row r="11995" spans="1:9">
      <c r="A11995" t="s">
        <v>4</v>
      </c>
      <c r="B11995" s="4" t="s">
        <v>5</v>
      </c>
      <c r="C11995" s="4" t="s">
        <v>10</v>
      </c>
    </row>
    <row r="11996" spans="1:9">
      <c r="A11996" t="n">
        <v>97696</v>
      </c>
      <c r="B11996" s="27" t="n">
        <v>16</v>
      </c>
      <c r="C11996" s="7" t="n">
        <v>0</v>
      </c>
    </row>
    <row r="11997" spans="1:9">
      <c r="A11997" t="s">
        <v>4</v>
      </c>
      <c r="B11997" s="4" t="s">
        <v>5</v>
      </c>
      <c r="C11997" s="4" t="s">
        <v>10</v>
      </c>
      <c r="D11997" s="4" t="s">
        <v>14</v>
      </c>
      <c r="E11997" s="4" t="s">
        <v>9</v>
      </c>
      <c r="F11997" s="4" t="s">
        <v>45</v>
      </c>
      <c r="G11997" s="4" t="s">
        <v>14</v>
      </c>
      <c r="H11997" s="4" t="s">
        <v>14</v>
      </c>
      <c r="I11997" s="4" t="s">
        <v>14</v>
      </c>
      <c r="J11997" s="4" t="s">
        <v>9</v>
      </c>
      <c r="K11997" s="4" t="s">
        <v>45</v>
      </c>
      <c r="L11997" s="4" t="s">
        <v>14</v>
      </c>
      <c r="M11997" s="4" t="s">
        <v>14</v>
      </c>
      <c r="N11997" s="4" t="s">
        <v>14</v>
      </c>
      <c r="O11997" s="4" t="s">
        <v>9</v>
      </c>
      <c r="P11997" s="4" t="s">
        <v>45</v>
      </c>
      <c r="Q11997" s="4" t="s">
        <v>14</v>
      </c>
      <c r="R11997" s="4" t="s">
        <v>14</v>
      </c>
    </row>
    <row r="11998" spans="1:9">
      <c r="A11998" t="n">
        <v>97699</v>
      </c>
      <c r="B11998" s="28" t="n">
        <v>26</v>
      </c>
      <c r="C11998" s="7" t="n">
        <v>22</v>
      </c>
      <c r="D11998" s="7" t="n">
        <v>17</v>
      </c>
      <c r="E11998" s="7" t="n">
        <v>30329</v>
      </c>
      <c r="F11998" s="7" t="s">
        <v>765</v>
      </c>
      <c r="G11998" s="7" t="n">
        <v>2</v>
      </c>
      <c r="H11998" s="7" t="n">
        <v>3</v>
      </c>
      <c r="I11998" s="7" t="n">
        <v>17</v>
      </c>
      <c r="J11998" s="7" t="n">
        <v>30330</v>
      </c>
      <c r="K11998" s="7" t="s">
        <v>766</v>
      </c>
      <c r="L11998" s="7" t="n">
        <v>2</v>
      </c>
      <c r="M11998" s="7" t="n">
        <v>3</v>
      </c>
      <c r="N11998" s="7" t="n">
        <v>17</v>
      </c>
      <c r="O11998" s="7" t="n">
        <v>30331</v>
      </c>
      <c r="P11998" s="7" t="s">
        <v>767</v>
      </c>
      <c r="Q11998" s="7" t="n">
        <v>2</v>
      </c>
      <c r="R11998" s="7" t="n">
        <v>0</v>
      </c>
    </row>
    <row r="11999" spans="1:9">
      <c r="A11999" t="s">
        <v>4</v>
      </c>
      <c r="B11999" s="4" t="s">
        <v>5</v>
      </c>
    </row>
    <row r="12000" spans="1:9">
      <c r="A12000" t="n">
        <v>97790</v>
      </c>
      <c r="B12000" s="29" t="n">
        <v>28</v>
      </c>
    </row>
    <row r="12001" spans="1:18">
      <c r="A12001" t="s">
        <v>4</v>
      </c>
      <c r="B12001" s="4" t="s">
        <v>5</v>
      </c>
      <c r="C12001" s="4" t="s">
        <v>10</v>
      </c>
      <c r="D12001" s="4" t="s">
        <v>14</v>
      </c>
    </row>
    <row r="12002" spans="1:18">
      <c r="A12002" t="n">
        <v>97791</v>
      </c>
      <c r="B12002" s="31" t="n">
        <v>89</v>
      </c>
      <c r="C12002" s="7" t="n">
        <v>65533</v>
      </c>
      <c r="D12002" s="7" t="n">
        <v>1</v>
      </c>
    </row>
    <row r="12003" spans="1:18">
      <c r="A12003" t="s">
        <v>4</v>
      </c>
      <c r="B12003" s="4" t="s">
        <v>5</v>
      </c>
      <c r="C12003" s="4" t="s">
        <v>14</v>
      </c>
      <c r="D12003" s="4" t="s">
        <v>10</v>
      </c>
      <c r="E12003" s="4" t="s">
        <v>24</v>
      </c>
    </row>
    <row r="12004" spans="1:18">
      <c r="A12004" t="n">
        <v>97795</v>
      </c>
      <c r="B12004" s="23" t="n">
        <v>58</v>
      </c>
      <c r="C12004" s="7" t="n">
        <v>101</v>
      </c>
      <c r="D12004" s="7" t="n">
        <v>300</v>
      </c>
      <c r="E12004" s="7" t="n">
        <v>1</v>
      </c>
    </row>
    <row r="12005" spans="1:18">
      <c r="A12005" t="s">
        <v>4</v>
      </c>
      <c r="B12005" s="4" t="s">
        <v>5</v>
      </c>
      <c r="C12005" s="4" t="s">
        <v>14</v>
      </c>
      <c r="D12005" s="4" t="s">
        <v>10</v>
      </c>
    </row>
    <row r="12006" spans="1:18">
      <c r="A12006" t="n">
        <v>97803</v>
      </c>
      <c r="B12006" s="23" t="n">
        <v>58</v>
      </c>
      <c r="C12006" s="7" t="n">
        <v>254</v>
      </c>
      <c r="D12006" s="7" t="n">
        <v>0</v>
      </c>
    </row>
    <row r="12007" spans="1:18">
      <c r="A12007" t="s">
        <v>4</v>
      </c>
      <c r="B12007" s="4" t="s">
        <v>5</v>
      </c>
      <c r="C12007" s="4" t="s">
        <v>10</v>
      </c>
      <c r="D12007" s="4" t="s">
        <v>10</v>
      </c>
      <c r="E12007" s="4" t="s">
        <v>10</v>
      </c>
    </row>
    <row r="12008" spans="1:18">
      <c r="A12008" t="n">
        <v>97807</v>
      </c>
      <c r="B12008" s="64" t="n">
        <v>61</v>
      </c>
      <c r="C12008" s="7" t="n">
        <v>1</v>
      </c>
      <c r="D12008" s="7" t="n">
        <v>22</v>
      </c>
      <c r="E12008" s="7" t="n">
        <v>1000</v>
      </c>
    </row>
    <row r="12009" spans="1:18">
      <c r="A12009" t="s">
        <v>4</v>
      </c>
      <c r="B12009" s="4" t="s">
        <v>5</v>
      </c>
      <c r="C12009" s="4" t="s">
        <v>10</v>
      </c>
      <c r="D12009" s="4" t="s">
        <v>10</v>
      </c>
      <c r="E12009" s="4" t="s">
        <v>10</v>
      </c>
    </row>
    <row r="12010" spans="1:18">
      <c r="A12010" t="n">
        <v>97814</v>
      </c>
      <c r="B12010" s="64" t="n">
        <v>61</v>
      </c>
      <c r="C12010" s="7" t="n">
        <v>8</v>
      </c>
      <c r="D12010" s="7" t="n">
        <v>22</v>
      </c>
      <c r="E12010" s="7" t="n">
        <v>1000</v>
      </c>
    </row>
    <row r="12011" spans="1:18">
      <c r="A12011" t="s">
        <v>4</v>
      </c>
      <c r="B12011" s="4" t="s">
        <v>5</v>
      </c>
      <c r="C12011" s="4" t="s">
        <v>10</v>
      </c>
      <c r="D12011" s="4" t="s">
        <v>10</v>
      </c>
      <c r="E12011" s="4" t="s">
        <v>10</v>
      </c>
    </row>
    <row r="12012" spans="1:18">
      <c r="A12012" t="n">
        <v>97821</v>
      </c>
      <c r="B12012" s="64" t="n">
        <v>61</v>
      </c>
      <c r="C12012" s="7" t="n">
        <v>61489</v>
      </c>
      <c r="D12012" s="7" t="n">
        <v>22</v>
      </c>
      <c r="E12012" s="7" t="n">
        <v>1000</v>
      </c>
    </row>
    <row r="12013" spans="1:18">
      <c r="A12013" t="s">
        <v>4</v>
      </c>
      <c r="B12013" s="4" t="s">
        <v>5</v>
      </c>
      <c r="C12013" s="4" t="s">
        <v>10</v>
      </c>
      <c r="D12013" s="4" t="s">
        <v>10</v>
      </c>
      <c r="E12013" s="4" t="s">
        <v>10</v>
      </c>
    </row>
    <row r="12014" spans="1:18">
      <c r="A12014" t="n">
        <v>97828</v>
      </c>
      <c r="B12014" s="64" t="n">
        <v>61</v>
      </c>
      <c r="C12014" s="7" t="n">
        <v>61490</v>
      </c>
      <c r="D12014" s="7" t="n">
        <v>22</v>
      </c>
      <c r="E12014" s="7" t="n">
        <v>1000</v>
      </c>
    </row>
    <row r="12015" spans="1:18">
      <c r="A12015" t="s">
        <v>4</v>
      </c>
      <c r="B12015" s="4" t="s">
        <v>5</v>
      </c>
      <c r="C12015" s="4" t="s">
        <v>10</v>
      </c>
      <c r="D12015" s="4" t="s">
        <v>10</v>
      </c>
      <c r="E12015" s="4" t="s">
        <v>10</v>
      </c>
    </row>
    <row r="12016" spans="1:18">
      <c r="A12016" t="n">
        <v>97835</v>
      </c>
      <c r="B12016" s="64" t="n">
        <v>61</v>
      </c>
      <c r="C12016" s="7" t="n">
        <v>61488</v>
      </c>
      <c r="D12016" s="7" t="n">
        <v>22</v>
      </c>
      <c r="E12016" s="7" t="n">
        <v>1000</v>
      </c>
    </row>
    <row r="12017" spans="1:5">
      <c r="A12017" t="s">
        <v>4</v>
      </c>
      <c r="B12017" s="4" t="s">
        <v>5</v>
      </c>
      <c r="C12017" s="4" t="s">
        <v>14</v>
      </c>
      <c r="D12017" s="4" t="s">
        <v>14</v>
      </c>
      <c r="E12017" s="4" t="s">
        <v>24</v>
      </c>
      <c r="F12017" s="4" t="s">
        <v>24</v>
      </c>
      <c r="G12017" s="4" t="s">
        <v>24</v>
      </c>
      <c r="H12017" s="4" t="s">
        <v>10</v>
      </c>
    </row>
    <row r="12018" spans="1:5">
      <c r="A12018" t="n">
        <v>97842</v>
      </c>
      <c r="B12018" s="33" t="n">
        <v>45</v>
      </c>
      <c r="C12018" s="7" t="n">
        <v>2</v>
      </c>
      <c r="D12018" s="7" t="n">
        <v>3</v>
      </c>
      <c r="E12018" s="7" t="n">
        <v>-88.4499969482422</v>
      </c>
      <c r="F12018" s="7" t="n">
        <v>174.800003051758</v>
      </c>
      <c r="G12018" s="7" t="n">
        <v>31.7000007629395</v>
      </c>
      <c r="H12018" s="7" t="n">
        <v>0</v>
      </c>
    </row>
    <row r="12019" spans="1:5">
      <c r="A12019" t="s">
        <v>4</v>
      </c>
      <c r="B12019" s="4" t="s">
        <v>5</v>
      </c>
      <c r="C12019" s="4" t="s">
        <v>14</v>
      </c>
      <c r="D12019" s="4" t="s">
        <v>14</v>
      </c>
      <c r="E12019" s="4" t="s">
        <v>24</v>
      </c>
      <c r="F12019" s="4" t="s">
        <v>24</v>
      </c>
      <c r="G12019" s="4" t="s">
        <v>24</v>
      </c>
      <c r="H12019" s="4" t="s">
        <v>10</v>
      </c>
      <c r="I12019" s="4" t="s">
        <v>14</v>
      </c>
    </row>
    <row r="12020" spans="1:5">
      <c r="A12020" t="n">
        <v>97859</v>
      </c>
      <c r="B12020" s="33" t="n">
        <v>45</v>
      </c>
      <c r="C12020" s="7" t="n">
        <v>4</v>
      </c>
      <c r="D12020" s="7" t="n">
        <v>3</v>
      </c>
      <c r="E12020" s="7" t="n">
        <v>14.8800001144409</v>
      </c>
      <c r="F12020" s="7" t="n">
        <v>106.199996948242</v>
      </c>
      <c r="G12020" s="7" t="n">
        <v>355.869995117188</v>
      </c>
      <c r="H12020" s="7" t="n">
        <v>0</v>
      </c>
      <c r="I12020" s="7" t="n">
        <v>0</v>
      </c>
    </row>
    <row r="12021" spans="1:5">
      <c r="A12021" t="s">
        <v>4</v>
      </c>
      <c r="B12021" s="4" t="s">
        <v>5</v>
      </c>
      <c r="C12021" s="4" t="s">
        <v>14</v>
      </c>
      <c r="D12021" s="4" t="s">
        <v>14</v>
      </c>
      <c r="E12021" s="4" t="s">
        <v>24</v>
      </c>
      <c r="F12021" s="4" t="s">
        <v>10</v>
      </c>
    </row>
    <row r="12022" spans="1:5">
      <c r="A12022" t="n">
        <v>97877</v>
      </c>
      <c r="B12022" s="33" t="n">
        <v>45</v>
      </c>
      <c r="C12022" s="7" t="n">
        <v>5</v>
      </c>
      <c r="D12022" s="7" t="n">
        <v>3</v>
      </c>
      <c r="E12022" s="7" t="n">
        <v>1.39999997615814</v>
      </c>
      <c r="F12022" s="7" t="n">
        <v>0</v>
      </c>
    </row>
    <row r="12023" spans="1:5">
      <c r="A12023" t="s">
        <v>4</v>
      </c>
      <c r="B12023" s="4" t="s">
        <v>5</v>
      </c>
      <c r="C12023" s="4" t="s">
        <v>14</v>
      </c>
      <c r="D12023" s="4" t="s">
        <v>14</v>
      </c>
      <c r="E12023" s="4" t="s">
        <v>24</v>
      </c>
      <c r="F12023" s="4" t="s">
        <v>10</v>
      </c>
    </row>
    <row r="12024" spans="1:5">
      <c r="A12024" t="n">
        <v>97886</v>
      </c>
      <c r="B12024" s="33" t="n">
        <v>45</v>
      </c>
      <c r="C12024" s="7" t="n">
        <v>11</v>
      </c>
      <c r="D12024" s="7" t="n">
        <v>3</v>
      </c>
      <c r="E12024" s="7" t="n">
        <v>32.2000007629395</v>
      </c>
      <c r="F12024" s="7" t="n">
        <v>0</v>
      </c>
    </row>
    <row r="12025" spans="1:5">
      <c r="A12025" t="s">
        <v>4</v>
      </c>
      <c r="B12025" s="4" t="s">
        <v>5</v>
      </c>
      <c r="C12025" s="4" t="s">
        <v>14</v>
      </c>
      <c r="D12025" s="4" t="s">
        <v>14</v>
      </c>
      <c r="E12025" s="4" t="s">
        <v>24</v>
      </c>
      <c r="F12025" s="4" t="s">
        <v>24</v>
      </c>
      <c r="G12025" s="4" t="s">
        <v>24</v>
      </c>
      <c r="H12025" s="4" t="s">
        <v>10</v>
      </c>
    </row>
    <row r="12026" spans="1:5">
      <c r="A12026" t="n">
        <v>97895</v>
      </c>
      <c r="B12026" s="33" t="n">
        <v>45</v>
      </c>
      <c r="C12026" s="7" t="n">
        <v>2</v>
      </c>
      <c r="D12026" s="7" t="n">
        <v>3</v>
      </c>
      <c r="E12026" s="7" t="n">
        <v>-88.379997253418</v>
      </c>
      <c r="F12026" s="7" t="n">
        <v>174.800003051758</v>
      </c>
      <c r="G12026" s="7" t="n">
        <v>31.7800006866455</v>
      </c>
      <c r="H12026" s="7" t="n">
        <v>0</v>
      </c>
    </row>
    <row r="12027" spans="1:5">
      <c r="A12027" t="s">
        <v>4</v>
      </c>
      <c r="B12027" s="4" t="s">
        <v>5</v>
      </c>
      <c r="C12027" s="4" t="s">
        <v>14</v>
      </c>
      <c r="D12027" s="4" t="s">
        <v>14</v>
      </c>
      <c r="E12027" s="4" t="s">
        <v>24</v>
      </c>
      <c r="F12027" s="4" t="s">
        <v>24</v>
      </c>
      <c r="G12027" s="4" t="s">
        <v>24</v>
      </c>
      <c r="H12027" s="4" t="s">
        <v>10</v>
      </c>
      <c r="I12027" s="4" t="s">
        <v>14</v>
      </c>
    </row>
    <row r="12028" spans="1:5">
      <c r="A12028" t="n">
        <v>97912</v>
      </c>
      <c r="B12028" s="33" t="n">
        <v>45</v>
      </c>
      <c r="C12028" s="7" t="n">
        <v>4</v>
      </c>
      <c r="D12028" s="7" t="n">
        <v>3</v>
      </c>
      <c r="E12028" s="7" t="n">
        <v>14.8800001144409</v>
      </c>
      <c r="F12028" s="7" t="n">
        <v>117.300003051758</v>
      </c>
      <c r="G12028" s="7" t="n">
        <v>355.869995117188</v>
      </c>
      <c r="H12028" s="7" t="n">
        <v>0</v>
      </c>
      <c r="I12028" s="7" t="n">
        <v>0</v>
      </c>
    </row>
    <row r="12029" spans="1:5">
      <c r="A12029" t="s">
        <v>4</v>
      </c>
      <c r="B12029" s="4" t="s">
        <v>5</v>
      </c>
      <c r="C12029" s="4" t="s">
        <v>14</v>
      </c>
      <c r="D12029" s="4" t="s">
        <v>14</v>
      </c>
      <c r="E12029" s="4" t="s">
        <v>24</v>
      </c>
      <c r="F12029" s="4" t="s">
        <v>10</v>
      </c>
    </row>
    <row r="12030" spans="1:5">
      <c r="A12030" t="n">
        <v>97930</v>
      </c>
      <c r="B12030" s="33" t="n">
        <v>45</v>
      </c>
      <c r="C12030" s="7" t="n">
        <v>5</v>
      </c>
      <c r="D12030" s="7" t="n">
        <v>3</v>
      </c>
      <c r="E12030" s="7" t="n">
        <v>1.39999997615814</v>
      </c>
      <c r="F12030" s="7" t="n">
        <v>0</v>
      </c>
    </row>
    <row r="12031" spans="1:5">
      <c r="A12031" t="s">
        <v>4</v>
      </c>
      <c r="B12031" s="4" t="s">
        <v>5</v>
      </c>
      <c r="C12031" s="4" t="s">
        <v>14</v>
      </c>
      <c r="D12031" s="4" t="s">
        <v>14</v>
      </c>
      <c r="E12031" s="4" t="s">
        <v>24</v>
      </c>
      <c r="F12031" s="4" t="s">
        <v>10</v>
      </c>
    </row>
    <row r="12032" spans="1:5">
      <c r="A12032" t="n">
        <v>97939</v>
      </c>
      <c r="B12032" s="33" t="n">
        <v>45</v>
      </c>
      <c r="C12032" s="7" t="n">
        <v>11</v>
      </c>
      <c r="D12032" s="7" t="n">
        <v>3</v>
      </c>
      <c r="E12032" s="7" t="n">
        <v>32.2000007629395</v>
      </c>
      <c r="F12032" s="7" t="n">
        <v>0</v>
      </c>
    </row>
    <row r="12033" spans="1:9">
      <c r="A12033" t="s">
        <v>4</v>
      </c>
      <c r="B12033" s="4" t="s">
        <v>5</v>
      </c>
      <c r="C12033" s="4" t="s">
        <v>14</v>
      </c>
      <c r="D12033" s="4" t="s">
        <v>10</v>
      </c>
      <c r="E12033" s="4" t="s">
        <v>6</v>
      </c>
      <c r="F12033" s="4" t="s">
        <v>6</v>
      </c>
      <c r="G12033" s="4" t="s">
        <v>6</v>
      </c>
      <c r="H12033" s="4" t="s">
        <v>6</v>
      </c>
    </row>
    <row r="12034" spans="1:9">
      <c r="A12034" t="n">
        <v>97948</v>
      </c>
      <c r="B12034" s="26" t="n">
        <v>51</v>
      </c>
      <c r="C12034" s="7" t="n">
        <v>3</v>
      </c>
      <c r="D12034" s="7" t="n">
        <v>9</v>
      </c>
      <c r="E12034" s="7" t="s">
        <v>159</v>
      </c>
      <c r="F12034" s="7" t="s">
        <v>159</v>
      </c>
      <c r="G12034" s="7" t="s">
        <v>158</v>
      </c>
      <c r="H12034" s="7" t="s">
        <v>159</v>
      </c>
    </row>
    <row r="12035" spans="1:9">
      <c r="A12035" t="s">
        <v>4</v>
      </c>
      <c r="B12035" s="4" t="s">
        <v>5</v>
      </c>
      <c r="C12035" s="4" t="s">
        <v>10</v>
      </c>
      <c r="D12035" s="4" t="s">
        <v>10</v>
      </c>
      <c r="E12035" s="4" t="s">
        <v>24</v>
      </c>
      <c r="F12035" s="4" t="s">
        <v>14</v>
      </c>
    </row>
    <row r="12036" spans="1:9">
      <c r="A12036" t="n">
        <v>97961</v>
      </c>
      <c r="B12036" s="80" t="n">
        <v>53</v>
      </c>
      <c r="C12036" s="7" t="n">
        <v>9</v>
      </c>
      <c r="D12036" s="7" t="n">
        <v>22</v>
      </c>
      <c r="E12036" s="7" t="n">
        <v>0</v>
      </c>
      <c r="F12036" s="7" t="n">
        <v>0</v>
      </c>
    </row>
    <row r="12037" spans="1:9">
      <c r="A12037" t="s">
        <v>4</v>
      </c>
      <c r="B12037" s="4" t="s">
        <v>5</v>
      </c>
      <c r="C12037" s="4" t="s">
        <v>14</v>
      </c>
      <c r="D12037" s="4" t="s">
        <v>10</v>
      </c>
    </row>
    <row r="12038" spans="1:9">
      <c r="A12038" t="n">
        <v>97971</v>
      </c>
      <c r="B12038" s="23" t="n">
        <v>58</v>
      </c>
      <c r="C12038" s="7" t="n">
        <v>255</v>
      </c>
      <c r="D12038" s="7" t="n">
        <v>0</v>
      </c>
    </row>
    <row r="12039" spans="1:9">
      <c r="A12039" t="s">
        <v>4</v>
      </c>
      <c r="B12039" s="4" t="s">
        <v>5</v>
      </c>
      <c r="C12039" s="4" t="s">
        <v>10</v>
      </c>
    </row>
    <row r="12040" spans="1:9">
      <c r="A12040" t="n">
        <v>97975</v>
      </c>
      <c r="B12040" s="27" t="n">
        <v>16</v>
      </c>
      <c r="C12040" s="7" t="n">
        <v>300</v>
      </c>
    </row>
    <row r="12041" spans="1:9">
      <c r="A12041" t="s">
        <v>4</v>
      </c>
      <c r="B12041" s="4" t="s">
        <v>5</v>
      </c>
      <c r="C12041" s="4" t="s">
        <v>10</v>
      </c>
      <c r="D12041" s="4" t="s">
        <v>14</v>
      </c>
      <c r="E12041" s="4" t="s">
        <v>6</v>
      </c>
      <c r="F12041" s="4" t="s">
        <v>24</v>
      </c>
      <c r="G12041" s="4" t="s">
        <v>24</v>
      </c>
      <c r="H12041" s="4" t="s">
        <v>24</v>
      </c>
    </row>
    <row r="12042" spans="1:9">
      <c r="A12042" t="n">
        <v>97978</v>
      </c>
      <c r="B12042" s="44" t="n">
        <v>48</v>
      </c>
      <c r="C12042" s="7" t="n">
        <v>9</v>
      </c>
      <c r="D12042" s="7" t="n">
        <v>0</v>
      </c>
      <c r="E12042" s="7" t="s">
        <v>707</v>
      </c>
      <c r="F12042" s="7" t="n">
        <v>0.5</v>
      </c>
      <c r="G12042" s="7" t="n">
        <v>1</v>
      </c>
      <c r="H12042" s="7" t="n">
        <v>0</v>
      </c>
    </row>
    <row r="12043" spans="1:9">
      <c r="A12043" t="s">
        <v>4</v>
      </c>
      <c r="B12043" s="4" t="s">
        <v>5</v>
      </c>
      <c r="C12043" s="4" t="s">
        <v>14</v>
      </c>
      <c r="D12043" s="4" t="s">
        <v>10</v>
      </c>
      <c r="E12043" s="4" t="s">
        <v>6</v>
      </c>
    </row>
    <row r="12044" spans="1:9">
      <c r="A12044" t="n">
        <v>98004</v>
      </c>
      <c r="B12044" s="26" t="n">
        <v>51</v>
      </c>
      <c r="C12044" s="7" t="n">
        <v>4</v>
      </c>
      <c r="D12044" s="7" t="n">
        <v>9</v>
      </c>
      <c r="E12044" s="7" t="s">
        <v>768</v>
      </c>
    </row>
    <row r="12045" spans="1:9">
      <c r="A12045" t="s">
        <v>4</v>
      </c>
      <c r="B12045" s="4" t="s">
        <v>5</v>
      </c>
      <c r="C12045" s="4" t="s">
        <v>10</v>
      </c>
    </row>
    <row r="12046" spans="1:9">
      <c r="A12046" t="n">
        <v>98018</v>
      </c>
      <c r="B12046" s="27" t="n">
        <v>16</v>
      </c>
      <c r="C12046" s="7" t="n">
        <v>0</v>
      </c>
    </row>
    <row r="12047" spans="1:9">
      <c r="A12047" t="s">
        <v>4</v>
      </c>
      <c r="B12047" s="4" t="s">
        <v>5</v>
      </c>
      <c r="C12047" s="4" t="s">
        <v>10</v>
      </c>
      <c r="D12047" s="4" t="s">
        <v>14</v>
      </c>
      <c r="E12047" s="4" t="s">
        <v>9</v>
      </c>
      <c r="F12047" s="4" t="s">
        <v>45</v>
      </c>
      <c r="G12047" s="4" t="s">
        <v>14</v>
      </c>
      <c r="H12047" s="4" t="s">
        <v>14</v>
      </c>
    </row>
    <row r="12048" spans="1:9">
      <c r="A12048" t="n">
        <v>98021</v>
      </c>
      <c r="B12048" s="28" t="n">
        <v>26</v>
      </c>
      <c r="C12048" s="7" t="n">
        <v>9</v>
      </c>
      <c r="D12048" s="7" t="n">
        <v>17</v>
      </c>
      <c r="E12048" s="7" t="n">
        <v>5331</v>
      </c>
      <c r="F12048" s="7" t="s">
        <v>769</v>
      </c>
      <c r="G12048" s="7" t="n">
        <v>2</v>
      </c>
      <c r="H12048" s="7" t="n">
        <v>0</v>
      </c>
    </row>
    <row r="12049" spans="1:8">
      <c r="A12049" t="s">
        <v>4</v>
      </c>
      <c r="B12049" s="4" t="s">
        <v>5</v>
      </c>
    </row>
    <row r="12050" spans="1:8">
      <c r="A12050" t="n">
        <v>98055</v>
      </c>
      <c r="B12050" s="29" t="n">
        <v>28</v>
      </c>
    </row>
    <row r="12051" spans="1:8">
      <c r="A12051" t="s">
        <v>4</v>
      </c>
      <c r="B12051" s="4" t="s">
        <v>5</v>
      </c>
      <c r="C12051" s="4" t="s">
        <v>14</v>
      </c>
      <c r="D12051" s="4" t="s">
        <v>10</v>
      </c>
      <c r="E12051" s="4" t="s">
        <v>6</v>
      </c>
    </row>
    <row r="12052" spans="1:8">
      <c r="A12052" t="n">
        <v>98056</v>
      </c>
      <c r="B12052" s="26" t="n">
        <v>51</v>
      </c>
      <c r="C12052" s="7" t="n">
        <v>4</v>
      </c>
      <c r="D12052" s="7" t="n">
        <v>9</v>
      </c>
      <c r="E12052" s="7" t="s">
        <v>770</v>
      </c>
    </row>
    <row r="12053" spans="1:8">
      <c r="A12053" t="s">
        <v>4</v>
      </c>
      <c r="B12053" s="4" t="s">
        <v>5</v>
      </c>
      <c r="C12053" s="4" t="s">
        <v>10</v>
      </c>
    </row>
    <row r="12054" spans="1:8">
      <c r="A12054" t="n">
        <v>98070</v>
      </c>
      <c r="B12054" s="27" t="n">
        <v>16</v>
      </c>
      <c r="C12054" s="7" t="n">
        <v>0</v>
      </c>
    </row>
    <row r="12055" spans="1:8">
      <c r="A12055" t="s">
        <v>4</v>
      </c>
      <c r="B12055" s="4" t="s">
        <v>5</v>
      </c>
      <c r="C12055" s="4" t="s">
        <v>10</v>
      </c>
      <c r="D12055" s="4" t="s">
        <v>14</v>
      </c>
      <c r="E12055" s="4" t="s">
        <v>9</v>
      </c>
      <c r="F12055" s="4" t="s">
        <v>45</v>
      </c>
      <c r="G12055" s="4" t="s">
        <v>14</v>
      </c>
      <c r="H12055" s="4" t="s">
        <v>14</v>
      </c>
    </row>
    <row r="12056" spans="1:8">
      <c r="A12056" t="n">
        <v>98073</v>
      </c>
      <c r="B12056" s="28" t="n">
        <v>26</v>
      </c>
      <c r="C12056" s="7" t="n">
        <v>9</v>
      </c>
      <c r="D12056" s="7" t="n">
        <v>17</v>
      </c>
      <c r="E12056" s="7" t="n">
        <v>5332</v>
      </c>
      <c r="F12056" s="7" t="s">
        <v>771</v>
      </c>
      <c r="G12056" s="7" t="n">
        <v>2</v>
      </c>
      <c r="H12056" s="7" t="n">
        <v>0</v>
      </c>
    </row>
    <row r="12057" spans="1:8">
      <c r="A12057" t="s">
        <v>4</v>
      </c>
      <c r="B12057" s="4" t="s">
        <v>5</v>
      </c>
    </row>
    <row r="12058" spans="1:8">
      <c r="A12058" t="n">
        <v>98104</v>
      </c>
      <c r="B12058" s="29" t="n">
        <v>28</v>
      </c>
    </row>
    <row r="12059" spans="1:8">
      <c r="A12059" t="s">
        <v>4</v>
      </c>
      <c r="B12059" s="4" t="s">
        <v>5</v>
      </c>
      <c r="C12059" s="4" t="s">
        <v>14</v>
      </c>
      <c r="D12059" s="4" t="s">
        <v>14</v>
      </c>
      <c r="E12059" s="4" t="s">
        <v>24</v>
      </c>
      <c r="F12059" s="4" t="s">
        <v>24</v>
      </c>
      <c r="G12059" s="4" t="s">
        <v>24</v>
      </c>
      <c r="H12059" s="4" t="s">
        <v>10</v>
      </c>
    </row>
    <row r="12060" spans="1:8">
      <c r="A12060" t="n">
        <v>98105</v>
      </c>
      <c r="B12060" s="33" t="n">
        <v>45</v>
      </c>
      <c r="C12060" s="7" t="n">
        <v>2</v>
      </c>
      <c r="D12060" s="7" t="n">
        <v>3</v>
      </c>
      <c r="E12060" s="7" t="n">
        <v>-88.4499969482422</v>
      </c>
      <c r="F12060" s="7" t="n">
        <v>175.25</v>
      </c>
      <c r="G12060" s="7" t="n">
        <v>32.3300018310547</v>
      </c>
      <c r="H12060" s="7" t="n">
        <v>3000</v>
      </c>
    </row>
    <row r="12061" spans="1:8">
      <c r="A12061" t="s">
        <v>4</v>
      </c>
      <c r="B12061" s="4" t="s">
        <v>5</v>
      </c>
      <c r="C12061" s="4" t="s">
        <v>14</v>
      </c>
      <c r="D12061" s="4" t="s">
        <v>14</v>
      </c>
      <c r="E12061" s="4" t="s">
        <v>24</v>
      </c>
      <c r="F12061" s="4" t="s">
        <v>24</v>
      </c>
      <c r="G12061" s="4" t="s">
        <v>24</v>
      </c>
      <c r="H12061" s="4" t="s">
        <v>10</v>
      </c>
      <c r="I12061" s="4" t="s">
        <v>14</v>
      </c>
    </row>
    <row r="12062" spans="1:8">
      <c r="A12062" t="n">
        <v>98122</v>
      </c>
      <c r="B12062" s="33" t="n">
        <v>45</v>
      </c>
      <c r="C12062" s="7" t="n">
        <v>4</v>
      </c>
      <c r="D12062" s="7" t="n">
        <v>3</v>
      </c>
      <c r="E12062" s="7" t="n">
        <v>10.8400001525879</v>
      </c>
      <c r="F12062" s="7" t="n">
        <v>54.4700012207031</v>
      </c>
      <c r="G12062" s="7" t="n">
        <v>347.869995117188</v>
      </c>
      <c r="H12062" s="7" t="n">
        <v>3000</v>
      </c>
      <c r="I12062" s="7" t="n">
        <v>1</v>
      </c>
    </row>
    <row r="12063" spans="1:8">
      <c r="A12063" t="s">
        <v>4</v>
      </c>
      <c r="B12063" s="4" t="s">
        <v>5</v>
      </c>
      <c r="C12063" s="4" t="s">
        <v>14</v>
      </c>
      <c r="D12063" s="4" t="s">
        <v>14</v>
      </c>
      <c r="E12063" s="4" t="s">
        <v>24</v>
      </c>
      <c r="F12063" s="4" t="s">
        <v>10</v>
      </c>
    </row>
    <row r="12064" spans="1:8">
      <c r="A12064" t="n">
        <v>98140</v>
      </c>
      <c r="B12064" s="33" t="n">
        <v>45</v>
      </c>
      <c r="C12064" s="7" t="n">
        <v>5</v>
      </c>
      <c r="D12064" s="7" t="n">
        <v>3</v>
      </c>
      <c r="E12064" s="7" t="n">
        <v>4</v>
      </c>
      <c r="F12064" s="7" t="n">
        <v>3000</v>
      </c>
    </row>
    <row r="12065" spans="1:9">
      <c r="A12065" t="s">
        <v>4</v>
      </c>
      <c r="B12065" s="4" t="s">
        <v>5</v>
      </c>
      <c r="C12065" s="4" t="s">
        <v>14</v>
      </c>
      <c r="D12065" s="4" t="s">
        <v>14</v>
      </c>
      <c r="E12065" s="4" t="s">
        <v>24</v>
      </c>
      <c r="F12065" s="4" t="s">
        <v>10</v>
      </c>
    </row>
    <row r="12066" spans="1:9">
      <c r="A12066" t="n">
        <v>98149</v>
      </c>
      <c r="B12066" s="33" t="n">
        <v>45</v>
      </c>
      <c r="C12066" s="7" t="n">
        <v>11</v>
      </c>
      <c r="D12066" s="7" t="n">
        <v>3</v>
      </c>
      <c r="E12066" s="7" t="n">
        <v>32.2000007629395</v>
      </c>
      <c r="F12066" s="7" t="n">
        <v>3000</v>
      </c>
    </row>
    <row r="12067" spans="1:9">
      <c r="A12067" t="s">
        <v>4</v>
      </c>
      <c r="B12067" s="4" t="s">
        <v>5</v>
      </c>
      <c r="C12067" s="4" t="s">
        <v>10</v>
      </c>
    </row>
    <row r="12068" spans="1:9">
      <c r="A12068" t="n">
        <v>98158</v>
      </c>
      <c r="B12068" s="27" t="n">
        <v>16</v>
      </c>
      <c r="C12068" s="7" t="n">
        <v>1000</v>
      </c>
    </row>
    <row r="12069" spans="1:9">
      <c r="A12069" t="s">
        <v>4</v>
      </c>
      <c r="B12069" s="4" t="s">
        <v>5</v>
      </c>
      <c r="C12069" s="4" t="s">
        <v>10</v>
      </c>
      <c r="D12069" s="4" t="s">
        <v>14</v>
      </c>
      <c r="E12069" s="4" t="s">
        <v>14</v>
      </c>
      <c r="F12069" s="4" t="s">
        <v>6</v>
      </c>
    </row>
    <row r="12070" spans="1:9">
      <c r="A12070" t="n">
        <v>98161</v>
      </c>
      <c r="B12070" s="45" t="n">
        <v>20</v>
      </c>
      <c r="C12070" s="7" t="n">
        <v>7030</v>
      </c>
      <c r="D12070" s="7" t="n">
        <v>2</v>
      </c>
      <c r="E12070" s="7" t="n">
        <v>11</v>
      </c>
      <c r="F12070" s="7" t="s">
        <v>772</v>
      </c>
    </row>
    <row r="12071" spans="1:9">
      <c r="A12071" t="s">
        <v>4</v>
      </c>
      <c r="B12071" s="4" t="s">
        <v>5</v>
      </c>
      <c r="C12071" s="4" t="s">
        <v>14</v>
      </c>
      <c r="D12071" s="4" t="s">
        <v>10</v>
      </c>
    </row>
    <row r="12072" spans="1:9">
      <c r="A12072" t="n">
        <v>98190</v>
      </c>
      <c r="B12072" s="33" t="n">
        <v>45</v>
      </c>
      <c r="C12072" s="7" t="n">
        <v>7</v>
      </c>
      <c r="D12072" s="7" t="n">
        <v>255</v>
      </c>
    </row>
    <row r="12073" spans="1:9">
      <c r="A12073" t="s">
        <v>4</v>
      </c>
      <c r="B12073" s="4" t="s">
        <v>5</v>
      </c>
      <c r="C12073" s="4" t="s">
        <v>10</v>
      </c>
    </row>
    <row r="12074" spans="1:9">
      <c r="A12074" t="n">
        <v>98194</v>
      </c>
      <c r="B12074" s="27" t="n">
        <v>16</v>
      </c>
      <c r="C12074" s="7" t="n">
        <v>800</v>
      </c>
    </row>
    <row r="12075" spans="1:9">
      <c r="A12075" t="s">
        <v>4</v>
      </c>
      <c r="B12075" s="4" t="s">
        <v>5</v>
      </c>
      <c r="C12075" s="4" t="s">
        <v>14</v>
      </c>
      <c r="D12075" s="4" t="s">
        <v>10</v>
      </c>
      <c r="E12075" s="4" t="s">
        <v>24</v>
      </c>
    </row>
    <row r="12076" spans="1:9">
      <c r="A12076" t="n">
        <v>98197</v>
      </c>
      <c r="B12076" s="23" t="n">
        <v>58</v>
      </c>
      <c r="C12076" s="7" t="n">
        <v>101</v>
      </c>
      <c r="D12076" s="7" t="n">
        <v>300</v>
      </c>
      <c r="E12076" s="7" t="n">
        <v>1</v>
      </c>
    </row>
    <row r="12077" spans="1:9">
      <c r="A12077" t="s">
        <v>4</v>
      </c>
      <c r="B12077" s="4" t="s">
        <v>5</v>
      </c>
      <c r="C12077" s="4" t="s">
        <v>14</v>
      </c>
      <c r="D12077" s="4" t="s">
        <v>10</v>
      </c>
    </row>
    <row r="12078" spans="1:9">
      <c r="A12078" t="n">
        <v>98205</v>
      </c>
      <c r="B12078" s="23" t="n">
        <v>58</v>
      </c>
      <c r="C12078" s="7" t="n">
        <v>254</v>
      </c>
      <c r="D12078" s="7" t="n">
        <v>0</v>
      </c>
    </row>
    <row r="12079" spans="1:9">
      <c r="A12079" t="s">
        <v>4</v>
      </c>
      <c r="B12079" s="4" t="s">
        <v>5</v>
      </c>
      <c r="C12079" s="4" t="s">
        <v>14</v>
      </c>
      <c r="D12079" s="4" t="s">
        <v>14</v>
      </c>
      <c r="E12079" s="4" t="s">
        <v>24</v>
      </c>
      <c r="F12079" s="4" t="s">
        <v>24</v>
      </c>
      <c r="G12079" s="4" t="s">
        <v>24</v>
      </c>
      <c r="H12079" s="4" t="s">
        <v>10</v>
      </c>
    </row>
    <row r="12080" spans="1:9">
      <c r="A12080" t="n">
        <v>98209</v>
      </c>
      <c r="B12080" s="33" t="n">
        <v>45</v>
      </c>
      <c r="C12080" s="7" t="n">
        <v>2</v>
      </c>
      <c r="D12080" s="7" t="n">
        <v>3</v>
      </c>
      <c r="E12080" s="7" t="n">
        <v>-81.3499984741211</v>
      </c>
      <c r="F12080" s="7" t="n">
        <v>178.690002441406</v>
      </c>
      <c r="G12080" s="7" t="n">
        <v>31.3099994659424</v>
      </c>
      <c r="H12080" s="7" t="n">
        <v>0</v>
      </c>
    </row>
    <row r="12081" spans="1:8">
      <c r="A12081" t="s">
        <v>4</v>
      </c>
      <c r="B12081" s="4" t="s">
        <v>5</v>
      </c>
      <c r="C12081" s="4" t="s">
        <v>14</v>
      </c>
      <c r="D12081" s="4" t="s">
        <v>14</v>
      </c>
      <c r="E12081" s="4" t="s">
        <v>24</v>
      </c>
      <c r="F12081" s="4" t="s">
        <v>24</v>
      </c>
      <c r="G12081" s="4" t="s">
        <v>24</v>
      </c>
      <c r="H12081" s="4" t="s">
        <v>10</v>
      </c>
      <c r="I12081" s="4" t="s">
        <v>14</v>
      </c>
    </row>
    <row r="12082" spans="1:8">
      <c r="A12082" t="n">
        <v>98226</v>
      </c>
      <c r="B12082" s="33" t="n">
        <v>45</v>
      </c>
      <c r="C12082" s="7" t="n">
        <v>4</v>
      </c>
      <c r="D12082" s="7" t="n">
        <v>3</v>
      </c>
      <c r="E12082" s="7" t="n">
        <v>-14.5299997329712</v>
      </c>
      <c r="F12082" s="7" t="n">
        <v>303.630004882813</v>
      </c>
      <c r="G12082" s="7" t="n">
        <v>353.869995117188</v>
      </c>
      <c r="H12082" s="7" t="n">
        <v>0</v>
      </c>
      <c r="I12082" s="7" t="n">
        <v>0</v>
      </c>
    </row>
    <row r="12083" spans="1:8">
      <c r="A12083" t="s">
        <v>4</v>
      </c>
      <c r="B12083" s="4" t="s">
        <v>5</v>
      </c>
      <c r="C12083" s="4" t="s">
        <v>14</v>
      </c>
      <c r="D12083" s="4" t="s">
        <v>14</v>
      </c>
      <c r="E12083" s="4" t="s">
        <v>24</v>
      </c>
      <c r="F12083" s="4" t="s">
        <v>10</v>
      </c>
    </row>
    <row r="12084" spans="1:8">
      <c r="A12084" t="n">
        <v>98244</v>
      </c>
      <c r="B12084" s="33" t="n">
        <v>45</v>
      </c>
      <c r="C12084" s="7" t="n">
        <v>5</v>
      </c>
      <c r="D12084" s="7" t="n">
        <v>3</v>
      </c>
      <c r="E12084" s="7" t="n">
        <v>2.09999990463257</v>
      </c>
      <c r="F12084" s="7" t="n">
        <v>0</v>
      </c>
    </row>
    <row r="12085" spans="1:8">
      <c r="A12085" t="s">
        <v>4</v>
      </c>
      <c r="B12085" s="4" t="s">
        <v>5</v>
      </c>
      <c r="C12085" s="4" t="s">
        <v>14</v>
      </c>
      <c r="D12085" s="4" t="s">
        <v>14</v>
      </c>
      <c r="E12085" s="4" t="s">
        <v>24</v>
      </c>
      <c r="F12085" s="4" t="s">
        <v>10</v>
      </c>
    </row>
    <row r="12086" spans="1:8">
      <c r="A12086" t="n">
        <v>98253</v>
      </c>
      <c r="B12086" s="33" t="n">
        <v>45</v>
      </c>
      <c r="C12086" s="7" t="n">
        <v>5</v>
      </c>
      <c r="D12086" s="7" t="n">
        <v>3</v>
      </c>
      <c r="E12086" s="7" t="n">
        <v>1.89999997615814</v>
      </c>
      <c r="F12086" s="7" t="n">
        <v>3000</v>
      </c>
    </row>
    <row r="12087" spans="1:8">
      <c r="A12087" t="s">
        <v>4</v>
      </c>
      <c r="B12087" s="4" t="s">
        <v>5</v>
      </c>
      <c r="C12087" s="4" t="s">
        <v>14</v>
      </c>
      <c r="D12087" s="4" t="s">
        <v>14</v>
      </c>
      <c r="E12087" s="4" t="s">
        <v>24</v>
      </c>
      <c r="F12087" s="4" t="s">
        <v>10</v>
      </c>
    </row>
    <row r="12088" spans="1:8">
      <c r="A12088" t="n">
        <v>98262</v>
      </c>
      <c r="B12088" s="33" t="n">
        <v>45</v>
      </c>
      <c r="C12088" s="7" t="n">
        <v>11</v>
      </c>
      <c r="D12088" s="7" t="n">
        <v>3</v>
      </c>
      <c r="E12088" s="7" t="n">
        <v>39.0999984741211</v>
      </c>
      <c r="F12088" s="7" t="n">
        <v>0</v>
      </c>
    </row>
    <row r="12089" spans="1:8">
      <c r="A12089" t="s">
        <v>4</v>
      </c>
      <c r="B12089" s="4" t="s">
        <v>5</v>
      </c>
      <c r="C12089" s="4" t="s">
        <v>14</v>
      </c>
      <c r="D12089" s="4" t="s">
        <v>10</v>
      </c>
      <c r="E12089" s="4" t="s">
        <v>6</v>
      </c>
      <c r="F12089" s="4" t="s">
        <v>6</v>
      </c>
      <c r="G12089" s="4" t="s">
        <v>6</v>
      </c>
      <c r="H12089" s="4" t="s">
        <v>6</v>
      </c>
    </row>
    <row r="12090" spans="1:8">
      <c r="A12090" t="n">
        <v>98271</v>
      </c>
      <c r="B12090" s="26" t="n">
        <v>51</v>
      </c>
      <c r="C12090" s="7" t="n">
        <v>3</v>
      </c>
      <c r="D12090" s="7" t="n">
        <v>22</v>
      </c>
      <c r="E12090" s="7" t="s">
        <v>735</v>
      </c>
      <c r="F12090" s="7" t="s">
        <v>274</v>
      </c>
      <c r="G12090" s="7" t="s">
        <v>158</v>
      </c>
      <c r="H12090" s="7" t="s">
        <v>159</v>
      </c>
    </row>
    <row r="12091" spans="1:8">
      <c r="A12091" t="s">
        <v>4</v>
      </c>
      <c r="B12091" s="4" t="s">
        <v>5</v>
      </c>
      <c r="C12091" s="4" t="s">
        <v>14</v>
      </c>
      <c r="D12091" s="4" t="s">
        <v>10</v>
      </c>
      <c r="E12091" s="4" t="s">
        <v>6</v>
      </c>
      <c r="F12091" s="4" t="s">
        <v>6</v>
      </c>
      <c r="G12091" s="4" t="s">
        <v>6</v>
      </c>
      <c r="H12091" s="4" t="s">
        <v>6</v>
      </c>
    </row>
    <row r="12092" spans="1:8">
      <c r="A12092" t="n">
        <v>98292</v>
      </c>
      <c r="B12092" s="26" t="n">
        <v>51</v>
      </c>
      <c r="C12092" s="7" t="n">
        <v>3</v>
      </c>
      <c r="D12092" s="7" t="n">
        <v>9</v>
      </c>
      <c r="E12092" s="7" t="s">
        <v>273</v>
      </c>
      <c r="F12092" s="7" t="s">
        <v>274</v>
      </c>
      <c r="G12092" s="7" t="s">
        <v>158</v>
      </c>
      <c r="H12092" s="7" t="s">
        <v>159</v>
      </c>
    </row>
    <row r="12093" spans="1:8">
      <c r="A12093" t="s">
        <v>4</v>
      </c>
      <c r="B12093" s="4" t="s">
        <v>5</v>
      </c>
      <c r="C12093" s="4" t="s">
        <v>10</v>
      </c>
      <c r="D12093" s="4" t="s">
        <v>24</v>
      </c>
      <c r="E12093" s="4" t="s">
        <v>24</v>
      </c>
      <c r="F12093" s="4" t="s">
        <v>24</v>
      </c>
      <c r="G12093" s="4" t="s">
        <v>24</v>
      </c>
    </row>
    <row r="12094" spans="1:8">
      <c r="A12094" t="n">
        <v>98321</v>
      </c>
      <c r="B12094" s="40" t="n">
        <v>46</v>
      </c>
      <c r="C12094" s="7" t="n">
        <v>7031</v>
      </c>
      <c r="D12094" s="7" t="n">
        <v>-80.629997253418</v>
      </c>
      <c r="E12094" s="7" t="n">
        <v>176.929992675781</v>
      </c>
      <c r="F12094" s="7" t="n">
        <v>31.25</v>
      </c>
      <c r="G12094" s="7" t="n">
        <v>270</v>
      </c>
    </row>
    <row r="12095" spans="1:8">
      <c r="A12095" t="s">
        <v>4</v>
      </c>
      <c r="B12095" s="4" t="s">
        <v>5</v>
      </c>
      <c r="C12095" s="4" t="s">
        <v>10</v>
      </c>
      <c r="D12095" s="4" t="s">
        <v>14</v>
      </c>
      <c r="E12095" s="4" t="s">
        <v>6</v>
      </c>
      <c r="F12095" s="4" t="s">
        <v>24</v>
      </c>
      <c r="G12095" s="4" t="s">
        <v>24</v>
      </c>
      <c r="H12095" s="4" t="s">
        <v>24</v>
      </c>
    </row>
    <row r="12096" spans="1:8">
      <c r="A12096" t="n">
        <v>98340</v>
      </c>
      <c r="B12096" s="44" t="n">
        <v>48</v>
      </c>
      <c r="C12096" s="7" t="n">
        <v>9</v>
      </c>
      <c r="D12096" s="7" t="n">
        <v>0</v>
      </c>
      <c r="E12096" s="7" t="s">
        <v>132</v>
      </c>
      <c r="F12096" s="7" t="n">
        <v>-1</v>
      </c>
      <c r="G12096" s="7" t="n">
        <v>1</v>
      </c>
      <c r="H12096" s="7" t="n">
        <v>0</v>
      </c>
    </row>
    <row r="12097" spans="1:9">
      <c r="A12097" t="s">
        <v>4</v>
      </c>
      <c r="B12097" s="4" t="s">
        <v>5</v>
      </c>
      <c r="C12097" s="4" t="s">
        <v>14</v>
      </c>
      <c r="D12097" s="4" t="s">
        <v>10</v>
      </c>
    </row>
    <row r="12098" spans="1:9">
      <c r="A12098" t="n">
        <v>98364</v>
      </c>
      <c r="B12098" s="23" t="n">
        <v>58</v>
      </c>
      <c r="C12098" s="7" t="n">
        <v>255</v>
      </c>
      <c r="D12098" s="7" t="n">
        <v>0</v>
      </c>
    </row>
    <row r="12099" spans="1:9">
      <c r="A12099" t="s">
        <v>4</v>
      </c>
      <c r="B12099" s="4" t="s">
        <v>5</v>
      </c>
      <c r="C12099" s="4" t="s">
        <v>14</v>
      </c>
      <c r="D12099" s="4" t="s">
        <v>14</v>
      </c>
      <c r="E12099" s="4" t="s">
        <v>14</v>
      </c>
      <c r="F12099" s="4" t="s">
        <v>14</v>
      </c>
    </row>
    <row r="12100" spans="1:9">
      <c r="A12100" t="n">
        <v>98368</v>
      </c>
      <c r="B12100" s="8" t="n">
        <v>14</v>
      </c>
      <c r="C12100" s="7" t="n">
        <v>0</v>
      </c>
      <c r="D12100" s="7" t="n">
        <v>1</v>
      </c>
      <c r="E12100" s="7" t="n">
        <v>0</v>
      </c>
      <c r="F12100" s="7" t="n">
        <v>0</v>
      </c>
    </row>
    <row r="12101" spans="1:9">
      <c r="A12101" t="s">
        <v>4</v>
      </c>
      <c r="B12101" s="4" t="s">
        <v>5</v>
      </c>
      <c r="C12101" s="4" t="s">
        <v>14</v>
      </c>
      <c r="D12101" s="4" t="s">
        <v>10</v>
      </c>
      <c r="E12101" s="4" t="s">
        <v>6</v>
      </c>
    </row>
    <row r="12102" spans="1:9">
      <c r="A12102" t="n">
        <v>98373</v>
      </c>
      <c r="B12102" s="26" t="n">
        <v>51</v>
      </c>
      <c r="C12102" s="7" t="n">
        <v>4</v>
      </c>
      <c r="D12102" s="7" t="n">
        <v>7031</v>
      </c>
      <c r="E12102" s="7" t="s">
        <v>44</v>
      </c>
    </row>
    <row r="12103" spans="1:9">
      <c r="A12103" t="s">
        <v>4</v>
      </c>
      <c r="B12103" s="4" t="s">
        <v>5</v>
      </c>
      <c r="C12103" s="4" t="s">
        <v>10</v>
      </c>
    </row>
    <row r="12104" spans="1:9">
      <c r="A12104" t="n">
        <v>98386</v>
      </c>
      <c r="B12104" s="27" t="n">
        <v>16</v>
      </c>
      <c r="C12104" s="7" t="n">
        <v>0</v>
      </c>
    </row>
    <row r="12105" spans="1:9">
      <c r="A12105" t="s">
        <v>4</v>
      </c>
      <c r="B12105" s="4" t="s">
        <v>5</v>
      </c>
      <c r="C12105" s="4" t="s">
        <v>10</v>
      </c>
      <c r="D12105" s="4" t="s">
        <v>45</v>
      </c>
      <c r="E12105" s="4" t="s">
        <v>14</v>
      </c>
      <c r="F12105" s="4" t="s">
        <v>14</v>
      </c>
    </row>
    <row r="12106" spans="1:9">
      <c r="A12106" t="n">
        <v>98389</v>
      </c>
      <c r="B12106" s="28" t="n">
        <v>26</v>
      </c>
      <c r="C12106" s="7" t="n">
        <v>7031</v>
      </c>
      <c r="D12106" s="7" t="s">
        <v>773</v>
      </c>
      <c r="E12106" s="7" t="n">
        <v>2</v>
      </c>
      <c r="F12106" s="7" t="n">
        <v>0</v>
      </c>
    </row>
    <row r="12107" spans="1:9">
      <c r="A12107" t="s">
        <v>4</v>
      </c>
      <c r="B12107" s="4" t="s">
        <v>5</v>
      </c>
      <c r="C12107" s="4" t="s">
        <v>14</v>
      </c>
      <c r="D12107" s="4" t="s">
        <v>10</v>
      </c>
      <c r="E12107" s="4" t="s">
        <v>24</v>
      </c>
      <c r="F12107" s="4" t="s">
        <v>10</v>
      </c>
      <c r="G12107" s="4" t="s">
        <v>9</v>
      </c>
      <c r="H12107" s="4" t="s">
        <v>9</v>
      </c>
      <c r="I12107" s="4" t="s">
        <v>10</v>
      </c>
      <c r="J12107" s="4" t="s">
        <v>10</v>
      </c>
      <c r="K12107" s="4" t="s">
        <v>9</v>
      </c>
      <c r="L12107" s="4" t="s">
        <v>9</v>
      </c>
      <c r="M12107" s="4" t="s">
        <v>9</v>
      </c>
      <c r="N12107" s="4" t="s">
        <v>9</v>
      </c>
      <c r="O12107" s="4" t="s">
        <v>6</v>
      </c>
    </row>
    <row r="12108" spans="1:9">
      <c r="A12108" t="n">
        <v>98425</v>
      </c>
      <c r="B12108" s="11" t="n">
        <v>50</v>
      </c>
      <c r="C12108" s="7" t="n">
        <v>0</v>
      </c>
      <c r="D12108" s="7" t="n">
        <v>2214</v>
      </c>
      <c r="E12108" s="7" t="n">
        <v>1</v>
      </c>
      <c r="F12108" s="7" t="n">
        <v>0</v>
      </c>
      <c r="G12108" s="7" t="n">
        <v>0</v>
      </c>
      <c r="H12108" s="7" t="n">
        <v>-1082130432</v>
      </c>
      <c r="I12108" s="7" t="n">
        <v>0</v>
      </c>
      <c r="J12108" s="7" t="n">
        <v>65533</v>
      </c>
      <c r="K12108" s="7" t="n">
        <v>0</v>
      </c>
      <c r="L12108" s="7" t="n">
        <v>0</v>
      </c>
      <c r="M12108" s="7" t="n">
        <v>0</v>
      </c>
      <c r="N12108" s="7" t="n">
        <v>0</v>
      </c>
      <c r="O12108" s="7" t="s">
        <v>13</v>
      </c>
    </row>
    <row r="12109" spans="1:9">
      <c r="A12109" t="s">
        <v>4</v>
      </c>
      <c r="B12109" s="4" t="s">
        <v>5</v>
      </c>
    </row>
    <row r="12110" spans="1:9">
      <c r="A12110" t="n">
        <v>98464</v>
      </c>
      <c r="B12110" s="29" t="n">
        <v>28</v>
      </c>
    </row>
    <row r="12111" spans="1:9">
      <c r="A12111" t="s">
        <v>4</v>
      </c>
      <c r="B12111" s="4" t="s">
        <v>5</v>
      </c>
      <c r="C12111" s="4" t="s">
        <v>10</v>
      </c>
      <c r="D12111" s="4" t="s">
        <v>14</v>
      </c>
    </row>
    <row r="12112" spans="1:9">
      <c r="A12112" t="n">
        <v>98465</v>
      </c>
      <c r="B12112" s="31" t="n">
        <v>89</v>
      </c>
      <c r="C12112" s="7" t="n">
        <v>65533</v>
      </c>
      <c r="D12112" s="7" t="n">
        <v>1</v>
      </c>
    </row>
    <row r="12113" spans="1:15">
      <c r="A12113" t="s">
        <v>4</v>
      </c>
      <c r="B12113" s="4" t="s">
        <v>5</v>
      </c>
      <c r="C12113" s="4" t="s">
        <v>9</v>
      </c>
    </row>
    <row r="12114" spans="1:15">
      <c r="A12114" t="n">
        <v>98469</v>
      </c>
      <c r="B12114" s="30" t="n">
        <v>15</v>
      </c>
      <c r="C12114" s="7" t="n">
        <v>256</v>
      </c>
    </row>
    <row r="12115" spans="1:15">
      <c r="A12115" t="s">
        <v>4</v>
      </c>
      <c r="B12115" s="4" t="s">
        <v>5</v>
      </c>
      <c r="C12115" s="4" t="s">
        <v>14</v>
      </c>
      <c r="D12115" s="4" t="s">
        <v>10</v>
      </c>
      <c r="E12115" s="4" t="s">
        <v>10</v>
      </c>
      <c r="F12115" s="4" t="s">
        <v>14</v>
      </c>
    </row>
    <row r="12116" spans="1:15">
      <c r="A12116" t="n">
        <v>98474</v>
      </c>
      <c r="B12116" s="25" t="n">
        <v>25</v>
      </c>
      <c r="C12116" s="7" t="n">
        <v>1</v>
      </c>
      <c r="D12116" s="7" t="n">
        <v>60</v>
      </c>
      <c r="E12116" s="7" t="n">
        <v>640</v>
      </c>
      <c r="F12116" s="7" t="n">
        <v>1</v>
      </c>
    </row>
    <row r="12117" spans="1:15">
      <c r="A12117" t="s">
        <v>4</v>
      </c>
      <c r="B12117" s="4" t="s">
        <v>5</v>
      </c>
      <c r="C12117" s="4" t="s">
        <v>14</v>
      </c>
      <c r="D12117" s="53" t="s">
        <v>129</v>
      </c>
      <c r="E12117" s="4" t="s">
        <v>5</v>
      </c>
      <c r="F12117" s="4" t="s">
        <v>14</v>
      </c>
      <c r="G12117" s="4" t="s">
        <v>10</v>
      </c>
      <c r="H12117" s="53" t="s">
        <v>130</v>
      </c>
      <c r="I12117" s="4" t="s">
        <v>14</v>
      </c>
      <c r="J12117" s="4" t="s">
        <v>26</v>
      </c>
    </row>
    <row r="12118" spans="1:15">
      <c r="A12118" t="n">
        <v>98481</v>
      </c>
      <c r="B12118" s="12" t="n">
        <v>5</v>
      </c>
      <c r="C12118" s="7" t="n">
        <v>28</v>
      </c>
      <c r="D12118" s="53" t="s">
        <v>3</v>
      </c>
      <c r="E12118" s="54" t="n">
        <v>64</v>
      </c>
      <c r="F12118" s="7" t="n">
        <v>5</v>
      </c>
      <c r="G12118" s="7" t="n">
        <v>2</v>
      </c>
      <c r="H12118" s="53" t="s">
        <v>3</v>
      </c>
      <c r="I12118" s="7" t="n">
        <v>1</v>
      </c>
      <c r="J12118" s="13" t="n">
        <f t="normal" ca="1">A12132</f>
        <v>0</v>
      </c>
    </row>
    <row r="12119" spans="1:15">
      <c r="A12119" t="s">
        <v>4</v>
      </c>
      <c r="B12119" s="4" t="s">
        <v>5</v>
      </c>
      <c r="C12119" s="4" t="s">
        <v>14</v>
      </c>
      <c r="D12119" s="4" t="s">
        <v>10</v>
      </c>
      <c r="E12119" s="4" t="s">
        <v>6</v>
      </c>
    </row>
    <row r="12120" spans="1:15">
      <c r="A12120" t="n">
        <v>98492</v>
      </c>
      <c r="B12120" s="26" t="n">
        <v>51</v>
      </c>
      <c r="C12120" s="7" t="n">
        <v>4</v>
      </c>
      <c r="D12120" s="7" t="n">
        <v>2</v>
      </c>
      <c r="E12120" s="7" t="s">
        <v>774</v>
      </c>
    </row>
    <row r="12121" spans="1:15">
      <c r="A12121" t="s">
        <v>4</v>
      </c>
      <c r="B12121" s="4" t="s">
        <v>5</v>
      </c>
      <c r="C12121" s="4" t="s">
        <v>10</v>
      </c>
    </row>
    <row r="12122" spans="1:15">
      <c r="A12122" t="n">
        <v>98506</v>
      </c>
      <c r="B12122" s="27" t="n">
        <v>16</v>
      </c>
      <c r="C12122" s="7" t="n">
        <v>0</v>
      </c>
    </row>
    <row r="12123" spans="1:15">
      <c r="A12123" t="s">
        <v>4</v>
      </c>
      <c r="B12123" s="4" t="s">
        <v>5</v>
      </c>
      <c r="C12123" s="4" t="s">
        <v>10</v>
      </c>
      <c r="D12123" s="4" t="s">
        <v>14</v>
      </c>
      <c r="E12123" s="4" t="s">
        <v>9</v>
      </c>
      <c r="F12123" s="4" t="s">
        <v>45</v>
      </c>
      <c r="G12123" s="4" t="s">
        <v>14</v>
      </c>
      <c r="H12123" s="4" t="s">
        <v>14</v>
      </c>
    </row>
    <row r="12124" spans="1:15">
      <c r="A12124" t="n">
        <v>98509</v>
      </c>
      <c r="B12124" s="28" t="n">
        <v>26</v>
      </c>
      <c r="C12124" s="7" t="n">
        <v>2</v>
      </c>
      <c r="D12124" s="7" t="n">
        <v>17</v>
      </c>
      <c r="E12124" s="7" t="n">
        <v>6372</v>
      </c>
      <c r="F12124" s="7" t="s">
        <v>775</v>
      </c>
      <c r="G12124" s="7" t="n">
        <v>2</v>
      </c>
      <c r="H12124" s="7" t="n">
        <v>0</v>
      </c>
    </row>
    <row r="12125" spans="1:15">
      <c r="A12125" t="s">
        <v>4</v>
      </c>
      <c r="B12125" s="4" t="s">
        <v>5</v>
      </c>
    </row>
    <row r="12126" spans="1:15">
      <c r="A12126" t="n">
        <v>98536</v>
      </c>
      <c r="B12126" s="29" t="n">
        <v>28</v>
      </c>
    </row>
    <row r="12127" spans="1:15">
      <c r="A12127" t="s">
        <v>4</v>
      </c>
      <c r="B12127" s="4" t="s">
        <v>5</v>
      </c>
      <c r="C12127" s="4" t="s">
        <v>10</v>
      </c>
      <c r="D12127" s="4" t="s">
        <v>14</v>
      </c>
    </row>
    <row r="12128" spans="1:15">
      <c r="A12128" t="n">
        <v>98537</v>
      </c>
      <c r="B12128" s="31" t="n">
        <v>89</v>
      </c>
      <c r="C12128" s="7" t="n">
        <v>65533</v>
      </c>
      <c r="D12128" s="7" t="n">
        <v>1</v>
      </c>
    </row>
    <row r="12129" spans="1:10">
      <c r="A12129" t="s">
        <v>4</v>
      </c>
      <c r="B12129" s="4" t="s">
        <v>5</v>
      </c>
      <c r="C12129" s="4" t="s">
        <v>26</v>
      </c>
    </row>
    <row r="12130" spans="1:10">
      <c r="A12130" t="n">
        <v>98541</v>
      </c>
      <c r="B12130" s="16" t="n">
        <v>3</v>
      </c>
      <c r="C12130" s="13" t="n">
        <f t="normal" ca="1">A12144</f>
        <v>0</v>
      </c>
    </row>
    <row r="12131" spans="1:10">
      <c r="A12131" t="s">
        <v>4</v>
      </c>
      <c r="B12131" s="4" t="s">
        <v>5</v>
      </c>
      <c r="C12131" s="4" t="s">
        <v>14</v>
      </c>
      <c r="D12131" s="53" t="s">
        <v>129</v>
      </c>
      <c r="E12131" s="4" t="s">
        <v>5</v>
      </c>
      <c r="F12131" s="4" t="s">
        <v>14</v>
      </c>
      <c r="G12131" s="4" t="s">
        <v>10</v>
      </c>
      <c r="H12131" s="53" t="s">
        <v>130</v>
      </c>
      <c r="I12131" s="4" t="s">
        <v>14</v>
      </c>
      <c r="J12131" s="4" t="s">
        <v>26</v>
      </c>
    </row>
    <row r="12132" spans="1:10">
      <c r="A12132" t="n">
        <v>98546</v>
      </c>
      <c r="B12132" s="12" t="n">
        <v>5</v>
      </c>
      <c r="C12132" s="7" t="n">
        <v>28</v>
      </c>
      <c r="D12132" s="53" t="s">
        <v>3</v>
      </c>
      <c r="E12132" s="54" t="n">
        <v>64</v>
      </c>
      <c r="F12132" s="7" t="n">
        <v>5</v>
      </c>
      <c r="G12132" s="7" t="n">
        <v>4</v>
      </c>
      <c r="H12132" s="53" t="s">
        <v>3</v>
      </c>
      <c r="I12132" s="7" t="n">
        <v>1</v>
      </c>
      <c r="J12132" s="13" t="n">
        <f t="normal" ca="1">A12144</f>
        <v>0</v>
      </c>
    </row>
    <row r="12133" spans="1:10">
      <c r="A12133" t="s">
        <v>4</v>
      </c>
      <c r="B12133" s="4" t="s">
        <v>5</v>
      </c>
      <c r="C12133" s="4" t="s">
        <v>14</v>
      </c>
      <c r="D12133" s="4" t="s">
        <v>10</v>
      </c>
      <c r="E12133" s="4" t="s">
        <v>6</v>
      </c>
    </row>
    <row r="12134" spans="1:10">
      <c r="A12134" t="n">
        <v>98557</v>
      </c>
      <c r="B12134" s="26" t="n">
        <v>51</v>
      </c>
      <c r="C12134" s="7" t="n">
        <v>4</v>
      </c>
      <c r="D12134" s="7" t="n">
        <v>4</v>
      </c>
      <c r="E12134" s="7" t="s">
        <v>776</v>
      </c>
    </row>
    <row r="12135" spans="1:10">
      <c r="A12135" t="s">
        <v>4</v>
      </c>
      <c r="B12135" s="4" t="s">
        <v>5</v>
      </c>
      <c r="C12135" s="4" t="s">
        <v>10</v>
      </c>
    </row>
    <row r="12136" spans="1:10">
      <c r="A12136" t="n">
        <v>98571</v>
      </c>
      <c r="B12136" s="27" t="n">
        <v>16</v>
      </c>
      <c r="C12136" s="7" t="n">
        <v>0</v>
      </c>
    </row>
    <row r="12137" spans="1:10">
      <c r="A12137" t="s">
        <v>4</v>
      </c>
      <c r="B12137" s="4" t="s">
        <v>5</v>
      </c>
      <c r="C12137" s="4" t="s">
        <v>10</v>
      </c>
      <c r="D12137" s="4" t="s">
        <v>14</v>
      </c>
      <c r="E12137" s="4" t="s">
        <v>9</v>
      </c>
      <c r="F12137" s="4" t="s">
        <v>45</v>
      </c>
      <c r="G12137" s="4" t="s">
        <v>14</v>
      </c>
      <c r="H12137" s="4" t="s">
        <v>14</v>
      </c>
    </row>
    <row r="12138" spans="1:10">
      <c r="A12138" t="n">
        <v>98574</v>
      </c>
      <c r="B12138" s="28" t="n">
        <v>26</v>
      </c>
      <c r="C12138" s="7" t="n">
        <v>4</v>
      </c>
      <c r="D12138" s="7" t="n">
        <v>17</v>
      </c>
      <c r="E12138" s="7" t="n">
        <v>7366</v>
      </c>
      <c r="F12138" s="7" t="s">
        <v>775</v>
      </c>
      <c r="G12138" s="7" t="n">
        <v>2</v>
      </c>
      <c r="H12138" s="7" t="n">
        <v>0</v>
      </c>
    </row>
    <row r="12139" spans="1:10">
      <c r="A12139" t="s">
        <v>4</v>
      </c>
      <c r="B12139" s="4" t="s">
        <v>5</v>
      </c>
    </row>
    <row r="12140" spans="1:10">
      <c r="A12140" t="n">
        <v>98601</v>
      </c>
      <c r="B12140" s="29" t="n">
        <v>28</v>
      </c>
    </row>
    <row r="12141" spans="1:10">
      <c r="A12141" t="s">
        <v>4</v>
      </c>
      <c r="B12141" s="4" t="s">
        <v>5</v>
      </c>
      <c r="C12141" s="4" t="s">
        <v>10</v>
      </c>
      <c r="D12141" s="4" t="s">
        <v>14</v>
      </c>
    </row>
    <row r="12142" spans="1:10">
      <c r="A12142" t="n">
        <v>98602</v>
      </c>
      <c r="B12142" s="31" t="n">
        <v>89</v>
      </c>
      <c r="C12142" s="7" t="n">
        <v>65533</v>
      </c>
      <c r="D12142" s="7" t="n">
        <v>1</v>
      </c>
    </row>
    <row r="12143" spans="1:10">
      <c r="A12143" t="s">
        <v>4</v>
      </c>
      <c r="B12143" s="4" t="s">
        <v>5</v>
      </c>
      <c r="C12143" s="4" t="s">
        <v>14</v>
      </c>
      <c r="D12143" s="4" t="s">
        <v>10</v>
      </c>
      <c r="E12143" s="4" t="s">
        <v>10</v>
      </c>
      <c r="F12143" s="4" t="s">
        <v>14</v>
      </c>
    </row>
    <row r="12144" spans="1:10">
      <c r="A12144" t="n">
        <v>98606</v>
      </c>
      <c r="B12144" s="25" t="n">
        <v>25</v>
      </c>
      <c r="C12144" s="7" t="n">
        <v>1</v>
      </c>
      <c r="D12144" s="7" t="n">
        <v>65535</v>
      </c>
      <c r="E12144" s="7" t="n">
        <v>65535</v>
      </c>
      <c r="F12144" s="7" t="n">
        <v>0</v>
      </c>
    </row>
    <row r="12145" spans="1:10">
      <c r="A12145" t="s">
        <v>4</v>
      </c>
      <c r="B12145" s="4" t="s">
        <v>5</v>
      </c>
      <c r="C12145" s="4" t="s">
        <v>14</v>
      </c>
      <c r="D12145" s="4" t="s">
        <v>10</v>
      </c>
      <c r="E12145" s="4" t="s">
        <v>6</v>
      </c>
    </row>
    <row r="12146" spans="1:10">
      <c r="A12146" t="n">
        <v>98613</v>
      </c>
      <c r="B12146" s="26" t="n">
        <v>51</v>
      </c>
      <c r="C12146" s="7" t="n">
        <v>4</v>
      </c>
      <c r="D12146" s="7" t="n">
        <v>22</v>
      </c>
      <c r="E12146" s="7" t="s">
        <v>777</v>
      </c>
    </row>
    <row r="12147" spans="1:10">
      <c r="A12147" t="s">
        <v>4</v>
      </c>
      <c r="B12147" s="4" t="s">
        <v>5</v>
      </c>
      <c r="C12147" s="4" t="s">
        <v>10</v>
      </c>
    </row>
    <row r="12148" spans="1:10">
      <c r="A12148" t="n">
        <v>98640</v>
      </c>
      <c r="B12148" s="27" t="n">
        <v>16</v>
      </c>
      <c r="C12148" s="7" t="n">
        <v>0</v>
      </c>
    </row>
    <row r="12149" spans="1:10">
      <c r="A12149" t="s">
        <v>4</v>
      </c>
      <c r="B12149" s="4" t="s">
        <v>5</v>
      </c>
      <c r="C12149" s="4" t="s">
        <v>10</v>
      </c>
      <c r="D12149" s="4" t="s">
        <v>14</v>
      </c>
      <c r="E12149" s="4" t="s">
        <v>9</v>
      </c>
      <c r="F12149" s="4" t="s">
        <v>45</v>
      </c>
      <c r="G12149" s="4" t="s">
        <v>14</v>
      </c>
      <c r="H12149" s="4" t="s">
        <v>14</v>
      </c>
    </row>
    <row r="12150" spans="1:10">
      <c r="A12150" t="n">
        <v>98643</v>
      </c>
      <c r="B12150" s="28" t="n">
        <v>26</v>
      </c>
      <c r="C12150" s="7" t="n">
        <v>22</v>
      </c>
      <c r="D12150" s="7" t="n">
        <v>17</v>
      </c>
      <c r="E12150" s="7" t="n">
        <v>30332</v>
      </c>
      <c r="F12150" s="7" t="s">
        <v>778</v>
      </c>
      <c r="G12150" s="7" t="n">
        <v>2</v>
      </c>
      <c r="H12150" s="7" t="n">
        <v>0</v>
      </c>
    </row>
    <row r="12151" spans="1:10">
      <c r="A12151" t="s">
        <v>4</v>
      </c>
      <c r="B12151" s="4" t="s">
        <v>5</v>
      </c>
    </row>
    <row r="12152" spans="1:10">
      <c r="A12152" t="n">
        <v>98701</v>
      </c>
      <c r="B12152" s="29" t="n">
        <v>28</v>
      </c>
    </row>
    <row r="12153" spans="1:10">
      <c r="A12153" t="s">
        <v>4</v>
      </c>
      <c r="B12153" s="4" t="s">
        <v>5</v>
      </c>
      <c r="C12153" s="4" t="s">
        <v>10</v>
      </c>
      <c r="D12153" s="4" t="s">
        <v>14</v>
      </c>
    </row>
    <row r="12154" spans="1:10">
      <c r="A12154" t="n">
        <v>98702</v>
      </c>
      <c r="B12154" s="31" t="n">
        <v>89</v>
      </c>
      <c r="C12154" s="7" t="n">
        <v>65533</v>
      </c>
      <c r="D12154" s="7" t="n">
        <v>1</v>
      </c>
    </row>
    <row r="12155" spans="1:10">
      <c r="A12155" t="s">
        <v>4</v>
      </c>
      <c r="B12155" s="4" t="s">
        <v>5</v>
      </c>
      <c r="C12155" s="4" t="s">
        <v>14</v>
      </c>
      <c r="D12155" s="4" t="s">
        <v>10</v>
      </c>
      <c r="E12155" s="4" t="s">
        <v>24</v>
      </c>
    </row>
    <row r="12156" spans="1:10">
      <c r="A12156" t="n">
        <v>98706</v>
      </c>
      <c r="B12156" s="23" t="n">
        <v>58</v>
      </c>
      <c r="C12156" s="7" t="n">
        <v>101</v>
      </c>
      <c r="D12156" s="7" t="n">
        <v>500</v>
      </c>
      <c r="E12156" s="7" t="n">
        <v>1</v>
      </c>
    </row>
    <row r="12157" spans="1:10">
      <c r="A12157" t="s">
        <v>4</v>
      </c>
      <c r="B12157" s="4" t="s">
        <v>5</v>
      </c>
      <c r="C12157" s="4" t="s">
        <v>14</v>
      </c>
      <c r="D12157" s="4" t="s">
        <v>10</v>
      </c>
    </row>
    <row r="12158" spans="1:10">
      <c r="A12158" t="n">
        <v>98714</v>
      </c>
      <c r="B12158" s="23" t="n">
        <v>58</v>
      </c>
      <c r="C12158" s="7" t="n">
        <v>254</v>
      </c>
      <c r="D12158" s="7" t="n">
        <v>0</v>
      </c>
    </row>
    <row r="12159" spans="1:10">
      <c r="A12159" t="s">
        <v>4</v>
      </c>
      <c r="B12159" s="4" t="s">
        <v>5</v>
      </c>
      <c r="C12159" s="4" t="s">
        <v>14</v>
      </c>
      <c r="D12159" s="4" t="s">
        <v>14</v>
      </c>
      <c r="E12159" s="4" t="s">
        <v>24</v>
      </c>
      <c r="F12159" s="4" t="s">
        <v>24</v>
      </c>
      <c r="G12159" s="4" t="s">
        <v>24</v>
      </c>
      <c r="H12159" s="4" t="s">
        <v>10</v>
      </c>
    </row>
    <row r="12160" spans="1:10">
      <c r="A12160" t="n">
        <v>98718</v>
      </c>
      <c r="B12160" s="33" t="n">
        <v>45</v>
      </c>
      <c r="C12160" s="7" t="n">
        <v>2</v>
      </c>
      <c r="D12160" s="7" t="n">
        <v>3</v>
      </c>
      <c r="E12160" s="7" t="n">
        <v>-80.5100021362305</v>
      </c>
      <c r="F12160" s="7" t="n">
        <v>179.320007324219</v>
      </c>
      <c r="G12160" s="7" t="n">
        <v>27.6299991607666</v>
      </c>
      <c r="H12160" s="7" t="n">
        <v>0</v>
      </c>
    </row>
    <row r="12161" spans="1:8">
      <c r="A12161" t="s">
        <v>4</v>
      </c>
      <c r="B12161" s="4" t="s">
        <v>5</v>
      </c>
      <c r="C12161" s="4" t="s">
        <v>14</v>
      </c>
      <c r="D12161" s="4" t="s">
        <v>14</v>
      </c>
      <c r="E12161" s="4" t="s">
        <v>24</v>
      </c>
      <c r="F12161" s="4" t="s">
        <v>24</v>
      </c>
      <c r="G12161" s="4" t="s">
        <v>24</v>
      </c>
      <c r="H12161" s="4" t="s">
        <v>10</v>
      </c>
      <c r="I12161" s="4" t="s">
        <v>14</v>
      </c>
    </row>
    <row r="12162" spans="1:8">
      <c r="A12162" t="n">
        <v>98735</v>
      </c>
      <c r="B12162" s="33" t="n">
        <v>45</v>
      </c>
      <c r="C12162" s="7" t="n">
        <v>4</v>
      </c>
      <c r="D12162" s="7" t="n">
        <v>3</v>
      </c>
      <c r="E12162" s="7" t="n">
        <v>359.480010986328</v>
      </c>
      <c r="F12162" s="7" t="n">
        <v>196.190002441406</v>
      </c>
      <c r="G12162" s="7" t="n">
        <v>341.869995117188</v>
      </c>
      <c r="H12162" s="7" t="n">
        <v>0</v>
      </c>
      <c r="I12162" s="7" t="n">
        <v>0</v>
      </c>
    </row>
    <row r="12163" spans="1:8">
      <c r="A12163" t="s">
        <v>4</v>
      </c>
      <c r="B12163" s="4" t="s">
        <v>5</v>
      </c>
      <c r="C12163" s="4" t="s">
        <v>14</v>
      </c>
      <c r="D12163" s="4" t="s">
        <v>14</v>
      </c>
      <c r="E12163" s="4" t="s">
        <v>24</v>
      </c>
      <c r="F12163" s="4" t="s">
        <v>10</v>
      </c>
    </row>
    <row r="12164" spans="1:8">
      <c r="A12164" t="n">
        <v>98753</v>
      </c>
      <c r="B12164" s="33" t="n">
        <v>45</v>
      </c>
      <c r="C12164" s="7" t="n">
        <v>5</v>
      </c>
      <c r="D12164" s="7" t="n">
        <v>3</v>
      </c>
      <c r="E12164" s="7" t="n">
        <v>2.70000004768372</v>
      </c>
      <c r="F12164" s="7" t="n">
        <v>0</v>
      </c>
    </row>
    <row r="12165" spans="1:8">
      <c r="A12165" t="s">
        <v>4</v>
      </c>
      <c r="B12165" s="4" t="s">
        <v>5</v>
      </c>
      <c r="C12165" s="4" t="s">
        <v>14</v>
      </c>
      <c r="D12165" s="4" t="s">
        <v>14</v>
      </c>
      <c r="E12165" s="4" t="s">
        <v>24</v>
      </c>
      <c r="F12165" s="4" t="s">
        <v>10</v>
      </c>
    </row>
    <row r="12166" spans="1:8">
      <c r="A12166" t="n">
        <v>98762</v>
      </c>
      <c r="B12166" s="33" t="n">
        <v>45</v>
      </c>
      <c r="C12166" s="7" t="n">
        <v>11</v>
      </c>
      <c r="D12166" s="7" t="n">
        <v>3</v>
      </c>
      <c r="E12166" s="7" t="n">
        <v>31.7000007629395</v>
      </c>
      <c r="F12166" s="7" t="n">
        <v>0</v>
      </c>
    </row>
    <row r="12167" spans="1:8">
      <c r="A12167" t="s">
        <v>4</v>
      </c>
      <c r="B12167" s="4" t="s">
        <v>5</v>
      </c>
      <c r="C12167" s="4" t="s">
        <v>10</v>
      </c>
      <c r="D12167" s="4" t="s">
        <v>24</v>
      </c>
      <c r="E12167" s="4" t="s">
        <v>24</v>
      </c>
      <c r="F12167" s="4" t="s">
        <v>24</v>
      </c>
      <c r="G12167" s="4" t="s">
        <v>24</v>
      </c>
    </row>
    <row r="12168" spans="1:8">
      <c r="A12168" t="n">
        <v>98771</v>
      </c>
      <c r="B12168" s="40" t="n">
        <v>46</v>
      </c>
      <c r="C12168" s="7" t="n">
        <v>7031</v>
      </c>
      <c r="D12168" s="7" t="n">
        <v>-80.629997253418</v>
      </c>
      <c r="E12168" s="7" t="n">
        <v>176.929992675781</v>
      </c>
      <c r="F12168" s="7" t="n">
        <v>31.25</v>
      </c>
      <c r="G12168" s="7" t="n">
        <v>244.199996948242</v>
      </c>
    </row>
    <row r="12169" spans="1:8">
      <c r="A12169" t="s">
        <v>4</v>
      </c>
      <c r="B12169" s="4" t="s">
        <v>5</v>
      </c>
      <c r="C12169" s="4" t="s">
        <v>14</v>
      </c>
      <c r="D12169" s="4" t="s">
        <v>10</v>
      </c>
    </row>
    <row r="12170" spans="1:8">
      <c r="A12170" t="n">
        <v>98790</v>
      </c>
      <c r="B12170" s="23" t="n">
        <v>58</v>
      </c>
      <c r="C12170" s="7" t="n">
        <v>255</v>
      </c>
      <c r="D12170" s="7" t="n">
        <v>0</v>
      </c>
    </row>
    <row r="12171" spans="1:8">
      <c r="A12171" t="s">
        <v>4</v>
      </c>
      <c r="B12171" s="4" t="s">
        <v>5</v>
      </c>
      <c r="C12171" s="4" t="s">
        <v>14</v>
      </c>
      <c r="D12171" s="4" t="s">
        <v>10</v>
      </c>
      <c r="E12171" s="4" t="s">
        <v>6</v>
      </c>
    </row>
    <row r="12172" spans="1:8">
      <c r="A12172" t="n">
        <v>98794</v>
      </c>
      <c r="B12172" s="26" t="n">
        <v>51</v>
      </c>
      <c r="C12172" s="7" t="n">
        <v>4</v>
      </c>
      <c r="D12172" s="7" t="n">
        <v>28</v>
      </c>
      <c r="E12172" s="7" t="s">
        <v>44</v>
      </c>
    </row>
    <row r="12173" spans="1:8">
      <c r="A12173" t="s">
        <v>4</v>
      </c>
      <c r="B12173" s="4" t="s">
        <v>5</v>
      </c>
      <c r="C12173" s="4" t="s">
        <v>10</v>
      </c>
    </row>
    <row r="12174" spans="1:8">
      <c r="A12174" t="n">
        <v>98807</v>
      </c>
      <c r="B12174" s="27" t="n">
        <v>16</v>
      </c>
      <c r="C12174" s="7" t="n">
        <v>0</v>
      </c>
    </row>
    <row r="12175" spans="1:8">
      <c r="A12175" t="s">
        <v>4</v>
      </c>
      <c r="B12175" s="4" t="s">
        <v>5</v>
      </c>
      <c r="C12175" s="4" t="s">
        <v>10</v>
      </c>
      <c r="D12175" s="4" t="s">
        <v>14</v>
      </c>
      <c r="E12175" s="4" t="s">
        <v>9</v>
      </c>
      <c r="F12175" s="4" t="s">
        <v>45</v>
      </c>
      <c r="G12175" s="4" t="s">
        <v>14</v>
      </c>
      <c r="H12175" s="4" t="s">
        <v>14</v>
      </c>
    </row>
    <row r="12176" spans="1:8">
      <c r="A12176" t="n">
        <v>98810</v>
      </c>
      <c r="B12176" s="28" t="n">
        <v>26</v>
      </c>
      <c r="C12176" s="7" t="n">
        <v>28</v>
      </c>
      <c r="D12176" s="7" t="n">
        <v>17</v>
      </c>
      <c r="E12176" s="7" t="n">
        <v>33367</v>
      </c>
      <c r="F12176" s="7" t="s">
        <v>779</v>
      </c>
      <c r="G12176" s="7" t="n">
        <v>2</v>
      </c>
      <c r="H12176" s="7" t="n">
        <v>0</v>
      </c>
    </row>
    <row r="12177" spans="1:9">
      <c r="A12177" t="s">
        <v>4</v>
      </c>
      <c r="B12177" s="4" t="s">
        <v>5</v>
      </c>
    </row>
    <row r="12178" spans="1:9">
      <c r="A12178" t="n">
        <v>98877</v>
      </c>
      <c r="B12178" s="29" t="n">
        <v>28</v>
      </c>
    </row>
    <row r="12179" spans="1:9">
      <c r="A12179" t="s">
        <v>4</v>
      </c>
      <c r="B12179" s="4" t="s">
        <v>5</v>
      </c>
      <c r="C12179" s="4" t="s">
        <v>14</v>
      </c>
      <c r="D12179" s="4" t="s">
        <v>10</v>
      </c>
      <c r="E12179" s="4" t="s">
        <v>6</v>
      </c>
    </row>
    <row r="12180" spans="1:9">
      <c r="A12180" t="n">
        <v>98878</v>
      </c>
      <c r="B12180" s="26" t="n">
        <v>51</v>
      </c>
      <c r="C12180" s="7" t="n">
        <v>4</v>
      </c>
      <c r="D12180" s="7" t="n">
        <v>28</v>
      </c>
      <c r="E12180" s="7" t="s">
        <v>44</v>
      </c>
    </row>
    <row r="12181" spans="1:9">
      <c r="A12181" t="s">
        <v>4</v>
      </c>
      <c r="B12181" s="4" t="s">
        <v>5</v>
      </c>
      <c r="C12181" s="4" t="s">
        <v>10</v>
      </c>
    </row>
    <row r="12182" spans="1:9">
      <c r="A12182" t="n">
        <v>98891</v>
      </c>
      <c r="B12182" s="27" t="n">
        <v>16</v>
      </c>
      <c r="C12182" s="7" t="n">
        <v>0</v>
      </c>
    </row>
    <row r="12183" spans="1:9">
      <c r="A12183" t="s">
        <v>4</v>
      </c>
      <c r="B12183" s="4" t="s">
        <v>5</v>
      </c>
      <c r="C12183" s="4" t="s">
        <v>10</v>
      </c>
      <c r="D12183" s="4" t="s">
        <v>14</v>
      </c>
      <c r="E12183" s="4" t="s">
        <v>9</v>
      </c>
      <c r="F12183" s="4" t="s">
        <v>45</v>
      </c>
      <c r="G12183" s="4" t="s">
        <v>14</v>
      </c>
      <c r="H12183" s="4" t="s">
        <v>14</v>
      </c>
      <c r="I12183" s="4" t="s">
        <v>14</v>
      </c>
    </row>
    <row r="12184" spans="1:9">
      <c r="A12184" t="n">
        <v>98894</v>
      </c>
      <c r="B12184" s="28" t="n">
        <v>26</v>
      </c>
      <c r="C12184" s="7" t="n">
        <v>28</v>
      </c>
      <c r="D12184" s="7" t="n">
        <v>17</v>
      </c>
      <c r="E12184" s="7" t="n">
        <v>33368</v>
      </c>
      <c r="F12184" s="7" t="s">
        <v>780</v>
      </c>
      <c r="G12184" s="7" t="n">
        <v>8</v>
      </c>
      <c r="H12184" s="7" t="n">
        <v>2</v>
      </c>
      <c r="I12184" s="7" t="n">
        <v>0</v>
      </c>
    </row>
    <row r="12185" spans="1:9">
      <c r="A12185" t="s">
        <v>4</v>
      </c>
      <c r="B12185" s="4" t="s">
        <v>5</v>
      </c>
      <c r="C12185" s="4" t="s">
        <v>10</v>
      </c>
    </row>
    <row r="12186" spans="1:9">
      <c r="A12186" t="n">
        <v>98930</v>
      </c>
      <c r="B12186" s="27" t="n">
        <v>16</v>
      </c>
      <c r="C12186" s="7" t="n">
        <v>3500</v>
      </c>
    </row>
    <row r="12187" spans="1:9">
      <c r="A12187" t="s">
        <v>4</v>
      </c>
      <c r="B12187" s="4" t="s">
        <v>5</v>
      </c>
      <c r="C12187" s="4" t="s">
        <v>10</v>
      </c>
      <c r="D12187" s="4" t="s">
        <v>14</v>
      </c>
    </row>
    <row r="12188" spans="1:9">
      <c r="A12188" t="n">
        <v>98933</v>
      </c>
      <c r="B12188" s="31" t="n">
        <v>89</v>
      </c>
      <c r="C12188" s="7" t="n">
        <v>65533</v>
      </c>
      <c r="D12188" s="7" t="n">
        <v>0</v>
      </c>
    </row>
    <row r="12189" spans="1:9">
      <c r="A12189" t="s">
        <v>4</v>
      </c>
      <c r="B12189" s="4" t="s">
        <v>5</v>
      </c>
      <c r="C12189" s="4" t="s">
        <v>10</v>
      </c>
      <c r="D12189" s="4" t="s">
        <v>14</v>
      </c>
    </row>
    <row r="12190" spans="1:9">
      <c r="A12190" t="n">
        <v>98937</v>
      </c>
      <c r="B12190" s="31" t="n">
        <v>89</v>
      </c>
      <c r="C12190" s="7" t="n">
        <v>65533</v>
      </c>
      <c r="D12190" s="7" t="n">
        <v>1</v>
      </c>
    </row>
    <row r="12191" spans="1:9">
      <c r="A12191" t="s">
        <v>4</v>
      </c>
      <c r="B12191" s="4" t="s">
        <v>5</v>
      </c>
      <c r="C12191" s="4" t="s">
        <v>14</v>
      </c>
      <c r="D12191" s="4" t="s">
        <v>14</v>
      </c>
      <c r="E12191" s="4" t="s">
        <v>24</v>
      </c>
      <c r="F12191" s="4" t="s">
        <v>24</v>
      </c>
      <c r="G12191" s="4" t="s">
        <v>24</v>
      </c>
      <c r="H12191" s="4" t="s">
        <v>10</v>
      </c>
    </row>
    <row r="12192" spans="1:9">
      <c r="A12192" t="n">
        <v>98941</v>
      </c>
      <c r="B12192" s="33" t="n">
        <v>45</v>
      </c>
      <c r="C12192" s="7" t="n">
        <v>2</v>
      </c>
      <c r="D12192" s="7" t="n">
        <v>3</v>
      </c>
      <c r="E12192" s="7" t="n">
        <v>-80.5100021362305</v>
      </c>
      <c r="F12192" s="7" t="n">
        <v>179.119995117188</v>
      </c>
      <c r="G12192" s="7" t="n">
        <v>27.6299991607666</v>
      </c>
      <c r="H12192" s="7" t="n">
        <v>8000</v>
      </c>
    </row>
    <row r="12193" spans="1:9">
      <c r="A12193" t="s">
        <v>4</v>
      </c>
      <c r="B12193" s="4" t="s">
        <v>5</v>
      </c>
      <c r="C12193" s="4" t="s">
        <v>14</v>
      </c>
      <c r="D12193" s="4" t="s">
        <v>14</v>
      </c>
      <c r="E12193" s="4" t="s">
        <v>24</v>
      </c>
      <c r="F12193" s="4" t="s">
        <v>24</v>
      </c>
      <c r="G12193" s="4" t="s">
        <v>24</v>
      </c>
      <c r="H12193" s="4" t="s">
        <v>10</v>
      </c>
      <c r="I12193" s="4" t="s">
        <v>14</v>
      </c>
    </row>
    <row r="12194" spans="1:9">
      <c r="A12194" t="n">
        <v>98958</v>
      </c>
      <c r="B12194" s="33" t="n">
        <v>45</v>
      </c>
      <c r="C12194" s="7" t="n">
        <v>4</v>
      </c>
      <c r="D12194" s="7" t="n">
        <v>3</v>
      </c>
      <c r="E12194" s="7" t="n">
        <v>350.369995117188</v>
      </c>
      <c r="F12194" s="7" t="n">
        <v>196.190002441406</v>
      </c>
      <c r="G12194" s="7" t="n">
        <v>341.869995117188</v>
      </c>
      <c r="H12194" s="7" t="n">
        <v>8000</v>
      </c>
      <c r="I12194" s="7" t="n">
        <v>1</v>
      </c>
    </row>
    <row r="12195" spans="1:9">
      <c r="A12195" t="s">
        <v>4</v>
      </c>
      <c r="B12195" s="4" t="s">
        <v>5</v>
      </c>
      <c r="C12195" s="4" t="s">
        <v>14</v>
      </c>
      <c r="D12195" s="4" t="s">
        <v>14</v>
      </c>
      <c r="E12195" s="4" t="s">
        <v>24</v>
      </c>
      <c r="F12195" s="4" t="s">
        <v>10</v>
      </c>
    </row>
    <row r="12196" spans="1:9">
      <c r="A12196" t="n">
        <v>98976</v>
      </c>
      <c r="B12196" s="33" t="n">
        <v>45</v>
      </c>
      <c r="C12196" s="7" t="n">
        <v>5</v>
      </c>
      <c r="D12196" s="7" t="n">
        <v>3</v>
      </c>
      <c r="E12196" s="7" t="n">
        <v>5.30000019073486</v>
      </c>
      <c r="F12196" s="7" t="n">
        <v>8000</v>
      </c>
    </row>
    <row r="12197" spans="1:9">
      <c r="A12197" t="s">
        <v>4</v>
      </c>
      <c r="B12197" s="4" t="s">
        <v>5</v>
      </c>
      <c r="C12197" s="4" t="s">
        <v>14</v>
      </c>
      <c r="D12197" s="4" t="s">
        <v>14</v>
      </c>
      <c r="E12197" s="4" t="s">
        <v>24</v>
      </c>
      <c r="F12197" s="4" t="s">
        <v>10</v>
      </c>
    </row>
    <row r="12198" spans="1:9">
      <c r="A12198" t="n">
        <v>98985</v>
      </c>
      <c r="B12198" s="33" t="n">
        <v>45</v>
      </c>
      <c r="C12198" s="7" t="n">
        <v>11</v>
      </c>
      <c r="D12198" s="7" t="n">
        <v>3</v>
      </c>
      <c r="E12198" s="7" t="n">
        <v>31.7000007629395</v>
      </c>
      <c r="F12198" s="7" t="n">
        <v>8000</v>
      </c>
    </row>
    <row r="12199" spans="1:9">
      <c r="A12199" t="s">
        <v>4</v>
      </c>
      <c r="B12199" s="4" t="s">
        <v>5</v>
      </c>
      <c r="C12199" s="4" t="s">
        <v>14</v>
      </c>
      <c r="D12199" s="4" t="s">
        <v>10</v>
      </c>
      <c r="E12199" s="4" t="s">
        <v>10</v>
      </c>
      <c r="F12199" s="4" t="s">
        <v>10</v>
      </c>
      <c r="G12199" s="4" t="s">
        <v>10</v>
      </c>
      <c r="H12199" s="4" t="s">
        <v>10</v>
      </c>
      <c r="I12199" s="4" t="s">
        <v>6</v>
      </c>
      <c r="J12199" s="4" t="s">
        <v>24</v>
      </c>
      <c r="K12199" s="4" t="s">
        <v>24</v>
      </c>
      <c r="L12199" s="4" t="s">
        <v>24</v>
      </c>
      <c r="M12199" s="4" t="s">
        <v>9</v>
      </c>
      <c r="N12199" s="4" t="s">
        <v>9</v>
      </c>
      <c r="O12199" s="4" t="s">
        <v>24</v>
      </c>
      <c r="P12199" s="4" t="s">
        <v>24</v>
      </c>
      <c r="Q12199" s="4" t="s">
        <v>24</v>
      </c>
      <c r="R12199" s="4" t="s">
        <v>24</v>
      </c>
      <c r="S12199" s="4" t="s">
        <v>14</v>
      </c>
    </row>
    <row r="12200" spans="1:9">
      <c r="A12200" t="n">
        <v>98994</v>
      </c>
      <c r="B12200" s="57" t="n">
        <v>39</v>
      </c>
      <c r="C12200" s="7" t="n">
        <v>12</v>
      </c>
      <c r="D12200" s="7" t="n">
        <v>65533</v>
      </c>
      <c r="E12200" s="7" t="n">
        <v>205</v>
      </c>
      <c r="F12200" s="7" t="n">
        <v>0</v>
      </c>
      <c r="G12200" s="7" t="n">
        <v>65533</v>
      </c>
      <c r="H12200" s="7" t="n">
        <v>3</v>
      </c>
      <c r="I12200" s="7" t="s">
        <v>13</v>
      </c>
      <c r="J12200" s="7" t="n">
        <v>-80.370002746582</v>
      </c>
      <c r="K12200" s="7" t="n">
        <v>177.979995727539</v>
      </c>
      <c r="L12200" s="7" t="n">
        <v>26.8700008392334</v>
      </c>
      <c r="M12200" s="7" t="n">
        <v>0</v>
      </c>
      <c r="N12200" s="7" t="n">
        <v>0</v>
      </c>
      <c r="O12200" s="7" t="n">
        <v>0</v>
      </c>
      <c r="P12200" s="7" t="n">
        <v>1</v>
      </c>
      <c r="Q12200" s="7" t="n">
        <v>1</v>
      </c>
      <c r="R12200" s="7" t="n">
        <v>1</v>
      </c>
      <c r="S12200" s="7" t="n">
        <v>104</v>
      </c>
    </row>
    <row r="12201" spans="1:9">
      <c r="A12201" t="s">
        <v>4</v>
      </c>
      <c r="B12201" s="4" t="s">
        <v>5</v>
      </c>
      <c r="C12201" s="4" t="s">
        <v>10</v>
      </c>
    </row>
    <row r="12202" spans="1:9">
      <c r="A12202" t="n">
        <v>99044</v>
      </c>
      <c r="B12202" s="27" t="n">
        <v>16</v>
      </c>
      <c r="C12202" s="7" t="n">
        <v>100</v>
      </c>
    </row>
    <row r="12203" spans="1:9">
      <c r="A12203" t="s">
        <v>4</v>
      </c>
      <c r="B12203" s="4" t="s">
        <v>5</v>
      </c>
      <c r="C12203" s="4" t="s">
        <v>14</v>
      </c>
      <c r="D12203" s="4" t="s">
        <v>10</v>
      </c>
      <c r="E12203" s="4" t="s">
        <v>10</v>
      </c>
      <c r="F12203" s="4" t="s">
        <v>9</v>
      </c>
    </row>
    <row r="12204" spans="1:9">
      <c r="A12204" t="n">
        <v>99047</v>
      </c>
      <c r="B12204" s="59" t="n">
        <v>84</v>
      </c>
      <c r="C12204" s="7" t="n">
        <v>0</v>
      </c>
      <c r="D12204" s="7" t="n">
        <v>2</v>
      </c>
      <c r="E12204" s="7" t="n">
        <v>0</v>
      </c>
      <c r="F12204" s="7" t="n">
        <v>1045220557</v>
      </c>
    </row>
    <row r="12205" spans="1:9">
      <c r="A12205" t="s">
        <v>4</v>
      </c>
      <c r="B12205" s="4" t="s">
        <v>5</v>
      </c>
      <c r="C12205" s="4" t="s">
        <v>14</v>
      </c>
      <c r="D12205" s="4" t="s">
        <v>10</v>
      </c>
      <c r="E12205" s="4" t="s">
        <v>10</v>
      </c>
      <c r="F12205" s="4" t="s">
        <v>10</v>
      </c>
      <c r="G12205" s="4" t="s">
        <v>10</v>
      </c>
      <c r="H12205" s="4" t="s">
        <v>10</v>
      </c>
      <c r="I12205" s="4" t="s">
        <v>6</v>
      </c>
      <c r="J12205" s="4" t="s">
        <v>24</v>
      </c>
      <c r="K12205" s="4" t="s">
        <v>24</v>
      </c>
      <c r="L12205" s="4" t="s">
        <v>24</v>
      </c>
      <c r="M12205" s="4" t="s">
        <v>9</v>
      </c>
      <c r="N12205" s="4" t="s">
        <v>9</v>
      </c>
      <c r="O12205" s="4" t="s">
        <v>24</v>
      </c>
      <c r="P12205" s="4" t="s">
        <v>24</v>
      </c>
      <c r="Q12205" s="4" t="s">
        <v>24</v>
      </c>
      <c r="R12205" s="4" t="s">
        <v>24</v>
      </c>
      <c r="S12205" s="4" t="s">
        <v>14</v>
      </c>
    </row>
    <row r="12206" spans="1:9">
      <c r="A12206" t="n">
        <v>99057</v>
      </c>
      <c r="B12206" s="57" t="n">
        <v>39</v>
      </c>
      <c r="C12206" s="7" t="n">
        <v>12</v>
      </c>
      <c r="D12206" s="7" t="n">
        <v>65533</v>
      </c>
      <c r="E12206" s="7" t="n">
        <v>205</v>
      </c>
      <c r="F12206" s="7" t="n">
        <v>0</v>
      </c>
      <c r="G12206" s="7" t="n">
        <v>65533</v>
      </c>
      <c r="H12206" s="7" t="n">
        <v>3</v>
      </c>
      <c r="I12206" s="7" t="s">
        <v>13</v>
      </c>
      <c r="J12206" s="7" t="n">
        <v>-80.629997253418</v>
      </c>
      <c r="K12206" s="7" t="n">
        <v>176.929992675781</v>
      </c>
      <c r="L12206" s="7" t="n">
        <v>31.25</v>
      </c>
      <c r="M12206" s="7" t="n">
        <v>0</v>
      </c>
      <c r="N12206" s="7" t="n">
        <v>0</v>
      </c>
      <c r="O12206" s="7" t="n">
        <v>0</v>
      </c>
      <c r="P12206" s="7" t="n">
        <v>1</v>
      </c>
      <c r="Q12206" s="7" t="n">
        <v>1</v>
      </c>
      <c r="R12206" s="7" t="n">
        <v>1</v>
      </c>
      <c r="S12206" s="7" t="n">
        <v>105</v>
      </c>
    </row>
    <row r="12207" spans="1:9">
      <c r="A12207" t="s">
        <v>4</v>
      </c>
      <c r="B12207" s="4" t="s">
        <v>5</v>
      </c>
      <c r="C12207" s="4" t="s">
        <v>10</v>
      </c>
    </row>
    <row r="12208" spans="1:9">
      <c r="A12208" t="n">
        <v>99107</v>
      </c>
      <c r="B12208" s="27" t="n">
        <v>16</v>
      </c>
      <c r="C12208" s="7" t="n">
        <v>2000</v>
      </c>
    </row>
    <row r="12209" spans="1:19">
      <c r="A12209" t="s">
        <v>4</v>
      </c>
      <c r="B12209" s="4" t="s">
        <v>5</v>
      </c>
      <c r="C12209" s="4" t="s">
        <v>10</v>
      </c>
      <c r="D12209" s="4" t="s">
        <v>9</v>
      </c>
      <c r="E12209" s="4" t="s">
        <v>9</v>
      </c>
      <c r="F12209" s="4" t="s">
        <v>9</v>
      </c>
      <c r="G12209" s="4" t="s">
        <v>9</v>
      </c>
      <c r="H12209" s="4" t="s">
        <v>10</v>
      </c>
      <c r="I12209" s="4" t="s">
        <v>14</v>
      </c>
    </row>
    <row r="12210" spans="1:19">
      <c r="A12210" t="n">
        <v>99110</v>
      </c>
      <c r="B12210" s="70" t="n">
        <v>66</v>
      </c>
      <c r="C12210" s="7" t="n">
        <v>28</v>
      </c>
      <c r="D12210" s="7" t="n">
        <v>1065353216</v>
      </c>
      <c r="E12210" s="7" t="n">
        <v>1065353216</v>
      </c>
      <c r="F12210" s="7" t="n">
        <v>1065353216</v>
      </c>
      <c r="G12210" s="7" t="n">
        <v>0</v>
      </c>
      <c r="H12210" s="7" t="n">
        <v>1000</v>
      </c>
      <c r="I12210" s="7" t="n">
        <v>3</v>
      </c>
    </row>
    <row r="12211" spans="1:19">
      <c r="A12211" t="s">
        <v>4</v>
      </c>
      <c r="B12211" s="4" t="s">
        <v>5</v>
      </c>
      <c r="C12211" s="4" t="s">
        <v>10</v>
      </c>
    </row>
    <row r="12212" spans="1:19">
      <c r="A12212" t="n">
        <v>99132</v>
      </c>
      <c r="B12212" s="27" t="n">
        <v>16</v>
      </c>
      <c r="C12212" s="7" t="n">
        <v>100</v>
      </c>
    </row>
    <row r="12213" spans="1:19">
      <c r="A12213" t="s">
        <v>4</v>
      </c>
      <c r="B12213" s="4" t="s">
        <v>5</v>
      </c>
      <c r="C12213" s="4" t="s">
        <v>14</v>
      </c>
      <c r="D12213" s="4" t="s">
        <v>10</v>
      </c>
      <c r="E12213" s="4" t="s">
        <v>24</v>
      </c>
      <c r="F12213" s="4" t="s">
        <v>10</v>
      </c>
      <c r="G12213" s="4" t="s">
        <v>9</v>
      </c>
      <c r="H12213" s="4" t="s">
        <v>9</v>
      </c>
      <c r="I12213" s="4" t="s">
        <v>10</v>
      </c>
      <c r="J12213" s="4" t="s">
        <v>10</v>
      </c>
      <c r="K12213" s="4" t="s">
        <v>9</v>
      </c>
      <c r="L12213" s="4" t="s">
        <v>9</v>
      </c>
      <c r="M12213" s="4" t="s">
        <v>9</v>
      </c>
      <c r="N12213" s="4" t="s">
        <v>9</v>
      </c>
      <c r="O12213" s="4" t="s">
        <v>6</v>
      </c>
    </row>
    <row r="12214" spans="1:19">
      <c r="A12214" t="n">
        <v>99135</v>
      </c>
      <c r="B12214" s="11" t="n">
        <v>50</v>
      </c>
      <c r="C12214" s="7" t="n">
        <v>0</v>
      </c>
      <c r="D12214" s="7" t="n">
        <v>5313</v>
      </c>
      <c r="E12214" s="7" t="n">
        <v>0.800000011920929</v>
      </c>
      <c r="F12214" s="7" t="n">
        <v>200</v>
      </c>
      <c r="G12214" s="7" t="n">
        <v>0</v>
      </c>
      <c r="H12214" s="7" t="n">
        <v>0</v>
      </c>
      <c r="I12214" s="7" t="n">
        <v>0</v>
      </c>
      <c r="J12214" s="7" t="n">
        <v>65533</v>
      </c>
      <c r="K12214" s="7" t="n">
        <v>0</v>
      </c>
      <c r="L12214" s="7" t="n">
        <v>0</v>
      </c>
      <c r="M12214" s="7" t="n">
        <v>0</v>
      </c>
      <c r="N12214" s="7" t="n">
        <v>0</v>
      </c>
      <c r="O12214" s="7" t="s">
        <v>13</v>
      </c>
    </row>
    <row r="12215" spans="1:19">
      <c r="A12215" t="s">
        <v>4</v>
      </c>
      <c r="B12215" s="4" t="s">
        <v>5</v>
      </c>
      <c r="C12215" s="4" t="s">
        <v>10</v>
      </c>
      <c r="D12215" s="4" t="s">
        <v>9</v>
      </c>
      <c r="E12215" s="4" t="s">
        <v>9</v>
      </c>
      <c r="F12215" s="4" t="s">
        <v>9</v>
      </c>
      <c r="G12215" s="4" t="s">
        <v>9</v>
      </c>
      <c r="H12215" s="4" t="s">
        <v>10</v>
      </c>
      <c r="I12215" s="4" t="s">
        <v>14</v>
      </c>
    </row>
    <row r="12216" spans="1:19">
      <c r="A12216" t="n">
        <v>99174</v>
      </c>
      <c r="B12216" s="70" t="n">
        <v>66</v>
      </c>
      <c r="C12216" s="7" t="n">
        <v>22</v>
      </c>
      <c r="D12216" s="7" t="n">
        <v>1065353216</v>
      </c>
      <c r="E12216" s="7" t="n">
        <v>1065353216</v>
      </c>
      <c r="F12216" s="7" t="n">
        <v>1065353216</v>
      </c>
      <c r="G12216" s="7" t="n">
        <v>0</v>
      </c>
      <c r="H12216" s="7" t="n">
        <v>1000</v>
      </c>
      <c r="I12216" s="7" t="n">
        <v>3</v>
      </c>
    </row>
    <row r="12217" spans="1:19">
      <c r="A12217" t="s">
        <v>4</v>
      </c>
      <c r="B12217" s="4" t="s">
        <v>5</v>
      </c>
      <c r="C12217" s="4" t="s">
        <v>10</v>
      </c>
      <c r="D12217" s="4" t="s">
        <v>9</v>
      </c>
      <c r="E12217" s="4" t="s">
        <v>9</v>
      </c>
      <c r="F12217" s="4" t="s">
        <v>9</v>
      </c>
      <c r="G12217" s="4" t="s">
        <v>9</v>
      </c>
      <c r="H12217" s="4" t="s">
        <v>10</v>
      </c>
      <c r="I12217" s="4" t="s">
        <v>14</v>
      </c>
    </row>
    <row r="12218" spans="1:19">
      <c r="A12218" t="n">
        <v>99196</v>
      </c>
      <c r="B12218" s="70" t="n">
        <v>66</v>
      </c>
      <c r="C12218" s="7" t="n">
        <v>7031</v>
      </c>
      <c r="D12218" s="7" t="n">
        <v>1065353216</v>
      </c>
      <c r="E12218" s="7" t="n">
        <v>1065353216</v>
      </c>
      <c r="F12218" s="7" t="n">
        <v>1065353216</v>
      </c>
      <c r="G12218" s="7" t="n">
        <v>0</v>
      </c>
      <c r="H12218" s="7" t="n">
        <v>1000</v>
      </c>
      <c r="I12218" s="7" t="n">
        <v>3</v>
      </c>
    </row>
    <row r="12219" spans="1:19">
      <c r="A12219" t="s">
        <v>4</v>
      </c>
      <c r="B12219" s="4" t="s">
        <v>5</v>
      </c>
      <c r="C12219" s="4" t="s">
        <v>14</v>
      </c>
      <c r="D12219" s="4" t="s">
        <v>10</v>
      </c>
      <c r="E12219" s="4" t="s">
        <v>10</v>
      </c>
      <c r="F12219" s="4" t="s">
        <v>9</v>
      </c>
    </row>
    <row r="12220" spans="1:19">
      <c r="A12220" t="n">
        <v>99218</v>
      </c>
      <c r="B12220" s="59" t="n">
        <v>84</v>
      </c>
      <c r="C12220" s="7" t="n">
        <v>1</v>
      </c>
      <c r="D12220" s="7" t="n">
        <v>0</v>
      </c>
      <c r="E12220" s="7" t="n">
        <v>2000</v>
      </c>
      <c r="F12220" s="7" t="n">
        <v>0</v>
      </c>
    </row>
    <row r="12221" spans="1:19">
      <c r="A12221" t="s">
        <v>4</v>
      </c>
      <c r="B12221" s="4" t="s">
        <v>5</v>
      </c>
      <c r="C12221" s="4" t="s">
        <v>10</v>
      </c>
    </row>
    <row r="12222" spans="1:19">
      <c r="A12222" t="n">
        <v>99228</v>
      </c>
      <c r="B12222" s="27" t="n">
        <v>16</v>
      </c>
      <c r="C12222" s="7" t="n">
        <v>1000</v>
      </c>
    </row>
    <row r="12223" spans="1:19">
      <c r="A12223" t="s">
        <v>4</v>
      </c>
      <c r="B12223" s="4" t="s">
        <v>5</v>
      </c>
      <c r="C12223" s="4" t="s">
        <v>14</v>
      </c>
      <c r="D12223" s="4" t="s">
        <v>10</v>
      </c>
      <c r="E12223" s="4" t="s">
        <v>10</v>
      </c>
    </row>
    <row r="12224" spans="1:19">
      <c r="A12224" t="n">
        <v>99231</v>
      </c>
      <c r="B12224" s="11" t="n">
        <v>50</v>
      </c>
      <c r="C12224" s="7" t="n">
        <v>1</v>
      </c>
      <c r="D12224" s="7" t="n">
        <v>5312</v>
      </c>
      <c r="E12224" s="7" t="n">
        <v>2000</v>
      </c>
    </row>
    <row r="12225" spans="1:15">
      <c r="A12225" t="s">
        <v>4</v>
      </c>
      <c r="B12225" s="4" t="s">
        <v>5</v>
      </c>
      <c r="C12225" s="4" t="s">
        <v>14</v>
      </c>
      <c r="D12225" s="4" t="s">
        <v>10</v>
      </c>
      <c r="E12225" s="4" t="s">
        <v>14</v>
      </c>
    </row>
    <row r="12226" spans="1:15">
      <c r="A12226" t="n">
        <v>99237</v>
      </c>
      <c r="B12226" s="57" t="n">
        <v>39</v>
      </c>
      <c r="C12226" s="7" t="n">
        <v>14</v>
      </c>
      <c r="D12226" s="7" t="n">
        <v>65533</v>
      </c>
      <c r="E12226" s="7" t="n">
        <v>103</v>
      </c>
    </row>
    <row r="12227" spans="1:15">
      <c r="A12227" t="s">
        <v>4</v>
      </c>
      <c r="B12227" s="4" t="s">
        <v>5</v>
      </c>
      <c r="C12227" s="4" t="s">
        <v>14</v>
      </c>
      <c r="D12227" s="4" t="s">
        <v>10</v>
      </c>
      <c r="E12227" s="4" t="s">
        <v>14</v>
      </c>
    </row>
    <row r="12228" spans="1:15">
      <c r="A12228" t="n">
        <v>99242</v>
      </c>
      <c r="B12228" s="57" t="n">
        <v>39</v>
      </c>
      <c r="C12228" s="7" t="n">
        <v>14</v>
      </c>
      <c r="D12228" s="7" t="n">
        <v>65533</v>
      </c>
      <c r="E12228" s="7" t="n">
        <v>102</v>
      </c>
    </row>
    <row r="12229" spans="1:15">
      <c r="A12229" t="s">
        <v>4</v>
      </c>
      <c r="B12229" s="4" t="s">
        <v>5</v>
      </c>
      <c r="C12229" s="4" t="s">
        <v>10</v>
      </c>
    </row>
    <row r="12230" spans="1:15">
      <c r="A12230" t="n">
        <v>99247</v>
      </c>
      <c r="B12230" s="27" t="n">
        <v>16</v>
      </c>
      <c r="C12230" s="7" t="n">
        <v>1500</v>
      </c>
    </row>
    <row r="12231" spans="1:15">
      <c r="A12231" t="s">
        <v>4</v>
      </c>
      <c r="B12231" s="4" t="s">
        <v>5</v>
      </c>
      <c r="C12231" s="4" t="s">
        <v>14</v>
      </c>
      <c r="D12231" s="4" t="s">
        <v>10</v>
      </c>
    </row>
    <row r="12232" spans="1:15">
      <c r="A12232" t="n">
        <v>99250</v>
      </c>
      <c r="B12232" s="33" t="n">
        <v>45</v>
      </c>
      <c r="C12232" s="7" t="n">
        <v>7</v>
      </c>
      <c r="D12232" s="7" t="n">
        <v>255</v>
      </c>
    </row>
    <row r="12233" spans="1:15">
      <c r="A12233" t="s">
        <v>4</v>
      </c>
      <c r="B12233" s="4" t="s">
        <v>5</v>
      </c>
      <c r="C12233" s="4" t="s">
        <v>10</v>
      </c>
    </row>
    <row r="12234" spans="1:15">
      <c r="A12234" t="n">
        <v>99254</v>
      </c>
      <c r="B12234" s="27" t="n">
        <v>16</v>
      </c>
      <c r="C12234" s="7" t="n">
        <v>1000</v>
      </c>
    </row>
    <row r="12235" spans="1:15">
      <c r="A12235" t="s">
        <v>4</v>
      </c>
      <c r="B12235" s="4" t="s">
        <v>5</v>
      </c>
      <c r="C12235" s="4" t="s">
        <v>14</v>
      </c>
      <c r="D12235" s="4" t="s">
        <v>10</v>
      </c>
      <c r="E12235" s="4" t="s">
        <v>24</v>
      </c>
    </row>
    <row r="12236" spans="1:15">
      <c r="A12236" t="n">
        <v>99257</v>
      </c>
      <c r="B12236" s="23" t="n">
        <v>58</v>
      </c>
      <c r="C12236" s="7" t="n">
        <v>101</v>
      </c>
      <c r="D12236" s="7" t="n">
        <v>500</v>
      </c>
      <c r="E12236" s="7" t="n">
        <v>1</v>
      </c>
    </row>
    <row r="12237" spans="1:15">
      <c r="A12237" t="s">
        <v>4</v>
      </c>
      <c r="B12237" s="4" t="s">
        <v>5</v>
      </c>
      <c r="C12237" s="4" t="s">
        <v>14</v>
      </c>
      <c r="D12237" s="4" t="s">
        <v>10</v>
      </c>
    </row>
    <row r="12238" spans="1:15">
      <c r="A12238" t="n">
        <v>99265</v>
      </c>
      <c r="B12238" s="23" t="n">
        <v>58</v>
      </c>
      <c r="C12238" s="7" t="n">
        <v>254</v>
      </c>
      <c r="D12238" s="7" t="n">
        <v>0</v>
      </c>
    </row>
    <row r="12239" spans="1:15">
      <c r="A12239" t="s">
        <v>4</v>
      </c>
      <c r="B12239" s="4" t="s">
        <v>5</v>
      </c>
      <c r="C12239" s="4" t="s">
        <v>14</v>
      </c>
    </row>
    <row r="12240" spans="1:15">
      <c r="A12240" t="n">
        <v>99269</v>
      </c>
      <c r="B12240" s="33" t="n">
        <v>45</v>
      </c>
      <c r="C12240" s="7" t="n">
        <v>0</v>
      </c>
    </row>
    <row r="12241" spans="1:5">
      <c r="A12241" t="s">
        <v>4</v>
      </c>
      <c r="B12241" s="4" t="s">
        <v>5</v>
      </c>
      <c r="C12241" s="4" t="s">
        <v>14</v>
      </c>
      <c r="D12241" s="4" t="s">
        <v>14</v>
      </c>
      <c r="E12241" s="4" t="s">
        <v>24</v>
      </c>
      <c r="F12241" s="4" t="s">
        <v>24</v>
      </c>
      <c r="G12241" s="4" t="s">
        <v>24</v>
      </c>
      <c r="H12241" s="4" t="s">
        <v>10</v>
      </c>
    </row>
    <row r="12242" spans="1:5">
      <c r="A12242" t="n">
        <v>99271</v>
      </c>
      <c r="B12242" s="33" t="n">
        <v>45</v>
      </c>
      <c r="C12242" s="7" t="n">
        <v>2</v>
      </c>
      <c r="D12242" s="7" t="n">
        <v>3</v>
      </c>
      <c r="E12242" s="7" t="n">
        <v>-87.2399978637695</v>
      </c>
      <c r="F12242" s="7" t="n">
        <v>177.100006103516</v>
      </c>
      <c r="G12242" s="7" t="n">
        <v>28.8299999237061</v>
      </c>
      <c r="H12242" s="7" t="n">
        <v>0</v>
      </c>
    </row>
    <row r="12243" spans="1:5">
      <c r="A12243" t="s">
        <v>4</v>
      </c>
      <c r="B12243" s="4" t="s">
        <v>5</v>
      </c>
      <c r="C12243" s="4" t="s">
        <v>14</v>
      </c>
      <c r="D12243" s="4" t="s">
        <v>14</v>
      </c>
      <c r="E12243" s="4" t="s">
        <v>24</v>
      </c>
      <c r="F12243" s="4" t="s">
        <v>24</v>
      </c>
      <c r="G12243" s="4" t="s">
        <v>24</v>
      </c>
      <c r="H12243" s="4" t="s">
        <v>10</v>
      </c>
      <c r="I12243" s="4" t="s">
        <v>14</v>
      </c>
    </row>
    <row r="12244" spans="1:5">
      <c r="A12244" t="n">
        <v>99288</v>
      </c>
      <c r="B12244" s="33" t="n">
        <v>45</v>
      </c>
      <c r="C12244" s="7" t="n">
        <v>4</v>
      </c>
      <c r="D12244" s="7" t="n">
        <v>3</v>
      </c>
      <c r="E12244" s="7" t="n">
        <v>353.369995117188</v>
      </c>
      <c r="F12244" s="7" t="n">
        <v>274.709991455078</v>
      </c>
      <c r="G12244" s="7" t="n">
        <v>359.869995117188</v>
      </c>
      <c r="H12244" s="7" t="n">
        <v>0</v>
      </c>
      <c r="I12244" s="7" t="n">
        <v>0</v>
      </c>
    </row>
    <row r="12245" spans="1:5">
      <c r="A12245" t="s">
        <v>4</v>
      </c>
      <c r="B12245" s="4" t="s">
        <v>5</v>
      </c>
      <c r="C12245" s="4" t="s">
        <v>14</v>
      </c>
      <c r="D12245" s="4" t="s">
        <v>14</v>
      </c>
      <c r="E12245" s="4" t="s">
        <v>24</v>
      </c>
      <c r="F12245" s="4" t="s">
        <v>10</v>
      </c>
    </row>
    <row r="12246" spans="1:5">
      <c r="A12246" t="n">
        <v>99306</v>
      </c>
      <c r="B12246" s="33" t="n">
        <v>45</v>
      </c>
      <c r="C12246" s="7" t="n">
        <v>5</v>
      </c>
      <c r="D12246" s="7" t="n">
        <v>3</v>
      </c>
      <c r="E12246" s="7" t="n">
        <v>0.100000001490116</v>
      </c>
      <c r="F12246" s="7" t="n">
        <v>0</v>
      </c>
    </row>
    <row r="12247" spans="1:5">
      <c r="A12247" t="s">
        <v>4</v>
      </c>
      <c r="B12247" s="4" t="s">
        <v>5</v>
      </c>
      <c r="C12247" s="4" t="s">
        <v>14</v>
      </c>
      <c r="D12247" s="4" t="s">
        <v>14</v>
      </c>
      <c r="E12247" s="4" t="s">
        <v>24</v>
      </c>
      <c r="F12247" s="4" t="s">
        <v>10</v>
      </c>
    </row>
    <row r="12248" spans="1:5">
      <c r="A12248" t="n">
        <v>99315</v>
      </c>
      <c r="B12248" s="33" t="n">
        <v>45</v>
      </c>
      <c r="C12248" s="7" t="n">
        <v>11</v>
      </c>
      <c r="D12248" s="7" t="n">
        <v>3</v>
      </c>
      <c r="E12248" s="7" t="n">
        <v>41.4000015258789</v>
      </c>
      <c r="F12248" s="7" t="n">
        <v>0</v>
      </c>
    </row>
    <row r="12249" spans="1:5">
      <c r="A12249" t="s">
        <v>4</v>
      </c>
      <c r="B12249" s="4" t="s">
        <v>5</v>
      </c>
      <c r="C12249" s="4" t="s">
        <v>14</v>
      </c>
      <c r="D12249" s="4" t="s">
        <v>14</v>
      </c>
      <c r="E12249" s="4" t="s">
        <v>24</v>
      </c>
      <c r="F12249" s="4" t="s">
        <v>24</v>
      </c>
      <c r="G12249" s="4" t="s">
        <v>24</v>
      </c>
      <c r="H12249" s="4" t="s">
        <v>10</v>
      </c>
    </row>
    <row r="12250" spans="1:5">
      <c r="A12250" t="n">
        <v>99324</v>
      </c>
      <c r="B12250" s="33" t="n">
        <v>45</v>
      </c>
      <c r="C12250" s="7" t="n">
        <v>2</v>
      </c>
      <c r="D12250" s="7" t="n">
        <v>3</v>
      </c>
      <c r="E12250" s="7" t="n">
        <v>-91.8099975585938</v>
      </c>
      <c r="F12250" s="7" t="n">
        <v>174.699996948242</v>
      </c>
      <c r="G12250" s="7" t="n">
        <v>29.4500007629395</v>
      </c>
      <c r="H12250" s="7" t="n">
        <v>6000</v>
      </c>
    </row>
    <row r="12251" spans="1:5">
      <c r="A12251" t="s">
        <v>4</v>
      </c>
      <c r="B12251" s="4" t="s">
        <v>5</v>
      </c>
      <c r="C12251" s="4" t="s">
        <v>14</v>
      </c>
      <c r="D12251" s="4" t="s">
        <v>14</v>
      </c>
      <c r="E12251" s="4" t="s">
        <v>24</v>
      </c>
      <c r="F12251" s="4" t="s">
        <v>24</v>
      </c>
      <c r="G12251" s="4" t="s">
        <v>24</v>
      </c>
      <c r="H12251" s="4" t="s">
        <v>10</v>
      </c>
      <c r="I12251" s="4" t="s">
        <v>14</v>
      </c>
    </row>
    <row r="12252" spans="1:5">
      <c r="A12252" t="n">
        <v>99341</v>
      </c>
      <c r="B12252" s="33" t="n">
        <v>45</v>
      </c>
      <c r="C12252" s="7" t="n">
        <v>4</v>
      </c>
      <c r="D12252" s="7" t="n">
        <v>3</v>
      </c>
      <c r="E12252" s="7" t="n">
        <v>351.670013427734</v>
      </c>
      <c r="F12252" s="7" t="n">
        <v>267.329986572266</v>
      </c>
      <c r="G12252" s="7" t="n">
        <v>359.869995117188</v>
      </c>
      <c r="H12252" s="7" t="n">
        <v>6000</v>
      </c>
      <c r="I12252" s="7" t="n">
        <v>1</v>
      </c>
    </row>
    <row r="12253" spans="1:5">
      <c r="A12253" t="s">
        <v>4</v>
      </c>
      <c r="B12253" s="4" t="s">
        <v>5</v>
      </c>
      <c r="C12253" s="4" t="s">
        <v>14</v>
      </c>
      <c r="D12253" s="4" t="s">
        <v>14</v>
      </c>
      <c r="E12253" s="4" t="s">
        <v>24</v>
      </c>
      <c r="F12253" s="4" t="s">
        <v>10</v>
      </c>
    </row>
    <row r="12254" spans="1:5">
      <c r="A12254" t="n">
        <v>99359</v>
      </c>
      <c r="B12254" s="33" t="n">
        <v>45</v>
      </c>
      <c r="C12254" s="7" t="n">
        <v>5</v>
      </c>
      <c r="D12254" s="7" t="n">
        <v>3</v>
      </c>
      <c r="E12254" s="7" t="n">
        <v>4.40000009536743</v>
      </c>
      <c r="F12254" s="7" t="n">
        <v>6000</v>
      </c>
    </row>
    <row r="12255" spans="1:5">
      <c r="A12255" t="s">
        <v>4</v>
      </c>
      <c r="B12255" s="4" t="s">
        <v>5</v>
      </c>
      <c r="C12255" s="4" t="s">
        <v>14</v>
      </c>
      <c r="D12255" s="4" t="s">
        <v>14</v>
      </c>
      <c r="E12255" s="4" t="s">
        <v>24</v>
      </c>
      <c r="F12255" s="4" t="s">
        <v>10</v>
      </c>
    </row>
    <row r="12256" spans="1:5">
      <c r="A12256" t="n">
        <v>99368</v>
      </c>
      <c r="B12256" s="33" t="n">
        <v>45</v>
      </c>
      <c r="C12256" s="7" t="n">
        <v>11</v>
      </c>
      <c r="D12256" s="7" t="n">
        <v>3</v>
      </c>
      <c r="E12256" s="7" t="n">
        <v>22.5</v>
      </c>
      <c r="F12256" s="7" t="n">
        <v>0</v>
      </c>
    </row>
    <row r="12257" spans="1:9">
      <c r="A12257" t="s">
        <v>4</v>
      </c>
      <c r="B12257" s="4" t="s">
        <v>5</v>
      </c>
      <c r="C12257" s="4" t="s">
        <v>14</v>
      </c>
      <c r="D12257" s="4" t="s">
        <v>10</v>
      </c>
      <c r="E12257" s="4" t="s">
        <v>10</v>
      </c>
      <c r="F12257" s="4" t="s">
        <v>9</v>
      </c>
    </row>
    <row r="12258" spans="1:9">
      <c r="A12258" t="n">
        <v>99377</v>
      </c>
      <c r="B12258" s="59" t="n">
        <v>84</v>
      </c>
      <c r="C12258" s="7" t="n">
        <v>0</v>
      </c>
      <c r="D12258" s="7" t="n">
        <v>0</v>
      </c>
      <c r="E12258" s="7" t="n">
        <v>0</v>
      </c>
      <c r="F12258" s="7" t="n">
        <v>1045220557</v>
      </c>
    </row>
    <row r="12259" spans="1:9">
      <c r="A12259" t="s">
        <v>4</v>
      </c>
      <c r="B12259" s="4" t="s">
        <v>5</v>
      </c>
      <c r="C12259" s="4" t="s">
        <v>14</v>
      </c>
      <c r="D12259" s="4" t="s">
        <v>10</v>
      </c>
    </row>
    <row r="12260" spans="1:9">
      <c r="A12260" t="n">
        <v>99387</v>
      </c>
      <c r="B12260" s="23" t="n">
        <v>58</v>
      </c>
      <c r="C12260" s="7" t="n">
        <v>255</v>
      </c>
      <c r="D12260" s="7" t="n">
        <v>0</v>
      </c>
    </row>
    <row r="12261" spans="1:9">
      <c r="A12261" t="s">
        <v>4</v>
      </c>
      <c r="B12261" s="4" t="s">
        <v>5</v>
      </c>
      <c r="C12261" s="4" t="s">
        <v>14</v>
      </c>
      <c r="D12261" s="4" t="s">
        <v>10</v>
      </c>
      <c r="E12261" s="4" t="s">
        <v>14</v>
      </c>
    </row>
    <row r="12262" spans="1:9">
      <c r="A12262" t="n">
        <v>99391</v>
      </c>
      <c r="B12262" s="15" t="n">
        <v>49</v>
      </c>
      <c r="C12262" s="7" t="n">
        <v>1</v>
      </c>
      <c r="D12262" s="7" t="n">
        <v>2000</v>
      </c>
      <c r="E12262" s="7" t="n">
        <v>0</v>
      </c>
    </row>
    <row r="12263" spans="1:9">
      <c r="A12263" t="s">
        <v>4</v>
      </c>
      <c r="B12263" s="4" t="s">
        <v>5</v>
      </c>
      <c r="C12263" s="4" t="s">
        <v>10</v>
      </c>
      <c r="D12263" s="4" t="s">
        <v>14</v>
      </c>
      <c r="E12263" s="4" t="s">
        <v>24</v>
      </c>
      <c r="F12263" s="4" t="s">
        <v>10</v>
      </c>
    </row>
    <row r="12264" spans="1:9">
      <c r="A12264" t="n">
        <v>99396</v>
      </c>
      <c r="B12264" s="72" t="n">
        <v>59</v>
      </c>
      <c r="C12264" s="7" t="n">
        <v>9</v>
      </c>
      <c r="D12264" s="7" t="n">
        <v>8</v>
      </c>
      <c r="E12264" s="7" t="n">
        <v>0.150000005960464</v>
      </c>
      <c r="F12264" s="7" t="n">
        <v>0</v>
      </c>
    </row>
    <row r="12265" spans="1:9">
      <c r="A12265" t="s">
        <v>4</v>
      </c>
      <c r="B12265" s="4" t="s">
        <v>5</v>
      </c>
      <c r="C12265" s="4" t="s">
        <v>10</v>
      </c>
      <c r="D12265" s="4" t="s">
        <v>14</v>
      </c>
      <c r="E12265" s="4" t="s">
        <v>24</v>
      </c>
      <c r="F12265" s="4" t="s">
        <v>10</v>
      </c>
    </row>
    <row r="12266" spans="1:9">
      <c r="A12266" t="n">
        <v>99406</v>
      </c>
      <c r="B12266" s="72" t="n">
        <v>59</v>
      </c>
      <c r="C12266" s="7" t="n">
        <v>1</v>
      </c>
      <c r="D12266" s="7" t="n">
        <v>8</v>
      </c>
      <c r="E12266" s="7" t="n">
        <v>0.150000005960464</v>
      </c>
      <c r="F12266" s="7" t="n">
        <v>0</v>
      </c>
    </row>
    <row r="12267" spans="1:9">
      <c r="A12267" t="s">
        <v>4</v>
      </c>
      <c r="B12267" s="4" t="s">
        <v>5</v>
      </c>
      <c r="C12267" s="4" t="s">
        <v>10</v>
      </c>
      <c r="D12267" s="4" t="s">
        <v>14</v>
      </c>
      <c r="E12267" s="4" t="s">
        <v>24</v>
      </c>
      <c r="F12267" s="4" t="s">
        <v>10</v>
      </c>
    </row>
    <row r="12268" spans="1:9">
      <c r="A12268" t="n">
        <v>99416</v>
      </c>
      <c r="B12268" s="72" t="n">
        <v>59</v>
      </c>
      <c r="C12268" s="7" t="n">
        <v>8</v>
      </c>
      <c r="D12268" s="7" t="n">
        <v>8</v>
      </c>
      <c r="E12268" s="7" t="n">
        <v>0.150000005960464</v>
      </c>
      <c r="F12268" s="7" t="n">
        <v>0</v>
      </c>
    </row>
    <row r="12269" spans="1:9">
      <c r="A12269" t="s">
        <v>4</v>
      </c>
      <c r="B12269" s="4" t="s">
        <v>5</v>
      </c>
      <c r="C12269" s="4" t="s">
        <v>10</v>
      </c>
    </row>
    <row r="12270" spans="1:9">
      <c r="A12270" t="n">
        <v>99426</v>
      </c>
      <c r="B12270" s="27" t="n">
        <v>16</v>
      </c>
      <c r="C12270" s="7" t="n">
        <v>50</v>
      </c>
    </row>
    <row r="12271" spans="1:9">
      <c r="A12271" t="s">
        <v>4</v>
      </c>
      <c r="B12271" s="4" t="s">
        <v>5</v>
      </c>
      <c r="C12271" s="4" t="s">
        <v>10</v>
      </c>
      <c r="D12271" s="4" t="s">
        <v>14</v>
      </c>
      <c r="E12271" s="4" t="s">
        <v>24</v>
      </c>
      <c r="F12271" s="4" t="s">
        <v>10</v>
      </c>
    </row>
    <row r="12272" spans="1:9">
      <c r="A12272" t="n">
        <v>99429</v>
      </c>
      <c r="B12272" s="72" t="n">
        <v>59</v>
      </c>
      <c r="C12272" s="7" t="n">
        <v>61489</v>
      </c>
      <c r="D12272" s="7" t="n">
        <v>8</v>
      </c>
      <c r="E12272" s="7" t="n">
        <v>0.150000005960464</v>
      </c>
      <c r="F12272" s="7" t="n">
        <v>0</v>
      </c>
    </row>
    <row r="12273" spans="1:6">
      <c r="A12273" t="s">
        <v>4</v>
      </c>
      <c r="B12273" s="4" t="s">
        <v>5</v>
      </c>
      <c r="C12273" s="4" t="s">
        <v>10</v>
      </c>
    </row>
    <row r="12274" spans="1:6">
      <c r="A12274" t="n">
        <v>99439</v>
      </c>
      <c r="B12274" s="27" t="n">
        <v>16</v>
      </c>
      <c r="C12274" s="7" t="n">
        <v>50</v>
      </c>
    </row>
    <row r="12275" spans="1:6">
      <c r="A12275" t="s">
        <v>4</v>
      </c>
      <c r="B12275" s="4" t="s">
        <v>5</v>
      </c>
      <c r="C12275" s="4" t="s">
        <v>10</v>
      </c>
      <c r="D12275" s="4" t="s">
        <v>14</v>
      </c>
      <c r="E12275" s="4" t="s">
        <v>24</v>
      </c>
      <c r="F12275" s="4" t="s">
        <v>10</v>
      </c>
    </row>
    <row r="12276" spans="1:6">
      <c r="A12276" t="n">
        <v>99442</v>
      </c>
      <c r="B12276" s="72" t="n">
        <v>59</v>
      </c>
      <c r="C12276" s="7" t="n">
        <v>61490</v>
      </c>
      <c r="D12276" s="7" t="n">
        <v>8</v>
      </c>
      <c r="E12276" s="7" t="n">
        <v>0.150000005960464</v>
      </c>
      <c r="F12276" s="7" t="n">
        <v>0</v>
      </c>
    </row>
    <row r="12277" spans="1:6">
      <c r="A12277" t="s">
        <v>4</v>
      </c>
      <c r="B12277" s="4" t="s">
        <v>5</v>
      </c>
      <c r="C12277" s="4" t="s">
        <v>10</v>
      </c>
    </row>
    <row r="12278" spans="1:6">
      <c r="A12278" t="n">
        <v>99452</v>
      </c>
      <c r="B12278" s="27" t="n">
        <v>16</v>
      </c>
      <c r="C12278" s="7" t="n">
        <v>50</v>
      </c>
    </row>
    <row r="12279" spans="1:6">
      <c r="A12279" t="s">
        <v>4</v>
      </c>
      <c r="B12279" s="4" t="s">
        <v>5</v>
      </c>
      <c r="C12279" s="4" t="s">
        <v>10</v>
      </c>
      <c r="D12279" s="4" t="s">
        <v>14</v>
      </c>
      <c r="E12279" s="4" t="s">
        <v>24</v>
      </c>
      <c r="F12279" s="4" t="s">
        <v>10</v>
      </c>
    </row>
    <row r="12280" spans="1:6">
      <c r="A12280" t="n">
        <v>99455</v>
      </c>
      <c r="B12280" s="72" t="n">
        <v>59</v>
      </c>
      <c r="C12280" s="7" t="n">
        <v>61488</v>
      </c>
      <c r="D12280" s="7" t="n">
        <v>8</v>
      </c>
      <c r="E12280" s="7" t="n">
        <v>0.150000005960464</v>
      </c>
      <c r="F12280" s="7" t="n">
        <v>0</v>
      </c>
    </row>
    <row r="12281" spans="1:6">
      <c r="A12281" t="s">
        <v>4</v>
      </c>
      <c r="B12281" s="4" t="s">
        <v>5</v>
      </c>
      <c r="C12281" s="4" t="s">
        <v>10</v>
      </c>
    </row>
    <row r="12282" spans="1:6">
      <c r="A12282" t="n">
        <v>99465</v>
      </c>
      <c r="B12282" s="27" t="n">
        <v>16</v>
      </c>
      <c r="C12282" s="7" t="n">
        <v>50</v>
      </c>
    </row>
    <row r="12283" spans="1:6">
      <c r="A12283" t="s">
        <v>4</v>
      </c>
      <c r="B12283" s="4" t="s">
        <v>5</v>
      </c>
      <c r="C12283" s="4" t="s">
        <v>10</v>
      </c>
      <c r="D12283" s="4" t="s">
        <v>14</v>
      </c>
      <c r="E12283" s="4" t="s">
        <v>24</v>
      </c>
      <c r="F12283" s="4" t="s">
        <v>10</v>
      </c>
    </row>
    <row r="12284" spans="1:6">
      <c r="A12284" t="n">
        <v>99468</v>
      </c>
      <c r="B12284" s="72" t="n">
        <v>59</v>
      </c>
      <c r="C12284" s="7" t="n">
        <v>14</v>
      </c>
      <c r="D12284" s="7" t="n">
        <v>8</v>
      </c>
      <c r="E12284" s="7" t="n">
        <v>0.150000005960464</v>
      </c>
      <c r="F12284" s="7" t="n">
        <v>0</v>
      </c>
    </row>
    <row r="12285" spans="1:6">
      <c r="A12285" t="s">
        <v>4</v>
      </c>
      <c r="B12285" s="4" t="s">
        <v>5</v>
      </c>
      <c r="C12285" s="4" t="s">
        <v>10</v>
      </c>
    </row>
    <row r="12286" spans="1:6">
      <c r="A12286" t="n">
        <v>99478</v>
      </c>
      <c r="B12286" s="27" t="n">
        <v>16</v>
      </c>
      <c r="C12286" s="7" t="n">
        <v>50</v>
      </c>
    </row>
    <row r="12287" spans="1:6">
      <c r="A12287" t="s">
        <v>4</v>
      </c>
      <c r="B12287" s="4" t="s">
        <v>5</v>
      </c>
      <c r="C12287" s="4" t="s">
        <v>10</v>
      </c>
    </row>
    <row r="12288" spans="1:6">
      <c r="A12288" t="n">
        <v>99481</v>
      </c>
      <c r="B12288" s="27" t="n">
        <v>16</v>
      </c>
      <c r="C12288" s="7" t="n">
        <v>1300</v>
      </c>
    </row>
    <row r="12289" spans="1:6">
      <c r="A12289" t="s">
        <v>4</v>
      </c>
      <c r="B12289" s="4" t="s">
        <v>5</v>
      </c>
      <c r="C12289" s="4" t="s">
        <v>10</v>
      </c>
      <c r="D12289" s="4" t="s">
        <v>14</v>
      </c>
      <c r="E12289" s="4" t="s">
        <v>24</v>
      </c>
      <c r="F12289" s="4" t="s">
        <v>10</v>
      </c>
    </row>
    <row r="12290" spans="1:6">
      <c r="A12290" t="n">
        <v>99484</v>
      </c>
      <c r="B12290" s="72" t="n">
        <v>59</v>
      </c>
      <c r="C12290" s="7" t="n">
        <v>14</v>
      </c>
      <c r="D12290" s="7" t="n">
        <v>255</v>
      </c>
      <c r="E12290" s="7" t="n">
        <v>0</v>
      </c>
      <c r="F12290" s="7" t="n">
        <v>0</v>
      </c>
    </row>
    <row r="12291" spans="1:6">
      <c r="A12291" t="s">
        <v>4</v>
      </c>
      <c r="B12291" s="4" t="s">
        <v>5</v>
      </c>
      <c r="C12291" s="4" t="s">
        <v>10</v>
      </c>
    </row>
    <row r="12292" spans="1:6">
      <c r="A12292" t="n">
        <v>99494</v>
      </c>
      <c r="B12292" s="27" t="n">
        <v>16</v>
      </c>
      <c r="C12292" s="7" t="n">
        <v>50</v>
      </c>
    </row>
    <row r="12293" spans="1:6">
      <c r="A12293" t="s">
        <v>4</v>
      </c>
      <c r="B12293" s="4" t="s">
        <v>5</v>
      </c>
      <c r="C12293" s="4" t="s">
        <v>10</v>
      </c>
      <c r="D12293" s="4" t="s">
        <v>14</v>
      </c>
      <c r="E12293" s="4" t="s">
        <v>24</v>
      </c>
      <c r="F12293" s="4" t="s">
        <v>10</v>
      </c>
    </row>
    <row r="12294" spans="1:6">
      <c r="A12294" t="n">
        <v>99497</v>
      </c>
      <c r="B12294" s="72" t="n">
        <v>59</v>
      </c>
      <c r="C12294" s="7" t="n">
        <v>9</v>
      </c>
      <c r="D12294" s="7" t="n">
        <v>255</v>
      </c>
      <c r="E12294" s="7" t="n">
        <v>0</v>
      </c>
      <c r="F12294" s="7" t="n">
        <v>0</v>
      </c>
    </row>
    <row r="12295" spans="1:6">
      <c r="A12295" t="s">
        <v>4</v>
      </c>
      <c r="B12295" s="4" t="s">
        <v>5</v>
      </c>
      <c r="C12295" s="4" t="s">
        <v>10</v>
      </c>
      <c r="D12295" s="4" t="s">
        <v>14</v>
      </c>
      <c r="E12295" s="4" t="s">
        <v>24</v>
      </c>
      <c r="F12295" s="4" t="s">
        <v>10</v>
      </c>
    </row>
    <row r="12296" spans="1:6">
      <c r="A12296" t="n">
        <v>99507</v>
      </c>
      <c r="B12296" s="72" t="n">
        <v>59</v>
      </c>
      <c r="C12296" s="7" t="n">
        <v>1</v>
      </c>
      <c r="D12296" s="7" t="n">
        <v>255</v>
      </c>
      <c r="E12296" s="7" t="n">
        <v>0</v>
      </c>
      <c r="F12296" s="7" t="n">
        <v>0</v>
      </c>
    </row>
    <row r="12297" spans="1:6">
      <c r="A12297" t="s">
        <v>4</v>
      </c>
      <c r="B12297" s="4" t="s">
        <v>5</v>
      </c>
      <c r="C12297" s="4" t="s">
        <v>10</v>
      </c>
      <c r="D12297" s="4" t="s">
        <v>14</v>
      </c>
      <c r="E12297" s="4" t="s">
        <v>24</v>
      </c>
      <c r="F12297" s="4" t="s">
        <v>10</v>
      </c>
    </row>
    <row r="12298" spans="1:6">
      <c r="A12298" t="n">
        <v>99517</v>
      </c>
      <c r="B12298" s="72" t="n">
        <v>59</v>
      </c>
      <c r="C12298" s="7" t="n">
        <v>8</v>
      </c>
      <c r="D12298" s="7" t="n">
        <v>255</v>
      </c>
      <c r="E12298" s="7" t="n">
        <v>0</v>
      </c>
      <c r="F12298" s="7" t="n">
        <v>0</v>
      </c>
    </row>
    <row r="12299" spans="1:6">
      <c r="A12299" t="s">
        <v>4</v>
      </c>
      <c r="B12299" s="4" t="s">
        <v>5</v>
      </c>
      <c r="C12299" s="4" t="s">
        <v>10</v>
      </c>
    </row>
    <row r="12300" spans="1:6">
      <c r="A12300" t="n">
        <v>99527</v>
      </c>
      <c r="B12300" s="27" t="n">
        <v>16</v>
      </c>
      <c r="C12300" s="7" t="n">
        <v>50</v>
      </c>
    </row>
    <row r="12301" spans="1:6">
      <c r="A12301" t="s">
        <v>4</v>
      </c>
      <c r="B12301" s="4" t="s">
        <v>5</v>
      </c>
      <c r="C12301" s="4" t="s">
        <v>10</v>
      </c>
      <c r="D12301" s="4" t="s">
        <v>14</v>
      </c>
      <c r="E12301" s="4" t="s">
        <v>24</v>
      </c>
      <c r="F12301" s="4" t="s">
        <v>10</v>
      </c>
    </row>
    <row r="12302" spans="1:6">
      <c r="A12302" t="n">
        <v>99530</v>
      </c>
      <c r="B12302" s="72" t="n">
        <v>59</v>
      </c>
      <c r="C12302" s="7" t="n">
        <v>61489</v>
      </c>
      <c r="D12302" s="7" t="n">
        <v>255</v>
      </c>
      <c r="E12302" s="7" t="n">
        <v>0</v>
      </c>
      <c r="F12302" s="7" t="n">
        <v>0</v>
      </c>
    </row>
    <row r="12303" spans="1:6">
      <c r="A12303" t="s">
        <v>4</v>
      </c>
      <c r="B12303" s="4" t="s">
        <v>5</v>
      </c>
      <c r="C12303" s="4" t="s">
        <v>10</v>
      </c>
    </row>
    <row r="12304" spans="1:6">
      <c r="A12304" t="n">
        <v>99540</v>
      </c>
      <c r="B12304" s="27" t="n">
        <v>16</v>
      </c>
      <c r="C12304" s="7" t="n">
        <v>50</v>
      </c>
    </row>
    <row r="12305" spans="1:6">
      <c r="A12305" t="s">
        <v>4</v>
      </c>
      <c r="B12305" s="4" t="s">
        <v>5</v>
      </c>
      <c r="C12305" s="4" t="s">
        <v>10</v>
      </c>
      <c r="D12305" s="4" t="s">
        <v>14</v>
      </c>
      <c r="E12305" s="4" t="s">
        <v>24</v>
      </c>
      <c r="F12305" s="4" t="s">
        <v>10</v>
      </c>
    </row>
    <row r="12306" spans="1:6">
      <c r="A12306" t="n">
        <v>99543</v>
      </c>
      <c r="B12306" s="72" t="n">
        <v>59</v>
      </c>
      <c r="C12306" s="7" t="n">
        <v>61490</v>
      </c>
      <c r="D12306" s="7" t="n">
        <v>255</v>
      </c>
      <c r="E12306" s="7" t="n">
        <v>0</v>
      </c>
      <c r="F12306" s="7" t="n">
        <v>0</v>
      </c>
    </row>
    <row r="12307" spans="1:6">
      <c r="A12307" t="s">
        <v>4</v>
      </c>
      <c r="B12307" s="4" t="s">
        <v>5</v>
      </c>
      <c r="C12307" s="4" t="s">
        <v>10</v>
      </c>
    </row>
    <row r="12308" spans="1:6">
      <c r="A12308" t="n">
        <v>99553</v>
      </c>
      <c r="B12308" s="27" t="n">
        <v>16</v>
      </c>
      <c r="C12308" s="7" t="n">
        <v>50</v>
      </c>
    </row>
    <row r="12309" spans="1:6">
      <c r="A12309" t="s">
        <v>4</v>
      </c>
      <c r="B12309" s="4" t="s">
        <v>5</v>
      </c>
      <c r="C12309" s="4" t="s">
        <v>10</v>
      </c>
      <c r="D12309" s="4" t="s">
        <v>14</v>
      </c>
      <c r="E12309" s="4" t="s">
        <v>24</v>
      </c>
      <c r="F12309" s="4" t="s">
        <v>10</v>
      </c>
    </row>
    <row r="12310" spans="1:6">
      <c r="A12310" t="n">
        <v>99556</v>
      </c>
      <c r="B12310" s="72" t="n">
        <v>59</v>
      </c>
      <c r="C12310" s="7" t="n">
        <v>61488</v>
      </c>
      <c r="D12310" s="7" t="n">
        <v>255</v>
      </c>
      <c r="E12310" s="7" t="n">
        <v>0</v>
      </c>
      <c r="F12310" s="7" t="n">
        <v>0</v>
      </c>
    </row>
    <row r="12311" spans="1:6">
      <c r="A12311" t="s">
        <v>4</v>
      </c>
      <c r="B12311" s="4" t="s">
        <v>5</v>
      </c>
      <c r="C12311" s="4" t="s">
        <v>10</v>
      </c>
    </row>
    <row r="12312" spans="1:6">
      <c r="A12312" t="n">
        <v>99566</v>
      </c>
      <c r="B12312" s="27" t="n">
        <v>16</v>
      </c>
      <c r="C12312" s="7" t="n">
        <v>50</v>
      </c>
    </row>
    <row r="12313" spans="1:6">
      <c r="A12313" t="s">
        <v>4</v>
      </c>
      <c r="B12313" s="4" t="s">
        <v>5</v>
      </c>
      <c r="C12313" s="4" t="s">
        <v>10</v>
      </c>
      <c r="D12313" s="4" t="s">
        <v>14</v>
      </c>
      <c r="E12313" s="4" t="s">
        <v>24</v>
      </c>
      <c r="F12313" s="4" t="s">
        <v>10</v>
      </c>
    </row>
    <row r="12314" spans="1:6">
      <c r="A12314" t="n">
        <v>99569</v>
      </c>
      <c r="B12314" s="72" t="n">
        <v>59</v>
      </c>
      <c r="C12314" s="7" t="n">
        <v>14</v>
      </c>
      <c r="D12314" s="7" t="n">
        <v>255</v>
      </c>
      <c r="E12314" s="7" t="n">
        <v>0</v>
      </c>
      <c r="F12314" s="7" t="n">
        <v>0</v>
      </c>
    </row>
    <row r="12315" spans="1:6">
      <c r="A12315" t="s">
        <v>4</v>
      </c>
      <c r="B12315" s="4" t="s">
        <v>5</v>
      </c>
      <c r="C12315" s="4" t="s">
        <v>10</v>
      </c>
    </row>
    <row r="12316" spans="1:6">
      <c r="A12316" t="n">
        <v>99579</v>
      </c>
      <c r="B12316" s="27" t="n">
        <v>16</v>
      </c>
      <c r="C12316" s="7" t="n">
        <v>50</v>
      </c>
    </row>
    <row r="12317" spans="1:6">
      <c r="A12317" t="s">
        <v>4</v>
      </c>
      <c r="B12317" s="4" t="s">
        <v>5</v>
      </c>
      <c r="C12317" s="4" t="s">
        <v>10</v>
      </c>
      <c r="D12317" s="4" t="s">
        <v>10</v>
      </c>
      <c r="E12317" s="4" t="s">
        <v>10</v>
      </c>
    </row>
    <row r="12318" spans="1:6">
      <c r="A12318" t="n">
        <v>99582</v>
      </c>
      <c r="B12318" s="64" t="n">
        <v>61</v>
      </c>
      <c r="C12318" s="7" t="n">
        <v>61488</v>
      </c>
      <c r="D12318" s="7" t="n">
        <v>65533</v>
      </c>
      <c r="E12318" s="7" t="n">
        <v>1000</v>
      </c>
    </row>
    <row r="12319" spans="1:6">
      <c r="A12319" t="s">
        <v>4</v>
      </c>
      <c r="B12319" s="4" t="s">
        <v>5</v>
      </c>
      <c r="C12319" s="4" t="s">
        <v>10</v>
      </c>
      <c r="D12319" s="4" t="s">
        <v>10</v>
      </c>
      <c r="E12319" s="4" t="s">
        <v>10</v>
      </c>
    </row>
    <row r="12320" spans="1:6">
      <c r="A12320" t="n">
        <v>99589</v>
      </c>
      <c r="B12320" s="64" t="n">
        <v>61</v>
      </c>
      <c r="C12320" s="7" t="n">
        <v>61489</v>
      </c>
      <c r="D12320" s="7" t="n">
        <v>65533</v>
      </c>
      <c r="E12320" s="7" t="n">
        <v>1000</v>
      </c>
    </row>
    <row r="12321" spans="1:6">
      <c r="A12321" t="s">
        <v>4</v>
      </c>
      <c r="B12321" s="4" t="s">
        <v>5</v>
      </c>
      <c r="C12321" s="4" t="s">
        <v>10</v>
      </c>
      <c r="D12321" s="4" t="s">
        <v>10</v>
      </c>
      <c r="E12321" s="4" t="s">
        <v>10</v>
      </c>
    </row>
    <row r="12322" spans="1:6">
      <c r="A12322" t="n">
        <v>99596</v>
      </c>
      <c r="B12322" s="64" t="n">
        <v>61</v>
      </c>
      <c r="C12322" s="7" t="n">
        <v>61490</v>
      </c>
      <c r="D12322" s="7" t="n">
        <v>65533</v>
      </c>
      <c r="E12322" s="7" t="n">
        <v>1000</v>
      </c>
    </row>
    <row r="12323" spans="1:6">
      <c r="A12323" t="s">
        <v>4</v>
      </c>
      <c r="B12323" s="4" t="s">
        <v>5</v>
      </c>
      <c r="C12323" s="4" t="s">
        <v>10</v>
      </c>
      <c r="D12323" s="4" t="s">
        <v>10</v>
      </c>
      <c r="E12323" s="4" t="s">
        <v>10</v>
      </c>
    </row>
    <row r="12324" spans="1:6">
      <c r="A12324" t="n">
        <v>99603</v>
      </c>
      <c r="B12324" s="64" t="n">
        <v>61</v>
      </c>
      <c r="C12324" s="7" t="n">
        <v>14</v>
      </c>
      <c r="D12324" s="7" t="n">
        <v>65533</v>
      </c>
      <c r="E12324" s="7" t="n">
        <v>1000</v>
      </c>
    </row>
    <row r="12325" spans="1:6">
      <c r="A12325" t="s">
        <v>4</v>
      </c>
      <c r="B12325" s="4" t="s">
        <v>5</v>
      </c>
      <c r="C12325" s="4" t="s">
        <v>10</v>
      </c>
      <c r="D12325" s="4" t="s">
        <v>10</v>
      </c>
      <c r="E12325" s="4" t="s">
        <v>10</v>
      </c>
    </row>
    <row r="12326" spans="1:6">
      <c r="A12326" t="n">
        <v>99610</v>
      </c>
      <c r="B12326" s="64" t="n">
        <v>61</v>
      </c>
      <c r="C12326" s="7" t="n">
        <v>8</v>
      </c>
      <c r="D12326" s="7" t="n">
        <v>65533</v>
      </c>
      <c r="E12326" s="7" t="n">
        <v>1000</v>
      </c>
    </row>
    <row r="12327" spans="1:6">
      <c r="A12327" t="s">
        <v>4</v>
      </c>
      <c r="B12327" s="4" t="s">
        <v>5</v>
      </c>
      <c r="C12327" s="4" t="s">
        <v>10</v>
      </c>
      <c r="D12327" s="4" t="s">
        <v>10</v>
      </c>
      <c r="E12327" s="4" t="s">
        <v>10</v>
      </c>
    </row>
    <row r="12328" spans="1:6">
      <c r="A12328" t="n">
        <v>99617</v>
      </c>
      <c r="B12328" s="64" t="n">
        <v>61</v>
      </c>
      <c r="C12328" s="7" t="n">
        <v>1</v>
      </c>
      <c r="D12328" s="7" t="n">
        <v>65533</v>
      </c>
      <c r="E12328" s="7" t="n">
        <v>1000</v>
      </c>
    </row>
    <row r="12329" spans="1:6">
      <c r="A12329" t="s">
        <v>4</v>
      </c>
      <c r="B12329" s="4" t="s">
        <v>5</v>
      </c>
      <c r="C12329" s="4" t="s">
        <v>10</v>
      </c>
      <c r="D12329" s="4" t="s">
        <v>10</v>
      </c>
      <c r="E12329" s="4" t="s">
        <v>10</v>
      </c>
    </row>
    <row r="12330" spans="1:6">
      <c r="A12330" t="n">
        <v>99624</v>
      </c>
      <c r="B12330" s="64" t="n">
        <v>61</v>
      </c>
      <c r="C12330" s="7" t="n">
        <v>9</v>
      </c>
      <c r="D12330" s="7" t="n">
        <v>65533</v>
      </c>
      <c r="E12330" s="7" t="n">
        <v>1000</v>
      </c>
    </row>
    <row r="12331" spans="1:6">
      <c r="A12331" t="s">
        <v>4</v>
      </c>
      <c r="B12331" s="4" t="s">
        <v>5</v>
      </c>
      <c r="C12331" s="4" t="s">
        <v>14</v>
      </c>
      <c r="D12331" s="4" t="s">
        <v>10</v>
      </c>
    </row>
    <row r="12332" spans="1:6">
      <c r="A12332" t="n">
        <v>99631</v>
      </c>
      <c r="B12332" s="23" t="n">
        <v>58</v>
      </c>
      <c r="C12332" s="7" t="n">
        <v>255</v>
      </c>
      <c r="D12332" s="7" t="n">
        <v>0</v>
      </c>
    </row>
    <row r="12333" spans="1:6">
      <c r="A12333" t="s">
        <v>4</v>
      </c>
      <c r="B12333" s="4" t="s">
        <v>5</v>
      </c>
      <c r="C12333" s="4" t="s">
        <v>14</v>
      </c>
      <c r="D12333" s="4" t="s">
        <v>10</v>
      </c>
    </row>
    <row r="12334" spans="1:6">
      <c r="A12334" t="n">
        <v>99635</v>
      </c>
      <c r="B12334" s="33" t="n">
        <v>45</v>
      </c>
      <c r="C12334" s="7" t="n">
        <v>7</v>
      </c>
      <c r="D12334" s="7" t="n">
        <v>255</v>
      </c>
    </row>
    <row r="12335" spans="1:6">
      <c r="A12335" t="s">
        <v>4</v>
      </c>
      <c r="B12335" s="4" t="s">
        <v>5</v>
      </c>
      <c r="C12335" s="4" t="s">
        <v>14</v>
      </c>
      <c r="D12335" s="53" t="s">
        <v>129</v>
      </c>
      <c r="E12335" s="4" t="s">
        <v>5</v>
      </c>
      <c r="F12335" s="4" t="s">
        <v>14</v>
      </c>
      <c r="G12335" s="4" t="s">
        <v>10</v>
      </c>
      <c r="H12335" s="53" t="s">
        <v>130</v>
      </c>
      <c r="I12335" s="4" t="s">
        <v>14</v>
      </c>
      <c r="J12335" s="4" t="s">
        <v>26</v>
      </c>
    </row>
    <row r="12336" spans="1:6">
      <c r="A12336" t="n">
        <v>99639</v>
      </c>
      <c r="B12336" s="12" t="n">
        <v>5</v>
      </c>
      <c r="C12336" s="7" t="n">
        <v>28</v>
      </c>
      <c r="D12336" s="53" t="s">
        <v>3</v>
      </c>
      <c r="E12336" s="54" t="n">
        <v>64</v>
      </c>
      <c r="F12336" s="7" t="n">
        <v>5</v>
      </c>
      <c r="G12336" s="7" t="n">
        <v>16</v>
      </c>
      <c r="H12336" s="53" t="s">
        <v>3</v>
      </c>
      <c r="I12336" s="7" t="n">
        <v>1</v>
      </c>
      <c r="J12336" s="13" t="n">
        <f t="normal" ca="1">A12354</f>
        <v>0</v>
      </c>
    </row>
    <row r="12337" spans="1:10">
      <c r="A12337" t="s">
        <v>4</v>
      </c>
      <c r="B12337" s="4" t="s">
        <v>5</v>
      </c>
      <c r="C12337" s="4" t="s">
        <v>10</v>
      </c>
      <c r="D12337" s="4" t="s">
        <v>14</v>
      </c>
      <c r="E12337" s="4" t="s">
        <v>14</v>
      </c>
      <c r="F12337" s="4" t="s">
        <v>6</v>
      </c>
    </row>
    <row r="12338" spans="1:10">
      <c r="A12338" t="n">
        <v>99650</v>
      </c>
      <c r="B12338" s="45" t="n">
        <v>20</v>
      </c>
      <c r="C12338" s="7" t="n">
        <v>16</v>
      </c>
      <c r="D12338" s="7" t="n">
        <v>2</v>
      </c>
      <c r="E12338" s="7" t="n">
        <v>11</v>
      </c>
      <c r="F12338" s="7" t="s">
        <v>781</v>
      </c>
    </row>
    <row r="12339" spans="1:10">
      <c r="A12339" t="s">
        <v>4</v>
      </c>
      <c r="B12339" s="4" t="s">
        <v>5</v>
      </c>
      <c r="C12339" s="4" t="s">
        <v>10</v>
      </c>
    </row>
    <row r="12340" spans="1:10">
      <c r="A12340" t="n">
        <v>99675</v>
      </c>
      <c r="B12340" s="27" t="n">
        <v>16</v>
      </c>
      <c r="C12340" s="7" t="n">
        <v>1000</v>
      </c>
    </row>
    <row r="12341" spans="1:10">
      <c r="A12341" t="s">
        <v>4</v>
      </c>
      <c r="B12341" s="4" t="s">
        <v>5</v>
      </c>
      <c r="C12341" s="4" t="s">
        <v>14</v>
      </c>
      <c r="D12341" s="4" t="s">
        <v>10</v>
      </c>
      <c r="E12341" s="4" t="s">
        <v>6</v>
      </c>
    </row>
    <row r="12342" spans="1:10">
      <c r="A12342" t="n">
        <v>99678</v>
      </c>
      <c r="B12342" s="26" t="n">
        <v>51</v>
      </c>
      <c r="C12342" s="7" t="n">
        <v>4</v>
      </c>
      <c r="D12342" s="7" t="n">
        <v>16</v>
      </c>
      <c r="E12342" s="7" t="s">
        <v>180</v>
      </c>
    </row>
    <row r="12343" spans="1:10">
      <c r="A12343" t="s">
        <v>4</v>
      </c>
      <c r="B12343" s="4" t="s">
        <v>5</v>
      </c>
      <c r="C12343" s="4" t="s">
        <v>10</v>
      </c>
    </row>
    <row r="12344" spans="1:10">
      <c r="A12344" t="n">
        <v>99692</v>
      </c>
      <c r="B12344" s="27" t="n">
        <v>16</v>
      </c>
      <c r="C12344" s="7" t="n">
        <v>0</v>
      </c>
    </row>
    <row r="12345" spans="1:10">
      <c r="A12345" t="s">
        <v>4</v>
      </c>
      <c r="B12345" s="4" t="s">
        <v>5</v>
      </c>
      <c r="C12345" s="4" t="s">
        <v>10</v>
      </c>
      <c r="D12345" s="4" t="s">
        <v>14</v>
      </c>
      <c r="E12345" s="4" t="s">
        <v>9</v>
      </c>
      <c r="F12345" s="4" t="s">
        <v>45</v>
      </c>
      <c r="G12345" s="4" t="s">
        <v>14</v>
      </c>
      <c r="H12345" s="4" t="s">
        <v>14</v>
      </c>
    </row>
    <row r="12346" spans="1:10">
      <c r="A12346" t="n">
        <v>99695</v>
      </c>
      <c r="B12346" s="28" t="n">
        <v>26</v>
      </c>
      <c r="C12346" s="7" t="n">
        <v>16</v>
      </c>
      <c r="D12346" s="7" t="n">
        <v>17</v>
      </c>
      <c r="E12346" s="7" t="n">
        <v>14367</v>
      </c>
      <c r="F12346" s="7" t="s">
        <v>782</v>
      </c>
      <c r="G12346" s="7" t="n">
        <v>2</v>
      </c>
      <c r="H12346" s="7" t="n">
        <v>0</v>
      </c>
    </row>
    <row r="12347" spans="1:10">
      <c r="A12347" t="s">
        <v>4</v>
      </c>
      <c r="B12347" s="4" t="s">
        <v>5</v>
      </c>
    </row>
    <row r="12348" spans="1:10">
      <c r="A12348" t="n">
        <v>99717</v>
      </c>
      <c r="B12348" s="29" t="n">
        <v>28</v>
      </c>
    </row>
    <row r="12349" spans="1:10">
      <c r="A12349" t="s">
        <v>4</v>
      </c>
      <c r="B12349" s="4" t="s">
        <v>5</v>
      </c>
      <c r="C12349" s="4" t="s">
        <v>10</v>
      </c>
      <c r="D12349" s="4" t="s">
        <v>14</v>
      </c>
    </row>
    <row r="12350" spans="1:10">
      <c r="A12350" t="n">
        <v>99718</v>
      </c>
      <c r="B12350" s="31" t="n">
        <v>89</v>
      </c>
      <c r="C12350" s="7" t="n">
        <v>65533</v>
      </c>
      <c r="D12350" s="7" t="n">
        <v>1</v>
      </c>
    </row>
    <row r="12351" spans="1:10">
      <c r="A12351" t="s">
        <v>4</v>
      </c>
      <c r="B12351" s="4" t="s">
        <v>5</v>
      </c>
      <c r="C12351" s="4" t="s">
        <v>26</v>
      </c>
    </row>
    <row r="12352" spans="1:10">
      <c r="A12352" t="n">
        <v>99722</v>
      </c>
      <c r="B12352" s="16" t="n">
        <v>3</v>
      </c>
      <c r="C12352" s="13" t="n">
        <f t="normal" ca="1">A12370</f>
        <v>0</v>
      </c>
    </row>
    <row r="12353" spans="1:8">
      <c r="A12353" t="s">
        <v>4</v>
      </c>
      <c r="B12353" s="4" t="s">
        <v>5</v>
      </c>
      <c r="C12353" s="4" t="s">
        <v>14</v>
      </c>
      <c r="D12353" s="53" t="s">
        <v>129</v>
      </c>
      <c r="E12353" s="4" t="s">
        <v>5</v>
      </c>
      <c r="F12353" s="4" t="s">
        <v>14</v>
      </c>
      <c r="G12353" s="4" t="s">
        <v>10</v>
      </c>
      <c r="H12353" s="53" t="s">
        <v>130</v>
      </c>
      <c r="I12353" s="4" t="s">
        <v>14</v>
      </c>
      <c r="J12353" s="4" t="s">
        <v>26</v>
      </c>
    </row>
    <row r="12354" spans="1:8">
      <c r="A12354" t="n">
        <v>99727</v>
      </c>
      <c r="B12354" s="12" t="n">
        <v>5</v>
      </c>
      <c r="C12354" s="7" t="n">
        <v>28</v>
      </c>
      <c r="D12354" s="53" t="s">
        <v>3</v>
      </c>
      <c r="E12354" s="54" t="n">
        <v>64</v>
      </c>
      <c r="F12354" s="7" t="n">
        <v>5</v>
      </c>
      <c r="G12354" s="7" t="n">
        <v>15</v>
      </c>
      <c r="H12354" s="53" t="s">
        <v>3</v>
      </c>
      <c r="I12354" s="7" t="n">
        <v>1</v>
      </c>
      <c r="J12354" s="13" t="n">
        <f t="normal" ca="1">A12370</f>
        <v>0</v>
      </c>
    </row>
    <row r="12355" spans="1:8">
      <c r="A12355" t="s">
        <v>4</v>
      </c>
      <c r="B12355" s="4" t="s">
        <v>5</v>
      </c>
      <c r="C12355" s="4" t="s">
        <v>10</v>
      </c>
      <c r="D12355" s="4" t="s">
        <v>14</v>
      </c>
      <c r="E12355" s="4" t="s">
        <v>14</v>
      </c>
      <c r="F12355" s="4" t="s">
        <v>6</v>
      </c>
    </row>
    <row r="12356" spans="1:8">
      <c r="A12356" t="n">
        <v>99738</v>
      </c>
      <c r="B12356" s="45" t="n">
        <v>20</v>
      </c>
      <c r="C12356" s="7" t="n">
        <v>15</v>
      </c>
      <c r="D12356" s="7" t="n">
        <v>2</v>
      </c>
      <c r="E12356" s="7" t="n">
        <v>11</v>
      </c>
      <c r="F12356" s="7" t="s">
        <v>783</v>
      </c>
    </row>
    <row r="12357" spans="1:8">
      <c r="A12357" t="s">
        <v>4</v>
      </c>
      <c r="B12357" s="4" t="s">
        <v>5</v>
      </c>
      <c r="C12357" s="4" t="s">
        <v>10</v>
      </c>
    </row>
    <row r="12358" spans="1:8">
      <c r="A12358" t="n">
        <v>99764</v>
      </c>
      <c r="B12358" s="27" t="n">
        <v>16</v>
      </c>
      <c r="C12358" s="7" t="n">
        <v>1000</v>
      </c>
    </row>
    <row r="12359" spans="1:8">
      <c r="A12359" t="s">
        <v>4</v>
      </c>
      <c r="B12359" s="4" t="s">
        <v>5</v>
      </c>
      <c r="C12359" s="4" t="s">
        <v>14</v>
      </c>
      <c r="D12359" s="4" t="s">
        <v>10</v>
      </c>
      <c r="E12359" s="4" t="s">
        <v>6</v>
      </c>
    </row>
    <row r="12360" spans="1:8">
      <c r="A12360" t="n">
        <v>99767</v>
      </c>
      <c r="B12360" s="26" t="n">
        <v>51</v>
      </c>
      <c r="C12360" s="7" t="n">
        <v>4</v>
      </c>
      <c r="D12360" s="7" t="n">
        <v>15</v>
      </c>
      <c r="E12360" s="7" t="s">
        <v>784</v>
      </c>
    </row>
    <row r="12361" spans="1:8">
      <c r="A12361" t="s">
        <v>4</v>
      </c>
      <c r="B12361" s="4" t="s">
        <v>5</v>
      </c>
      <c r="C12361" s="4" t="s">
        <v>10</v>
      </c>
    </row>
    <row r="12362" spans="1:8">
      <c r="A12362" t="n">
        <v>99782</v>
      </c>
      <c r="B12362" s="27" t="n">
        <v>16</v>
      </c>
      <c r="C12362" s="7" t="n">
        <v>0</v>
      </c>
    </row>
    <row r="12363" spans="1:8">
      <c r="A12363" t="s">
        <v>4</v>
      </c>
      <c r="B12363" s="4" t="s">
        <v>5</v>
      </c>
      <c r="C12363" s="4" t="s">
        <v>10</v>
      </c>
      <c r="D12363" s="4" t="s">
        <v>14</v>
      </c>
      <c r="E12363" s="4" t="s">
        <v>9</v>
      </c>
      <c r="F12363" s="4" t="s">
        <v>45</v>
      </c>
      <c r="G12363" s="4" t="s">
        <v>14</v>
      </c>
      <c r="H12363" s="4" t="s">
        <v>14</v>
      </c>
    </row>
    <row r="12364" spans="1:8">
      <c r="A12364" t="n">
        <v>99785</v>
      </c>
      <c r="B12364" s="28" t="n">
        <v>26</v>
      </c>
      <c r="C12364" s="7" t="n">
        <v>15</v>
      </c>
      <c r="D12364" s="7" t="n">
        <v>17</v>
      </c>
      <c r="E12364" s="7" t="n">
        <v>15951</v>
      </c>
      <c r="F12364" s="7" t="s">
        <v>785</v>
      </c>
      <c r="G12364" s="7" t="n">
        <v>2</v>
      </c>
      <c r="H12364" s="7" t="n">
        <v>0</v>
      </c>
    </row>
    <row r="12365" spans="1:8">
      <c r="A12365" t="s">
        <v>4</v>
      </c>
      <c r="B12365" s="4" t="s">
        <v>5</v>
      </c>
    </row>
    <row r="12366" spans="1:8">
      <c r="A12366" t="n">
        <v>99803</v>
      </c>
      <c r="B12366" s="29" t="n">
        <v>28</v>
      </c>
    </row>
    <row r="12367" spans="1:8">
      <c r="A12367" t="s">
        <v>4</v>
      </c>
      <c r="B12367" s="4" t="s">
        <v>5</v>
      </c>
      <c r="C12367" s="4" t="s">
        <v>10</v>
      </c>
      <c r="D12367" s="4" t="s">
        <v>14</v>
      </c>
    </row>
    <row r="12368" spans="1:8">
      <c r="A12368" t="n">
        <v>99804</v>
      </c>
      <c r="B12368" s="31" t="n">
        <v>89</v>
      </c>
      <c r="C12368" s="7" t="n">
        <v>65533</v>
      </c>
      <c r="D12368" s="7" t="n">
        <v>1</v>
      </c>
    </row>
    <row r="12369" spans="1:10">
      <c r="A12369" t="s">
        <v>4</v>
      </c>
      <c r="B12369" s="4" t="s">
        <v>5</v>
      </c>
      <c r="C12369" s="4" t="s">
        <v>10</v>
      </c>
      <c r="D12369" s="4" t="s">
        <v>14</v>
      </c>
      <c r="E12369" s="4" t="s">
        <v>14</v>
      </c>
      <c r="F12369" s="4" t="s">
        <v>6</v>
      </c>
    </row>
    <row r="12370" spans="1:10">
      <c r="A12370" t="n">
        <v>99808</v>
      </c>
      <c r="B12370" s="43" t="n">
        <v>47</v>
      </c>
      <c r="C12370" s="7" t="n">
        <v>1</v>
      </c>
      <c r="D12370" s="7" t="n">
        <v>0</v>
      </c>
      <c r="E12370" s="7" t="n">
        <v>0</v>
      </c>
      <c r="F12370" s="7" t="s">
        <v>786</v>
      </c>
    </row>
    <row r="12371" spans="1:10">
      <c r="A12371" t="s">
        <v>4</v>
      </c>
      <c r="B12371" s="4" t="s">
        <v>5</v>
      </c>
      <c r="C12371" s="4" t="s">
        <v>10</v>
      </c>
    </row>
    <row r="12372" spans="1:10">
      <c r="A12372" t="n">
        <v>99828</v>
      </c>
      <c r="B12372" s="27" t="n">
        <v>16</v>
      </c>
      <c r="C12372" s="7" t="n">
        <v>100</v>
      </c>
    </row>
    <row r="12373" spans="1:10">
      <c r="A12373" t="s">
        <v>4</v>
      </c>
      <c r="B12373" s="4" t="s">
        <v>5</v>
      </c>
      <c r="C12373" s="4" t="s">
        <v>10</v>
      </c>
      <c r="D12373" s="4" t="s">
        <v>14</v>
      </c>
      <c r="E12373" s="4" t="s">
        <v>14</v>
      </c>
      <c r="F12373" s="4" t="s">
        <v>6</v>
      </c>
    </row>
    <row r="12374" spans="1:10">
      <c r="A12374" t="n">
        <v>99831</v>
      </c>
      <c r="B12374" s="43" t="n">
        <v>47</v>
      </c>
      <c r="C12374" s="7" t="n">
        <v>8</v>
      </c>
      <c r="D12374" s="7" t="n">
        <v>0</v>
      </c>
      <c r="E12374" s="7" t="n">
        <v>0</v>
      </c>
      <c r="F12374" s="7" t="s">
        <v>786</v>
      </c>
    </row>
    <row r="12375" spans="1:10">
      <c r="A12375" t="s">
        <v>4</v>
      </c>
      <c r="B12375" s="4" t="s">
        <v>5</v>
      </c>
      <c r="C12375" s="4" t="s">
        <v>10</v>
      </c>
    </row>
    <row r="12376" spans="1:10">
      <c r="A12376" t="n">
        <v>99851</v>
      </c>
      <c r="B12376" s="27" t="n">
        <v>16</v>
      </c>
      <c r="C12376" s="7" t="n">
        <v>100</v>
      </c>
    </row>
    <row r="12377" spans="1:10">
      <c r="A12377" t="s">
        <v>4</v>
      </c>
      <c r="B12377" s="4" t="s">
        <v>5</v>
      </c>
      <c r="C12377" s="4" t="s">
        <v>10</v>
      </c>
      <c r="D12377" s="4" t="s">
        <v>14</v>
      </c>
      <c r="E12377" s="4" t="s">
        <v>14</v>
      </c>
      <c r="F12377" s="4" t="s">
        <v>6</v>
      </c>
    </row>
    <row r="12378" spans="1:10">
      <c r="A12378" t="n">
        <v>99854</v>
      </c>
      <c r="B12378" s="43" t="n">
        <v>47</v>
      </c>
      <c r="C12378" s="7" t="n">
        <v>61489</v>
      </c>
      <c r="D12378" s="7" t="n">
        <v>0</v>
      </c>
      <c r="E12378" s="7" t="n">
        <v>0</v>
      </c>
      <c r="F12378" s="7" t="s">
        <v>786</v>
      </c>
    </row>
    <row r="12379" spans="1:10">
      <c r="A12379" t="s">
        <v>4</v>
      </c>
      <c r="B12379" s="4" t="s">
        <v>5</v>
      </c>
      <c r="C12379" s="4" t="s">
        <v>10</v>
      </c>
    </row>
    <row r="12380" spans="1:10">
      <c r="A12380" t="n">
        <v>99874</v>
      </c>
      <c r="B12380" s="27" t="n">
        <v>16</v>
      </c>
      <c r="C12380" s="7" t="n">
        <v>100</v>
      </c>
    </row>
    <row r="12381" spans="1:10">
      <c r="A12381" t="s">
        <v>4</v>
      </c>
      <c r="B12381" s="4" t="s">
        <v>5</v>
      </c>
      <c r="C12381" s="4" t="s">
        <v>10</v>
      </c>
      <c r="D12381" s="4" t="s">
        <v>14</v>
      </c>
      <c r="E12381" s="4" t="s">
        <v>14</v>
      </c>
      <c r="F12381" s="4" t="s">
        <v>6</v>
      </c>
    </row>
    <row r="12382" spans="1:10">
      <c r="A12382" t="n">
        <v>99877</v>
      </c>
      <c r="B12382" s="43" t="n">
        <v>47</v>
      </c>
      <c r="C12382" s="7" t="n">
        <v>61490</v>
      </c>
      <c r="D12382" s="7" t="n">
        <v>0</v>
      </c>
      <c r="E12382" s="7" t="n">
        <v>0</v>
      </c>
      <c r="F12382" s="7" t="s">
        <v>786</v>
      </c>
    </row>
    <row r="12383" spans="1:10">
      <c r="A12383" t="s">
        <v>4</v>
      </c>
      <c r="B12383" s="4" t="s">
        <v>5</v>
      </c>
      <c r="C12383" s="4" t="s">
        <v>10</v>
      </c>
      <c r="D12383" s="4" t="s">
        <v>14</v>
      </c>
      <c r="E12383" s="4" t="s">
        <v>14</v>
      </c>
      <c r="F12383" s="4" t="s">
        <v>6</v>
      </c>
    </row>
    <row r="12384" spans="1:10">
      <c r="A12384" t="n">
        <v>99897</v>
      </c>
      <c r="B12384" s="43" t="n">
        <v>47</v>
      </c>
      <c r="C12384" s="7" t="n">
        <v>14</v>
      </c>
      <c r="D12384" s="7" t="n">
        <v>0</v>
      </c>
      <c r="E12384" s="7" t="n">
        <v>0</v>
      </c>
      <c r="F12384" s="7" t="s">
        <v>786</v>
      </c>
    </row>
    <row r="12385" spans="1:6">
      <c r="A12385" t="s">
        <v>4</v>
      </c>
      <c r="B12385" s="4" t="s">
        <v>5</v>
      </c>
      <c r="C12385" s="4" t="s">
        <v>10</v>
      </c>
    </row>
    <row r="12386" spans="1:6">
      <c r="A12386" t="n">
        <v>99917</v>
      </c>
      <c r="B12386" s="27" t="n">
        <v>16</v>
      </c>
      <c r="C12386" s="7" t="n">
        <v>100</v>
      </c>
    </row>
    <row r="12387" spans="1:6">
      <c r="A12387" t="s">
        <v>4</v>
      </c>
      <c r="B12387" s="4" t="s">
        <v>5</v>
      </c>
      <c r="C12387" s="4" t="s">
        <v>10</v>
      </c>
      <c r="D12387" s="4" t="s">
        <v>14</v>
      </c>
      <c r="E12387" s="4" t="s">
        <v>6</v>
      </c>
      <c r="F12387" s="4" t="s">
        <v>24</v>
      </c>
      <c r="G12387" s="4" t="s">
        <v>24</v>
      </c>
      <c r="H12387" s="4" t="s">
        <v>24</v>
      </c>
    </row>
    <row r="12388" spans="1:6">
      <c r="A12388" t="n">
        <v>99920</v>
      </c>
      <c r="B12388" s="44" t="n">
        <v>48</v>
      </c>
      <c r="C12388" s="7" t="n">
        <v>7030</v>
      </c>
      <c r="D12388" s="7" t="n">
        <v>0</v>
      </c>
      <c r="E12388" s="7" t="s">
        <v>496</v>
      </c>
      <c r="F12388" s="7" t="n">
        <v>-1</v>
      </c>
      <c r="G12388" s="7" t="n">
        <v>1</v>
      </c>
      <c r="H12388" s="7" t="n">
        <v>0</v>
      </c>
    </row>
    <row r="12389" spans="1:6">
      <c r="A12389" t="s">
        <v>4</v>
      </c>
      <c r="B12389" s="4" t="s">
        <v>5</v>
      </c>
      <c r="C12389" s="4" t="s">
        <v>10</v>
      </c>
    </row>
    <row r="12390" spans="1:6">
      <c r="A12390" t="n">
        <v>99954</v>
      </c>
      <c r="B12390" s="27" t="n">
        <v>16</v>
      </c>
      <c r="C12390" s="7" t="n">
        <v>100</v>
      </c>
    </row>
    <row r="12391" spans="1:6">
      <c r="A12391" t="s">
        <v>4</v>
      </c>
      <c r="B12391" s="4" t="s">
        <v>5</v>
      </c>
      <c r="C12391" s="4" t="s">
        <v>10</v>
      </c>
      <c r="D12391" s="4" t="s">
        <v>14</v>
      </c>
      <c r="E12391" s="4" t="s">
        <v>14</v>
      </c>
      <c r="F12391" s="4" t="s">
        <v>6</v>
      </c>
    </row>
    <row r="12392" spans="1:6">
      <c r="A12392" t="n">
        <v>99957</v>
      </c>
      <c r="B12392" s="43" t="n">
        <v>47</v>
      </c>
      <c r="C12392" s="7" t="n">
        <v>61488</v>
      </c>
      <c r="D12392" s="7" t="n">
        <v>0</v>
      </c>
      <c r="E12392" s="7" t="n">
        <v>0</v>
      </c>
      <c r="F12392" s="7" t="s">
        <v>786</v>
      </c>
    </row>
    <row r="12393" spans="1:6">
      <c r="A12393" t="s">
        <v>4</v>
      </c>
      <c r="B12393" s="4" t="s">
        <v>5</v>
      </c>
      <c r="C12393" s="4" t="s">
        <v>10</v>
      </c>
    </row>
    <row r="12394" spans="1:6">
      <c r="A12394" t="n">
        <v>99977</v>
      </c>
      <c r="B12394" s="27" t="n">
        <v>16</v>
      </c>
      <c r="C12394" s="7" t="n">
        <v>300</v>
      </c>
    </row>
    <row r="12395" spans="1:6">
      <c r="A12395" t="s">
        <v>4</v>
      </c>
      <c r="B12395" s="4" t="s">
        <v>5</v>
      </c>
      <c r="C12395" s="4" t="s">
        <v>14</v>
      </c>
      <c r="D12395" s="4" t="s">
        <v>10</v>
      </c>
      <c r="E12395" s="4" t="s">
        <v>6</v>
      </c>
      <c r="F12395" s="4" t="s">
        <v>6</v>
      </c>
      <c r="G12395" s="4" t="s">
        <v>6</v>
      </c>
      <c r="H12395" s="4" t="s">
        <v>6</v>
      </c>
    </row>
    <row r="12396" spans="1:6">
      <c r="A12396" t="n">
        <v>99980</v>
      </c>
      <c r="B12396" s="26" t="n">
        <v>51</v>
      </c>
      <c r="C12396" s="7" t="n">
        <v>3</v>
      </c>
      <c r="D12396" s="7" t="n">
        <v>61488</v>
      </c>
      <c r="E12396" s="7" t="s">
        <v>156</v>
      </c>
      <c r="F12396" s="7" t="s">
        <v>157</v>
      </c>
      <c r="G12396" s="7" t="s">
        <v>158</v>
      </c>
      <c r="H12396" s="7" t="s">
        <v>159</v>
      </c>
    </row>
    <row r="12397" spans="1:6">
      <c r="A12397" t="s">
        <v>4</v>
      </c>
      <c r="B12397" s="4" t="s">
        <v>5</v>
      </c>
      <c r="C12397" s="4" t="s">
        <v>10</v>
      </c>
    </row>
    <row r="12398" spans="1:6">
      <c r="A12398" t="n">
        <v>100009</v>
      </c>
      <c r="B12398" s="27" t="n">
        <v>16</v>
      </c>
      <c r="C12398" s="7" t="n">
        <v>1000</v>
      </c>
    </row>
    <row r="12399" spans="1:6">
      <c r="A12399" t="s">
        <v>4</v>
      </c>
      <c r="B12399" s="4" t="s">
        <v>5</v>
      </c>
      <c r="C12399" s="4" t="s">
        <v>14</v>
      </c>
      <c r="D12399" s="4" t="s">
        <v>10</v>
      </c>
      <c r="E12399" s="4" t="s">
        <v>9</v>
      </c>
      <c r="F12399" s="4" t="s">
        <v>10</v>
      </c>
      <c r="G12399" s="4" t="s">
        <v>9</v>
      </c>
      <c r="H12399" s="4" t="s">
        <v>14</v>
      </c>
    </row>
    <row r="12400" spans="1:6">
      <c r="A12400" t="n">
        <v>100012</v>
      </c>
      <c r="B12400" s="15" t="n">
        <v>49</v>
      </c>
      <c r="C12400" s="7" t="n">
        <v>0</v>
      </c>
      <c r="D12400" s="7" t="n">
        <v>550</v>
      </c>
      <c r="E12400" s="7" t="n">
        <v>1065353216</v>
      </c>
      <c r="F12400" s="7" t="n">
        <v>0</v>
      </c>
      <c r="G12400" s="7" t="n">
        <v>0</v>
      </c>
      <c r="H12400" s="7" t="n">
        <v>0</v>
      </c>
    </row>
    <row r="12401" spans="1:8">
      <c r="A12401" t="s">
        <v>4</v>
      </c>
      <c r="B12401" s="4" t="s">
        <v>5</v>
      </c>
      <c r="C12401" s="4" t="s">
        <v>14</v>
      </c>
      <c r="D12401" s="4" t="s">
        <v>24</v>
      </c>
      <c r="E12401" s="4" t="s">
        <v>10</v>
      </c>
      <c r="F12401" s="4" t="s">
        <v>14</v>
      </c>
    </row>
    <row r="12402" spans="1:8">
      <c r="A12402" t="n">
        <v>100027</v>
      </c>
      <c r="B12402" s="15" t="n">
        <v>49</v>
      </c>
      <c r="C12402" s="7" t="n">
        <v>3</v>
      </c>
      <c r="D12402" s="7" t="n">
        <v>0.699999988079071</v>
      </c>
      <c r="E12402" s="7" t="n">
        <v>500</v>
      </c>
      <c r="F12402" s="7" t="n">
        <v>0</v>
      </c>
    </row>
    <row r="12403" spans="1:8">
      <c r="A12403" t="s">
        <v>4</v>
      </c>
      <c r="B12403" s="4" t="s">
        <v>5</v>
      </c>
      <c r="C12403" s="4" t="s">
        <v>14</v>
      </c>
      <c r="D12403" s="4" t="s">
        <v>10</v>
      </c>
      <c r="E12403" s="4" t="s">
        <v>6</v>
      </c>
    </row>
    <row r="12404" spans="1:8">
      <c r="A12404" t="n">
        <v>100036</v>
      </c>
      <c r="B12404" s="26" t="n">
        <v>51</v>
      </c>
      <c r="C12404" s="7" t="n">
        <v>4</v>
      </c>
      <c r="D12404" s="7" t="n">
        <v>1</v>
      </c>
      <c r="E12404" s="7" t="s">
        <v>271</v>
      </c>
    </row>
    <row r="12405" spans="1:8">
      <c r="A12405" t="s">
        <v>4</v>
      </c>
      <c r="B12405" s="4" t="s">
        <v>5</v>
      </c>
      <c r="C12405" s="4" t="s">
        <v>10</v>
      </c>
    </row>
    <row r="12406" spans="1:8">
      <c r="A12406" t="n">
        <v>100050</v>
      </c>
      <c r="B12406" s="27" t="n">
        <v>16</v>
      </c>
      <c r="C12406" s="7" t="n">
        <v>0</v>
      </c>
    </row>
    <row r="12407" spans="1:8">
      <c r="A12407" t="s">
        <v>4</v>
      </c>
      <c r="B12407" s="4" t="s">
        <v>5</v>
      </c>
      <c r="C12407" s="4" t="s">
        <v>10</v>
      </c>
      <c r="D12407" s="4" t="s">
        <v>14</v>
      </c>
      <c r="E12407" s="4" t="s">
        <v>9</v>
      </c>
      <c r="F12407" s="4" t="s">
        <v>45</v>
      </c>
      <c r="G12407" s="4" t="s">
        <v>14</v>
      </c>
      <c r="H12407" s="4" t="s">
        <v>14</v>
      </c>
    </row>
    <row r="12408" spans="1:8">
      <c r="A12408" t="n">
        <v>100053</v>
      </c>
      <c r="B12408" s="28" t="n">
        <v>26</v>
      </c>
      <c r="C12408" s="7" t="n">
        <v>1</v>
      </c>
      <c r="D12408" s="7" t="n">
        <v>17</v>
      </c>
      <c r="E12408" s="7" t="n">
        <v>1354</v>
      </c>
      <c r="F12408" s="7" t="s">
        <v>787</v>
      </c>
      <c r="G12408" s="7" t="n">
        <v>2</v>
      </c>
      <c r="H12408" s="7" t="n">
        <v>0</v>
      </c>
    </row>
    <row r="12409" spans="1:8">
      <c r="A12409" t="s">
        <v>4</v>
      </c>
      <c r="B12409" s="4" t="s">
        <v>5</v>
      </c>
    </row>
    <row r="12410" spans="1:8">
      <c r="A12410" t="n">
        <v>100094</v>
      </c>
      <c r="B12410" s="29" t="n">
        <v>28</v>
      </c>
    </row>
    <row r="12411" spans="1:8">
      <c r="A12411" t="s">
        <v>4</v>
      </c>
      <c r="B12411" s="4" t="s">
        <v>5</v>
      </c>
      <c r="C12411" s="4" t="s">
        <v>14</v>
      </c>
      <c r="D12411" s="4" t="s">
        <v>10</v>
      </c>
      <c r="E12411" s="4" t="s">
        <v>6</v>
      </c>
    </row>
    <row r="12412" spans="1:8">
      <c r="A12412" t="n">
        <v>100095</v>
      </c>
      <c r="B12412" s="26" t="n">
        <v>51</v>
      </c>
      <c r="C12412" s="7" t="n">
        <v>4</v>
      </c>
      <c r="D12412" s="7" t="n">
        <v>8</v>
      </c>
      <c r="E12412" s="7" t="s">
        <v>288</v>
      </c>
    </row>
    <row r="12413" spans="1:8">
      <c r="A12413" t="s">
        <v>4</v>
      </c>
      <c r="B12413" s="4" t="s">
        <v>5</v>
      </c>
      <c r="C12413" s="4" t="s">
        <v>10</v>
      </c>
    </row>
    <row r="12414" spans="1:8">
      <c r="A12414" t="n">
        <v>100108</v>
      </c>
      <c r="B12414" s="27" t="n">
        <v>16</v>
      </c>
      <c r="C12414" s="7" t="n">
        <v>0</v>
      </c>
    </row>
    <row r="12415" spans="1:8">
      <c r="A12415" t="s">
        <v>4</v>
      </c>
      <c r="B12415" s="4" t="s">
        <v>5</v>
      </c>
      <c r="C12415" s="4" t="s">
        <v>10</v>
      </c>
      <c r="D12415" s="4" t="s">
        <v>14</v>
      </c>
      <c r="E12415" s="4" t="s">
        <v>9</v>
      </c>
      <c r="F12415" s="4" t="s">
        <v>45</v>
      </c>
      <c r="G12415" s="4" t="s">
        <v>14</v>
      </c>
      <c r="H12415" s="4" t="s">
        <v>14</v>
      </c>
    </row>
    <row r="12416" spans="1:8">
      <c r="A12416" t="n">
        <v>100111</v>
      </c>
      <c r="B12416" s="28" t="n">
        <v>26</v>
      </c>
      <c r="C12416" s="7" t="n">
        <v>8</v>
      </c>
      <c r="D12416" s="7" t="n">
        <v>17</v>
      </c>
      <c r="E12416" s="7" t="n">
        <v>9340</v>
      </c>
      <c r="F12416" s="7" t="s">
        <v>788</v>
      </c>
      <c r="G12416" s="7" t="n">
        <v>2</v>
      </c>
      <c r="H12416" s="7" t="n">
        <v>0</v>
      </c>
    </row>
    <row r="12417" spans="1:8">
      <c r="A12417" t="s">
        <v>4</v>
      </c>
      <c r="B12417" s="4" t="s">
        <v>5</v>
      </c>
    </row>
    <row r="12418" spans="1:8">
      <c r="A12418" t="n">
        <v>100177</v>
      </c>
      <c r="B12418" s="29" t="n">
        <v>28</v>
      </c>
    </row>
    <row r="12419" spans="1:8">
      <c r="A12419" t="s">
        <v>4</v>
      </c>
      <c r="B12419" s="4" t="s">
        <v>5</v>
      </c>
      <c r="C12419" s="4" t="s">
        <v>10</v>
      </c>
      <c r="D12419" s="4" t="s">
        <v>14</v>
      </c>
    </row>
    <row r="12420" spans="1:8">
      <c r="A12420" t="n">
        <v>100178</v>
      </c>
      <c r="B12420" s="31" t="n">
        <v>89</v>
      </c>
      <c r="C12420" s="7" t="n">
        <v>65533</v>
      </c>
      <c r="D12420" s="7" t="n">
        <v>1</v>
      </c>
    </row>
    <row r="12421" spans="1:8">
      <c r="A12421" t="s">
        <v>4</v>
      </c>
      <c r="B12421" s="4" t="s">
        <v>5</v>
      </c>
      <c r="C12421" s="4" t="s">
        <v>14</v>
      </c>
      <c r="D12421" s="4" t="s">
        <v>10</v>
      </c>
      <c r="E12421" s="4" t="s">
        <v>24</v>
      </c>
    </row>
    <row r="12422" spans="1:8">
      <c r="A12422" t="n">
        <v>100182</v>
      </c>
      <c r="B12422" s="23" t="n">
        <v>58</v>
      </c>
      <c r="C12422" s="7" t="n">
        <v>101</v>
      </c>
      <c r="D12422" s="7" t="n">
        <v>500</v>
      </c>
      <c r="E12422" s="7" t="n">
        <v>1</v>
      </c>
    </row>
    <row r="12423" spans="1:8">
      <c r="A12423" t="s">
        <v>4</v>
      </c>
      <c r="B12423" s="4" t="s">
        <v>5</v>
      </c>
      <c r="C12423" s="4" t="s">
        <v>14</v>
      </c>
      <c r="D12423" s="4" t="s">
        <v>10</v>
      </c>
    </row>
    <row r="12424" spans="1:8">
      <c r="A12424" t="n">
        <v>100190</v>
      </c>
      <c r="B12424" s="23" t="n">
        <v>58</v>
      </c>
      <c r="C12424" s="7" t="n">
        <v>254</v>
      </c>
      <c r="D12424" s="7" t="n">
        <v>0</v>
      </c>
    </row>
    <row r="12425" spans="1:8">
      <c r="A12425" t="s">
        <v>4</v>
      </c>
      <c r="B12425" s="4" t="s">
        <v>5</v>
      </c>
      <c r="C12425" s="4" t="s">
        <v>14</v>
      </c>
      <c r="D12425" s="4" t="s">
        <v>10</v>
      </c>
      <c r="E12425" s="4" t="s">
        <v>10</v>
      </c>
      <c r="F12425" s="4" t="s">
        <v>9</v>
      </c>
    </row>
    <row r="12426" spans="1:8">
      <c r="A12426" t="n">
        <v>100194</v>
      </c>
      <c r="B12426" s="59" t="n">
        <v>84</v>
      </c>
      <c r="C12426" s="7" t="n">
        <v>1</v>
      </c>
      <c r="D12426" s="7" t="n">
        <v>0</v>
      </c>
      <c r="E12426" s="7" t="n">
        <v>0</v>
      </c>
      <c r="F12426" s="7" t="n">
        <v>0</v>
      </c>
    </row>
    <row r="12427" spans="1:8">
      <c r="A12427" t="s">
        <v>4</v>
      </c>
      <c r="B12427" s="4" t="s">
        <v>5</v>
      </c>
      <c r="C12427" s="4" t="s">
        <v>14</v>
      </c>
    </row>
    <row r="12428" spans="1:8">
      <c r="A12428" t="n">
        <v>100204</v>
      </c>
      <c r="B12428" s="62" t="n">
        <v>116</v>
      </c>
      <c r="C12428" s="7" t="n">
        <v>0</v>
      </c>
    </row>
    <row r="12429" spans="1:8">
      <c r="A12429" t="s">
        <v>4</v>
      </c>
      <c r="B12429" s="4" t="s">
        <v>5</v>
      </c>
      <c r="C12429" s="4" t="s">
        <v>14</v>
      </c>
      <c r="D12429" s="4" t="s">
        <v>10</v>
      </c>
    </row>
    <row r="12430" spans="1:8">
      <c r="A12430" t="n">
        <v>100206</v>
      </c>
      <c r="B12430" s="62" t="n">
        <v>116</v>
      </c>
      <c r="C12430" s="7" t="n">
        <v>2</v>
      </c>
      <c r="D12430" s="7" t="n">
        <v>1</v>
      </c>
    </row>
    <row r="12431" spans="1:8">
      <c r="A12431" t="s">
        <v>4</v>
      </c>
      <c r="B12431" s="4" t="s">
        <v>5</v>
      </c>
      <c r="C12431" s="4" t="s">
        <v>14</v>
      </c>
      <c r="D12431" s="4" t="s">
        <v>9</v>
      </c>
    </row>
    <row r="12432" spans="1:8">
      <c r="A12432" t="n">
        <v>100210</v>
      </c>
      <c r="B12432" s="62" t="n">
        <v>116</v>
      </c>
      <c r="C12432" s="7" t="n">
        <v>5</v>
      </c>
      <c r="D12432" s="7" t="n">
        <v>1112014848</v>
      </c>
    </row>
    <row r="12433" spans="1:6">
      <c r="A12433" t="s">
        <v>4</v>
      </c>
      <c r="B12433" s="4" t="s">
        <v>5</v>
      </c>
      <c r="C12433" s="4" t="s">
        <v>14</v>
      </c>
      <c r="D12433" s="4" t="s">
        <v>10</v>
      </c>
    </row>
    <row r="12434" spans="1:6">
      <c r="A12434" t="n">
        <v>100216</v>
      </c>
      <c r="B12434" s="62" t="n">
        <v>116</v>
      </c>
      <c r="C12434" s="7" t="n">
        <v>6</v>
      </c>
      <c r="D12434" s="7" t="n">
        <v>1</v>
      </c>
    </row>
    <row r="12435" spans="1:6">
      <c r="A12435" t="s">
        <v>4</v>
      </c>
      <c r="B12435" s="4" t="s">
        <v>5</v>
      </c>
      <c r="C12435" s="4" t="s">
        <v>14</v>
      </c>
    </row>
    <row r="12436" spans="1:6">
      <c r="A12436" t="n">
        <v>100220</v>
      </c>
      <c r="B12436" s="33" t="n">
        <v>45</v>
      </c>
      <c r="C12436" s="7" t="n">
        <v>0</v>
      </c>
    </row>
    <row r="12437" spans="1:6">
      <c r="A12437" t="s">
        <v>4</v>
      </c>
      <c r="B12437" s="4" t="s">
        <v>5</v>
      </c>
      <c r="C12437" s="4" t="s">
        <v>10</v>
      </c>
      <c r="D12437" s="4" t="s">
        <v>24</v>
      </c>
      <c r="E12437" s="4" t="s">
        <v>24</v>
      </c>
      <c r="F12437" s="4" t="s">
        <v>24</v>
      </c>
      <c r="G12437" s="4" t="s">
        <v>24</v>
      </c>
    </row>
    <row r="12438" spans="1:6">
      <c r="A12438" t="n">
        <v>100222</v>
      </c>
      <c r="B12438" s="40" t="n">
        <v>46</v>
      </c>
      <c r="C12438" s="7" t="n">
        <v>1</v>
      </c>
      <c r="D12438" s="7" t="n">
        <v>-89.4199981689453</v>
      </c>
      <c r="E12438" s="7" t="n">
        <v>173.550003051758</v>
      </c>
      <c r="F12438" s="7" t="n">
        <v>31.2000007629395</v>
      </c>
      <c r="G12438" s="7" t="n">
        <v>118</v>
      </c>
    </row>
    <row r="12439" spans="1:6">
      <c r="A12439" t="s">
        <v>4</v>
      </c>
      <c r="B12439" s="4" t="s">
        <v>5</v>
      </c>
      <c r="C12439" s="4" t="s">
        <v>10</v>
      </c>
      <c r="D12439" s="4" t="s">
        <v>24</v>
      </c>
      <c r="E12439" s="4" t="s">
        <v>24</v>
      </c>
      <c r="F12439" s="4" t="s">
        <v>24</v>
      </c>
      <c r="G12439" s="4" t="s">
        <v>24</v>
      </c>
    </row>
    <row r="12440" spans="1:6">
      <c r="A12440" t="n">
        <v>100241</v>
      </c>
      <c r="B12440" s="40" t="n">
        <v>46</v>
      </c>
      <c r="C12440" s="7" t="n">
        <v>9</v>
      </c>
      <c r="D12440" s="7" t="n">
        <v>-88.4400024414063</v>
      </c>
      <c r="E12440" s="7" t="n">
        <v>173.550003051758</v>
      </c>
      <c r="F12440" s="7" t="n">
        <v>31.7099990844727</v>
      </c>
      <c r="G12440" s="7" t="n">
        <v>134.300003051758</v>
      </c>
    </row>
    <row r="12441" spans="1:6">
      <c r="A12441" t="s">
        <v>4</v>
      </c>
      <c r="B12441" s="4" t="s">
        <v>5</v>
      </c>
      <c r="C12441" s="4" t="s">
        <v>10</v>
      </c>
      <c r="D12441" s="4" t="s">
        <v>10</v>
      </c>
      <c r="E12441" s="4" t="s">
        <v>10</v>
      </c>
    </row>
    <row r="12442" spans="1:6">
      <c r="A12442" t="n">
        <v>100260</v>
      </c>
      <c r="B12442" s="64" t="n">
        <v>61</v>
      </c>
      <c r="C12442" s="7" t="n">
        <v>61489</v>
      </c>
      <c r="D12442" s="7" t="n">
        <v>14</v>
      </c>
      <c r="E12442" s="7" t="n">
        <v>1000</v>
      </c>
    </row>
    <row r="12443" spans="1:6">
      <c r="A12443" t="s">
        <v>4</v>
      </c>
      <c r="B12443" s="4" t="s">
        <v>5</v>
      </c>
      <c r="C12443" s="4" t="s">
        <v>10</v>
      </c>
      <c r="D12443" s="4" t="s">
        <v>10</v>
      </c>
      <c r="E12443" s="4" t="s">
        <v>10</v>
      </c>
    </row>
    <row r="12444" spans="1:6">
      <c r="A12444" t="n">
        <v>100267</v>
      </c>
      <c r="B12444" s="64" t="n">
        <v>61</v>
      </c>
      <c r="C12444" s="7" t="n">
        <v>61490</v>
      </c>
      <c r="D12444" s="7" t="n">
        <v>14</v>
      </c>
      <c r="E12444" s="7" t="n">
        <v>1000</v>
      </c>
    </row>
    <row r="12445" spans="1:6">
      <c r="A12445" t="s">
        <v>4</v>
      </c>
      <c r="B12445" s="4" t="s">
        <v>5</v>
      </c>
      <c r="C12445" s="4" t="s">
        <v>14</v>
      </c>
      <c r="D12445" s="4" t="s">
        <v>14</v>
      </c>
      <c r="E12445" s="4" t="s">
        <v>24</v>
      </c>
      <c r="F12445" s="4" t="s">
        <v>24</v>
      </c>
      <c r="G12445" s="4" t="s">
        <v>24</v>
      </c>
      <c r="H12445" s="4" t="s">
        <v>10</v>
      </c>
    </row>
    <row r="12446" spans="1:6">
      <c r="A12446" t="n">
        <v>100274</v>
      </c>
      <c r="B12446" s="33" t="n">
        <v>45</v>
      </c>
      <c r="C12446" s="7" t="n">
        <v>2</v>
      </c>
      <c r="D12446" s="7" t="n">
        <v>3</v>
      </c>
      <c r="E12446" s="7" t="n">
        <v>-88.3899993896484</v>
      </c>
      <c r="F12446" s="7" t="n">
        <v>174.919998168945</v>
      </c>
      <c r="G12446" s="7" t="n">
        <v>29.8899993896484</v>
      </c>
      <c r="H12446" s="7" t="n">
        <v>0</v>
      </c>
    </row>
    <row r="12447" spans="1:6">
      <c r="A12447" t="s">
        <v>4</v>
      </c>
      <c r="B12447" s="4" t="s">
        <v>5</v>
      </c>
      <c r="C12447" s="4" t="s">
        <v>14</v>
      </c>
      <c r="D12447" s="4" t="s">
        <v>14</v>
      </c>
      <c r="E12447" s="4" t="s">
        <v>24</v>
      </c>
      <c r="F12447" s="4" t="s">
        <v>24</v>
      </c>
      <c r="G12447" s="4" t="s">
        <v>24</v>
      </c>
      <c r="H12447" s="4" t="s">
        <v>10</v>
      </c>
      <c r="I12447" s="4" t="s">
        <v>14</v>
      </c>
    </row>
    <row r="12448" spans="1:6">
      <c r="A12448" t="n">
        <v>100291</v>
      </c>
      <c r="B12448" s="33" t="n">
        <v>45</v>
      </c>
      <c r="C12448" s="7" t="n">
        <v>4</v>
      </c>
      <c r="D12448" s="7" t="n">
        <v>3</v>
      </c>
      <c r="E12448" s="7" t="n">
        <v>10.7299995422363</v>
      </c>
      <c r="F12448" s="7" t="n">
        <v>161.199996948242</v>
      </c>
      <c r="G12448" s="7" t="n">
        <v>9.86999988555908</v>
      </c>
      <c r="H12448" s="7" t="n">
        <v>0</v>
      </c>
      <c r="I12448" s="7" t="n">
        <v>0</v>
      </c>
    </row>
    <row r="12449" spans="1:9">
      <c r="A12449" t="s">
        <v>4</v>
      </c>
      <c r="B12449" s="4" t="s">
        <v>5</v>
      </c>
      <c r="C12449" s="4" t="s">
        <v>14</v>
      </c>
      <c r="D12449" s="4" t="s">
        <v>14</v>
      </c>
      <c r="E12449" s="4" t="s">
        <v>24</v>
      </c>
      <c r="F12449" s="4" t="s">
        <v>10</v>
      </c>
    </row>
    <row r="12450" spans="1:9">
      <c r="A12450" t="n">
        <v>100309</v>
      </c>
      <c r="B12450" s="33" t="n">
        <v>45</v>
      </c>
      <c r="C12450" s="7" t="n">
        <v>5</v>
      </c>
      <c r="D12450" s="7" t="n">
        <v>3</v>
      </c>
      <c r="E12450" s="7" t="n">
        <v>2.40000009536743</v>
      </c>
      <c r="F12450" s="7" t="n">
        <v>0</v>
      </c>
    </row>
    <row r="12451" spans="1:9">
      <c r="A12451" t="s">
        <v>4</v>
      </c>
      <c r="B12451" s="4" t="s">
        <v>5</v>
      </c>
      <c r="C12451" s="4" t="s">
        <v>14</v>
      </c>
      <c r="D12451" s="4" t="s">
        <v>14</v>
      </c>
      <c r="E12451" s="4" t="s">
        <v>24</v>
      </c>
      <c r="F12451" s="4" t="s">
        <v>10</v>
      </c>
    </row>
    <row r="12452" spans="1:9">
      <c r="A12452" t="n">
        <v>100318</v>
      </c>
      <c r="B12452" s="33" t="n">
        <v>45</v>
      </c>
      <c r="C12452" s="7" t="n">
        <v>11</v>
      </c>
      <c r="D12452" s="7" t="n">
        <v>3</v>
      </c>
      <c r="E12452" s="7" t="n">
        <v>32.7999992370605</v>
      </c>
      <c r="F12452" s="7" t="n">
        <v>0</v>
      </c>
    </row>
    <row r="12453" spans="1:9">
      <c r="A12453" t="s">
        <v>4</v>
      </c>
      <c r="B12453" s="4" t="s">
        <v>5</v>
      </c>
      <c r="C12453" s="4" t="s">
        <v>14</v>
      </c>
      <c r="D12453" s="4" t="s">
        <v>14</v>
      </c>
      <c r="E12453" s="4" t="s">
        <v>24</v>
      </c>
      <c r="F12453" s="4" t="s">
        <v>24</v>
      </c>
      <c r="G12453" s="4" t="s">
        <v>24</v>
      </c>
      <c r="H12453" s="4" t="s">
        <v>10</v>
      </c>
    </row>
    <row r="12454" spans="1:9">
      <c r="A12454" t="n">
        <v>100327</v>
      </c>
      <c r="B12454" s="33" t="n">
        <v>45</v>
      </c>
      <c r="C12454" s="7" t="n">
        <v>2</v>
      </c>
      <c r="D12454" s="7" t="n">
        <v>3</v>
      </c>
      <c r="E12454" s="7" t="n">
        <v>-88.3399963378906</v>
      </c>
      <c r="F12454" s="7" t="n">
        <v>174.919998168945</v>
      </c>
      <c r="G12454" s="7" t="n">
        <v>30.2600002288818</v>
      </c>
      <c r="H12454" s="7" t="n">
        <v>4000</v>
      </c>
    </row>
    <row r="12455" spans="1:9">
      <c r="A12455" t="s">
        <v>4</v>
      </c>
      <c r="B12455" s="4" t="s">
        <v>5</v>
      </c>
      <c r="C12455" s="4" t="s">
        <v>14</v>
      </c>
      <c r="D12455" s="4" t="s">
        <v>14</v>
      </c>
      <c r="E12455" s="4" t="s">
        <v>24</v>
      </c>
      <c r="F12455" s="4" t="s">
        <v>24</v>
      </c>
      <c r="G12455" s="4" t="s">
        <v>24</v>
      </c>
      <c r="H12455" s="4" t="s">
        <v>10</v>
      </c>
      <c r="I12455" s="4" t="s">
        <v>14</v>
      </c>
    </row>
    <row r="12456" spans="1:9">
      <c r="A12456" t="n">
        <v>100344</v>
      </c>
      <c r="B12456" s="33" t="n">
        <v>45</v>
      </c>
      <c r="C12456" s="7" t="n">
        <v>4</v>
      </c>
      <c r="D12456" s="7" t="n">
        <v>3</v>
      </c>
      <c r="E12456" s="7" t="n">
        <v>10.6199998855591</v>
      </c>
      <c r="F12456" s="7" t="n">
        <v>153.050003051758</v>
      </c>
      <c r="G12456" s="7" t="n">
        <v>9.86999988555908</v>
      </c>
      <c r="H12456" s="7" t="n">
        <v>4000</v>
      </c>
      <c r="I12456" s="7" t="n">
        <v>1</v>
      </c>
    </row>
    <row r="12457" spans="1:9">
      <c r="A12457" t="s">
        <v>4</v>
      </c>
      <c r="B12457" s="4" t="s">
        <v>5</v>
      </c>
      <c r="C12457" s="4" t="s">
        <v>14</v>
      </c>
      <c r="D12457" s="4" t="s">
        <v>14</v>
      </c>
      <c r="E12457" s="4" t="s">
        <v>24</v>
      </c>
      <c r="F12457" s="4" t="s">
        <v>10</v>
      </c>
    </row>
    <row r="12458" spans="1:9">
      <c r="A12458" t="n">
        <v>100362</v>
      </c>
      <c r="B12458" s="33" t="n">
        <v>45</v>
      </c>
      <c r="C12458" s="7" t="n">
        <v>5</v>
      </c>
      <c r="D12458" s="7" t="n">
        <v>3</v>
      </c>
      <c r="E12458" s="7" t="n">
        <v>1.39999997615814</v>
      </c>
      <c r="F12458" s="7" t="n">
        <v>4000</v>
      </c>
    </row>
    <row r="12459" spans="1:9">
      <c r="A12459" t="s">
        <v>4</v>
      </c>
      <c r="B12459" s="4" t="s">
        <v>5</v>
      </c>
      <c r="C12459" s="4" t="s">
        <v>14</v>
      </c>
      <c r="D12459" s="4" t="s">
        <v>14</v>
      </c>
      <c r="E12459" s="4" t="s">
        <v>24</v>
      </c>
      <c r="F12459" s="4" t="s">
        <v>10</v>
      </c>
    </row>
    <row r="12460" spans="1:9">
      <c r="A12460" t="n">
        <v>100371</v>
      </c>
      <c r="B12460" s="33" t="n">
        <v>45</v>
      </c>
      <c r="C12460" s="7" t="n">
        <v>11</v>
      </c>
      <c r="D12460" s="7" t="n">
        <v>3</v>
      </c>
      <c r="E12460" s="7" t="n">
        <v>32.7999992370605</v>
      </c>
      <c r="F12460" s="7" t="n">
        <v>4000</v>
      </c>
    </row>
    <row r="12461" spans="1:9">
      <c r="A12461" t="s">
        <v>4</v>
      </c>
      <c r="B12461" s="4" t="s">
        <v>5</v>
      </c>
      <c r="C12461" s="4" t="s">
        <v>14</v>
      </c>
      <c r="D12461" s="4" t="s">
        <v>10</v>
      </c>
    </row>
    <row r="12462" spans="1:9">
      <c r="A12462" t="n">
        <v>100380</v>
      </c>
      <c r="B12462" s="23" t="n">
        <v>58</v>
      </c>
      <c r="C12462" s="7" t="n">
        <v>255</v>
      </c>
      <c r="D12462" s="7" t="n">
        <v>0</v>
      </c>
    </row>
    <row r="12463" spans="1:9">
      <c r="A12463" t="s">
        <v>4</v>
      </c>
      <c r="B12463" s="4" t="s">
        <v>5</v>
      </c>
      <c r="C12463" s="4" t="s">
        <v>9</v>
      </c>
    </row>
    <row r="12464" spans="1:9">
      <c r="A12464" t="n">
        <v>100384</v>
      </c>
      <c r="B12464" s="30" t="n">
        <v>15</v>
      </c>
      <c r="C12464" s="7" t="n">
        <v>256</v>
      </c>
    </row>
    <row r="12465" spans="1:9">
      <c r="A12465" t="s">
        <v>4</v>
      </c>
      <c r="B12465" s="4" t="s">
        <v>5</v>
      </c>
      <c r="C12465" s="4" t="s">
        <v>14</v>
      </c>
      <c r="D12465" s="4" t="s">
        <v>10</v>
      </c>
      <c r="E12465" s="4" t="s">
        <v>6</v>
      </c>
    </row>
    <row r="12466" spans="1:9">
      <c r="A12466" t="n">
        <v>100389</v>
      </c>
      <c r="B12466" s="26" t="n">
        <v>51</v>
      </c>
      <c r="C12466" s="7" t="n">
        <v>4</v>
      </c>
      <c r="D12466" s="7" t="n">
        <v>14</v>
      </c>
      <c r="E12466" s="7" t="s">
        <v>286</v>
      </c>
    </row>
    <row r="12467" spans="1:9">
      <c r="A12467" t="s">
        <v>4</v>
      </c>
      <c r="B12467" s="4" t="s">
        <v>5</v>
      </c>
      <c r="C12467" s="4" t="s">
        <v>10</v>
      </c>
    </row>
    <row r="12468" spans="1:9">
      <c r="A12468" t="n">
        <v>100403</v>
      </c>
      <c r="B12468" s="27" t="n">
        <v>16</v>
      </c>
      <c r="C12468" s="7" t="n">
        <v>0</v>
      </c>
    </row>
    <row r="12469" spans="1:9">
      <c r="A12469" t="s">
        <v>4</v>
      </c>
      <c r="B12469" s="4" t="s">
        <v>5</v>
      </c>
      <c r="C12469" s="4" t="s">
        <v>10</v>
      </c>
      <c r="D12469" s="4" t="s">
        <v>14</v>
      </c>
      <c r="E12469" s="4" t="s">
        <v>9</v>
      </c>
      <c r="F12469" s="4" t="s">
        <v>45</v>
      </c>
      <c r="G12469" s="4" t="s">
        <v>14</v>
      </c>
      <c r="H12469" s="4" t="s">
        <v>14</v>
      </c>
      <c r="I12469" s="4" t="s">
        <v>14</v>
      </c>
      <c r="J12469" s="4" t="s">
        <v>9</v>
      </c>
      <c r="K12469" s="4" t="s">
        <v>45</v>
      </c>
      <c r="L12469" s="4" t="s">
        <v>14</v>
      </c>
      <c r="M12469" s="4" t="s">
        <v>14</v>
      </c>
    </row>
    <row r="12470" spans="1:9">
      <c r="A12470" t="n">
        <v>100406</v>
      </c>
      <c r="B12470" s="28" t="n">
        <v>26</v>
      </c>
      <c r="C12470" s="7" t="n">
        <v>14</v>
      </c>
      <c r="D12470" s="7" t="n">
        <v>17</v>
      </c>
      <c r="E12470" s="7" t="n">
        <v>13314</v>
      </c>
      <c r="F12470" s="7" t="s">
        <v>789</v>
      </c>
      <c r="G12470" s="7" t="n">
        <v>2</v>
      </c>
      <c r="H12470" s="7" t="n">
        <v>3</v>
      </c>
      <c r="I12470" s="7" t="n">
        <v>17</v>
      </c>
      <c r="J12470" s="7" t="n">
        <v>13315</v>
      </c>
      <c r="K12470" s="7" t="s">
        <v>790</v>
      </c>
      <c r="L12470" s="7" t="n">
        <v>2</v>
      </c>
      <c r="M12470" s="7" t="n">
        <v>0</v>
      </c>
    </row>
    <row r="12471" spans="1:9">
      <c r="A12471" t="s">
        <v>4</v>
      </c>
      <c r="B12471" s="4" t="s">
        <v>5</v>
      </c>
    </row>
    <row r="12472" spans="1:9">
      <c r="A12472" t="n">
        <v>100567</v>
      </c>
      <c r="B12472" s="29" t="n">
        <v>28</v>
      </c>
    </row>
    <row r="12473" spans="1:9">
      <c r="A12473" t="s">
        <v>4</v>
      </c>
      <c r="B12473" s="4" t="s">
        <v>5</v>
      </c>
      <c r="C12473" s="4" t="s">
        <v>10</v>
      </c>
      <c r="D12473" s="4" t="s">
        <v>14</v>
      </c>
    </row>
    <row r="12474" spans="1:9">
      <c r="A12474" t="n">
        <v>100568</v>
      </c>
      <c r="B12474" s="31" t="n">
        <v>89</v>
      </c>
      <c r="C12474" s="7" t="n">
        <v>65533</v>
      </c>
      <c r="D12474" s="7" t="n">
        <v>1</v>
      </c>
    </row>
    <row r="12475" spans="1:9">
      <c r="A12475" t="s">
        <v>4</v>
      </c>
      <c r="B12475" s="4" t="s">
        <v>5</v>
      </c>
      <c r="C12475" s="4" t="s">
        <v>9</v>
      </c>
    </row>
    <row r="12476" spans="1:9">
      <c r="A12476" t="n">
        <v>100572</v>
      </c>
      <c r="B12476" s="30" t="n">
        <v>15</v>
      </c>
      <c r="C12476" s="7" t="n">
        <v>256</v>
      </c>
    </row>
    <row r="12477" spans="1:9">
      <c r="A12477" t="s">
        <v>4</v>
      </c>
      <c r="B12477" s="4" t="s">
        <v>5</v>
      </c>
      <c r="C12477" s="4" t="s">
        <v>10</v>
      </c>
      <c r="D12477" s="4" t="s">
        <v>10</v>
      </c>
      <c r="E12477" s="4" t="s">
        <v>24</v>
      </c>
      <c r="F12477" s="4" t="s">
        <v>14</v>
      </c>
    </row>
    <row r="12478" spans="1:9">
      <c r="A12478" t="n">
        <v>100577</v>
      </c>
      <c r="B12478" s="80" t="n">
        <v>53</v>
      </c>
      <c r="C12478" s="7" t="n">
        <v>1</v>
      </c>
      <c r="D12478" s="7" t="n">
        <v>14</v>
      </c>
      <c r="E12478" s="7" t="n">
        <v>5</v>
      </c>
      <c r="F12478" s="7" t="n">
        <v>0</v>
      </c>
    </row>
    <row r="12479" spans="1:9">
      <c r="A12479" t="s">
        <v>4</v>
      </c>
      <c r="B12479" s="4" t="s">
        <v>5</v>
      </c>
      <c r="C12479" s="4" t="s">
        <v>10</v>
      </c>
    </row>
    <row r="12480" spans="1:9">
      <c r="A12480" t="n">
        <v>100587</v>
      </c>
      <c r="B12480" s="27" t="n">
        <v>16</v>
      </c>
      <c r="C12480" s="7" t="n">
        <v>100</v>
      </c>
    </row>
    <row r="12481" spans="1:13">
      <c r="A12481" t="s">
        <v>4</v>
      </c>
      <c r="B12481" s="4" t="s">
        <v>5</v>
      </c>
      <c r="C12481" s="4" t="s">
        <v>10</v>
      </c>
      <c r="D12481" s="4" t="s">
        <v>10</v>
      </c>
      <c r="E12481" s="4" t="s">
        <v>24</v>
      </c>
      <c r="F12481" s="4" t="s">
        <v>14</v>
      </c>
    </row>
    <row r="12482" spans="1:13">
      <c r="A12482" t="n">
        <v>100590</v>
      </c>
      <c r="B12482" s="80" t="n">
        <v>53</v>
      </c>
      <c r="C12482" s="7" t="n">
        <v>8</v>
      </c>
      <c r="D12482" s="7" t="n">
        <v>14</v>
      </c>
      <c r="E12482" s="7" t="n">
        <v>5</v>
      </c>
      <c r="F12482" s="7" t="n">
        <v>0</v>
      </c>
    </row>
    <row r="12483" spans="1:13">
      <c r="A12483" t="s">
        <v>4</v>
      </c>
      <c r="B12483" s="4" t="s">
        <v>5</v>
      </c>
      <c r="C12483" s="4" t="s">
        <v>10</v>
      </c>
    </row>
    <row r="12484" spans="1:13">
      <c r="A12484" t="n">
        <v>100600</v>
      </c>
      <c r="B12484" s="27" t="n">
        <v>16</v>
      </c>
      <c r="C12484" s="7" t="n">
        <v>100</v>
      </c>
    </row>
    <row r="12485" spans="1:13">
      <c r="A12485" t="s">
        <v>4</v>
      </c>
      <c r="B12485" s="4" t="s">
        <v>5</v>
      </c>
      <c r="C12485" s="4" t="s">
        <v>10</v>
      </c>
      <c r="D12485" s="4" t="s">
        <v>10</v>
      </c>
      <c r="E12485" s="4" t="s">
        <v>24</v>
      </c>
      <c r="F12485" s="4" t="s">
        <v>14</v>
      </c>
    </row>
    <row r="12486" spans="1:13">
      <c r="A12486" t="n">
        <v>100603</v>
      </c>
      <c r="B12486" s="80" t="n">
        <v>53</v>
      </c>
      <c r="C12486" s="7" t="n">
        <v>61488</v>
      </c>
      <c r="D12486" s="7" t="n">
        <v>14</v>
      </c>
      <c r="E12486" s="7" t="n">
        <v>5</v>
      </c>
      <c r="F12486" s="7" t="n">
        <v>0</v>
      </c>
    </row>
    <row r="12487" spans="1:13">
      <c r="A12487" t="s">
        <v>4</v>
      </c>
      <c r="B12487" s="4" t="s">
        <v>5</v>
      </c>
      <c r="C12487" s="4" t="s">
        <v>10</v>
      </c>
    </row>
    <row r="12488" spans="1:13">
      <c r="A12488" t="n">
        <v>100613</v>
      </c>
      <c r="B12488" s="27" t="n">
        <v>16</v>
      </c>
      <c r="C12488" s="7" t="n">
        <v>100</v>
      </c>
    </row>
    <row r="12489" spans="1:13">
      <c r="A12489" t="s">
        <v>4</v>
      </c>
      <c r="B12489" s="4" t="s">
        <v>5</v>
      </c>
      <c r="C12489" s="4" t="s">
        <v>10</v>
      </c>
      <c r="D12489" s="4" t="s">
        <v>10</v>
      </c>
      <c r="E12489" s="4" t="s">
        <v>24</v>
      </c>
      <c r="F12489" s="4" t="s">
        <v>14</v>
      </c>
    </row>
    <row r="12490" spans="1:13">
      <c r="A12490" t="n">
        <v>100616</v>
      </c>
      <c r="B12490" s="80" t="n">
        <v>53</v>
      </c>
      <c r="C12490" s="7" t="n">
        <v>9</v>
      </c>
      <c r="D12490" s="7" t="n">
        <v>14</v>
      </c>
      <c r="E12490" s="7" t="n">
        <v>5</v>
      </c>
      <c r="F12490" s="7" t="n">
        <v>0</v>
      </c>
    </row>
    <row r="12491" spans="1:13">
      <c r="A12491" t="s">
        <v>4</v>
      </c>
      <c r="B12491" s="4" t="s">
        <v>5</v>
      </c>
      <c r="C12491" s="4" t="s">
        <v>10</v>
      </c>
    </row>
    <row r="12492" spans="1:13">
      <c r="A12492" t="n">
        <v>100626</v>
      </c>
      <c r="B12492" s="51" t="n">
        <v>54</v>
      </c>
      <c r="C12492" s="7" t="n">
        <v>1</v>
      </c>
    </row>
    <row r="12493" spans="1:13">
      <c r="A12493" t="s">
        <v>4</v>
      </c>
      <c r="B12493" s="4" t="s">
        <v>5</v>
      </c>
      <c r="C12493" s="4" t="s">
        <v>14</v>
      </c>
      <c r="D12493" s="4" t="s">
        <v>10</v>
      </c>
      <c r="E12493" s="4" t="s">
        <v>6</v>
      </c>
    </row>
    <row r="12494" spans="1:13">
      <c r="A12494" t="n">
        <v>100629</v>
      </c>
      <c r="B12494" s="26" t="n">
        <v>51</v>
      </c>
      <c r="C12494" s="7" t="n">
        <v>4</v>
      </c>
      <c r="D12494" s="7" t="n">
        <v>1</v>
      </c>
      <c r="E12494" s="7" t="s">
        <v>563</v>
      </c>
    </row>
    <row r="12495" spans="1:13">
      <c r="A12495" t="s">
        <v>4</v>
      </c>
      <c r="B12495" s="4" t="s">
        <v>5</v>
      </c>
      <c r="C12495" s="4" t="s">
        <v>10</v>
      </c>
    </row>
    <row r="12496" spans="1:13">
      <c r="A12496" t="n">
        <v>100642</v>
      </c>
      <c r="B12496" s="27" t="n">
        <v>16</v>
      </c>
      <c r="C12496" s="7" t="n">
        <v>0</v>
      </c>
    </row>
    <row r="12497" spans="1:6">
      <c r="A12497" t="s">
        <v>4</v>
      </c>
      <c r="B12497" s="4" t="s">
        <v>5</v>
      </c>
      <c r="C12497" s="4" t="s">
        <v>10</v>
      </c>
      <c r="D12497" s="4" t="s">
        <v>14</v>
      </c>
      <c r="E12497" s="4" t="s">
        <v>9</v>
      </c>
      <c r="F12497" s="4" t="s">
        <v>45</v>
      </c>
      <c r="G12497" s="4" t="s">
        <v>14</v>
      </c>
      <c r="H12497" s="4" t="s">
        <v>14</v>
      </c>
    </row>
    <row r="12498" spans="1:6">
      <c r="A12498" t="n">
        <v>100645</v>
      </c>
      <c r="B12498" s="28" t="n">
        <v>26</v>
      </c>
      <c r="C12498" s="7" t="n">
        <v>1</v>
      </c>
      <c r="D12498" s="7" t="n">
        <v>17</v>
      </c>
      <c r="E12498" s="7" t="n">
        <v>1355</v>
      </c>
      <c r="F12498" s="7" t="s">
        <v>791</v>
      </c>
      <c r="G12498" s="7" t="n">
        <v>2</v>
      </c>
      <c r="H12498" s="7" t="n">
        <v>0</v>
      </c>
    </row>
    <row r="12499" spans="1:6">
      <c r="A12499" t="s">
        <v>4</v>
      </c>
      <c r="B12499" s="4" t="s">
        <v>5</v>
      </c>
    </row>
    <row r="12500" spans="1:6">
      <c r="A12500" t="n">
        <v>100676</v>
      </c>
      <c r="B12500" s="29" t="n">
        <v>28</v>
      </c>
    </row>
    <row r="12501" spans="1:6">
      <c r="A12501" t="s">
        <v>4</v>
      </c>
      <c r="B12501" s="4" t="s">
        <v>5</v>
      </c>
      <c r="C12501" s="4" t="s">
        <v>10</v>
      </c>
      <c r="D12501" s="4" t="s">
        <v>14</v>
      </c>
      <c r="E12501" s="4" t="s">
        <v>6</v>
      </c>
      <c r="F12501" s="4" t="s">
        <v>24</v>
      </c>
      <c r="G12501" s="4" t="s">
        <v>24</v>
      </c>
      <c r="H12501" s="4" t="s">
        <v>24</v>
      </c>
    </row>
    <row r="12502" spans="1:6">
      <c r="A12502" t="n">
        <v>100677</v>
      </c>
      <c r="B12502" s="44" t="n">
        <v>48</v>
      </c>
      <c r="C12502" s="7" t="n">
        <v>1</v>
      </c>
      <c r="D12502" s="7" t="n">
        <v>0</v>
      </c>
      <c r="E12502" s="7" t="s">
        <v>706</v>
      </c>
      <c r="F12502" s="7" t="n">
        <v>-1</v>
      </c>
      <c r="G12502" s="7" t="n">
        <v>1</v>
      </c>
      <c r="H12502" s="7" t="n">
        <v>0</v>
      </c>
    </row>
    <row r="12503" spans="1:6">
      <c r="A12503" t="s">
        <v>4</v>
      </c>
      <c r="B12503" s="4" t="s">
        <v>5</v>
      </c>
      <c r="C12503" s="4" t="s">
        <v>10</v>
      </c>
    </row>
    <row r="12504" spans="1:6">
      <c r="A12504" t="n">
        <v>100705</v>
      </c>
      <c r="B12504" s="27" t="n">
        <v>16</v>
      </c>
      <c r="C12504" s="7" t="n">
        <v>600</v>
      </c>
    </row>
    <row r="12505" spans="1:6">
      <c r="A12505" t="s">
        <v>4</v>
      </c>
      <c r="B12505" s="4" t="s">
        <v>5</v>
      </c>
      <c r="C12505" s="4" t="s">
        <v>14</v>
      </c>
      <c r="D12505" s="4" t="s">
        <v>24</v>
      </c>
      <c r="E12505" s="4" t="s">
        <v>24</v>
      </c>
      <c r="F12505" s="4" t="s">
        <v>24</v>
      </c>
    </row>
    <row r="12506" spans="1:6">
      <c r="A12506" t="n">
        <v>100708</v>
      </c>
      <c r="B12506" s="33" t="n">
        <v>45</v>
      </c>
      <c r="C12506" s="7" t="n">
        <v>9</v>
      </c>
      <c r="D12506" s="7" t="n">
        <v>0.0199999995529652</v>
      </c>
      <c r="E12506" s="7" t="n">
        <v>0.0199999995529652</v>
      </c>
      <c r="F12506" s="7" t="n">
        <v>0.5</v>
      </c>
    </row>
    <row r="12507" spans="1:6">
      <c r="A12507" t="s">
        <v>4</v>
      </c>
      <c r="B12507" s="4" t="s">
        <v>5</v>
      </c>
      <c r="C12507" s="4" t="s">
        <v>14</v>
      </c>
      <c r="D12507" s="4" t="s">
        <v>10</v>
      </c>
      <c r="E12507" s="4" t="s">
        <v>6</v>
      </c>
    </row>
    <row r="12508" spans="1:6">
      <c r="A12508" t="n">
        <v>100722</v>
      </c>
      <c r="B12508" s="26" t="n">
        <v>51</v>
      </c>
      <c r="C12508" s="7" t="n">
        <v>4</v>
      </c>
      <c r="D12508" s="7" t="n">
        <v>1</v>
      </c>
      <c r="E12508" s="7" t="s">
        <v>542</v>
      </c>
    </row>
    <row r="12509" spans="1:6">
      <c r="A12509" t="s">
        <v>4</v>
      </c>
      <c r="B12509" s="4" t="s">
        <v>5</v>
      </c>
      <c r="C12509" s="4" t="s">
        <v>10</v>
      </c>
    </row>
    <row r="12510" spans="1:6">
      <c r="A12510" t="n">
        <v>100736</v>
      </c>
      <c r="B12510" s="27" t="n">
        <v>16</v>
      </c>
      <c r="C12510" s="7" t="n">
        <v>0</v>
      </c>
    </row>
    <row r="12511" spans="1:6">
      <c r="A12511" t="s">
        <v>4</v>
      </c>
      <c r="B12511" s="4" t="s">
        <v>5</v>
      </c>
      <c r="C12511" s="4" t="s">
        <v>10</v>
      </c>
      <c r="D12511" s="4" t="s">
        <v>14</v>
      </c>
      <c r="E12511" s="4" t="s">
        <v>9</v>
      </c>
      <c r="F12511" s="4" t="s">
        <v>45</v>
      </c>
      <c r="G12511" s="4" t="s">
        <v>14</v>
      </c>
      <c r="H12511" s="4" t="s">
        <v>14</v>
      </c>
    </row>
    <row r="12512" spans="1:6">
      <c r="A12512" t="n">
        <v>100739</v>
      </c>
      <c r="B12512" s="28" t="n">
        <v>26</v>
      </c>
      <c r="C12512" s="7" t="n">
        <v>1</v>
      </c>
      <c r="D12512" s="7" t="n">
        <v>17</v>
      </c>
      <c r="E12512" s="7" t="n">
        <v>1356</v>
      </c>
      <c r="F12512" s="7" t="s">
        <v>792</v>
      </c>
      <c r="G12512" s="7" t="n">
        <v>2</v>
      </c>
      <c r="H12512" s="7" t="n">
        <v>0</v>
      </c>
    </row>
    <row r="12513" spans="1:8">
      <c r="A12513" t="s">
        <v>4</v>
      </c>
      <c r="B12513" s="4" t="s">
        <v>5</v>
      </c>
    </row>
    <row r="12514" spans="1:8">
      <c r="A12514" t="n">
        <v>100801</v>
      </c>
      <c r="B12514" s="29" t="n">
        <v>28</v>
      </c>
    </row>
    <row r="12515" spans="1:8">
      <c r="A12515" t="s">
        <v>4</v>
      </c>
      <c r="B12515" s="4" t="s">
        <v>5</v>
      </c>
      <c r="C12515" s="4" t="s">
        <v>14</v>
      </c>
      <c r="D12515" s="4" t="s">
        <v>10</v>
      </c>
      <c r="E12515" s="4" t="s">
        <v>6</v>
      </c>
      <c r="F12515" s="4" t="s">
        <v>6</v>
      </c>
      <c r="G12515" s="4" t="s">
        <v>6</v>
      </c>
      <c r="H12515" s="4" t="s">
        <v>6</v>
      </c>
    </row>
    <row r="12516" spans="1:8">
      <c r="A12516" t="n">
        <v>100802</v>
      </c>
      <c r="B12516" s="26" t="n">
        <v>51</v>
      </c>
      <c r="C12516" s="7" t="n">
        <v>3</v>
      </c>
      <c r="D12516" s="7" t="n">
        <v>14</v>
      </c>
      <c r="E12516" s="7" t="s">
        <v>793</v>
      </c>
      <c r="F12516" s="7" t="s">
        <v>159</v>
      </c>
      <c r="G12516" s="7" t="s">
        <v>158</v>
      </c>
      <c r="H12516" s="7" t="s">
        <v>159</v>
      </c>
    </row>
    <row r="12517" spans="1:8">
      <c r="A12517" t="s">
        <v>4</v>
      </c>
      <c r="B12517" s="4" t="s">
        <v>5</v>
      </c>
      <c r="C12517" s="4" t="s">
        <v>10</v>
      </c>
      <c r="D12517" s="4" t="s">
        <v>10</v>
      </c>
      <c r="E12517" s="4" t="s">
        <v>24</v>
      </c>
      <c r="F12517" s="4" t="s">
        <v>14</v>
      </c>
    </row>
    <row r="12518" spans="1:8">
      <c r="A12518" t="n">
        <v>100815</v>
      </c>
      <c r="B12518" s="80" t="n">
        <v>53</v>
      </c>
      <c r="C12518" s="7" t="n">
        <v>14</v>
      </c>
      <c r="D12518" s="7" t="n">
        <v>1</v>
      </c>
      <c r="E12518" s="7" t="n">
        <v>5</v>
      </c>
      <c r="F12518" s="7" t="n">
        <v>0</v>
      </c>
    </row>
    <row r="12519" spans="1:8">
      <c r="A12519" t="s">
        <v>4</v>
      </c>
      <c r="B12519" s="4" t="s">
        <v>5</v>
      </c>
      <c r="C12519" s="4" t="s">
        <v>10</v>
      </c>
    </row>
    <row r="12520" spans="1:8">
      <c r="A12520" t="n">
        <v>100825</v>
      </c>
      <c r="B12520" s="51" t="n">
        <v>54</v>
      </c>
      <c r="C12520" s="7" t="n">
        <v>14</v>
      </c>
    </row>
    <row r="12521" spans="1:8">
      <c r="A12521" t="s">
        <v>4</v>
      </c>
      <c r="B12521" s="4" t="s">
        <v>5</v>
      </c>
      <c r="C12521" s="4" t="s">
        <v>14</v>
      </c>
      <c r="D12521" s="4" t="s">
        <v>10</v>
      </c>
      <c r="E12521" s="4" t="s">
        <v>6</v>
      </c>
    </row>
    <row r="12522" spans="1:8">
      <c r="A12522" t="n">
        <v>100828</v>
      </c>
      <c r="B12522" s="26" t="n">
        <v>51</v>
      </c>
      <c r="C12522" s="7" t="n">
        <v>4</v>
      </c>
      <c r="D12522" s="7" t="n">
        <v>14</v>
      </c>
      <c r="E12522" s="7" t="s">
        <v>565</v>
      </c>
    </row>
    <row r="12523" spans="1:8">
      <c r="A12523" t="s">
        <v>4</v>
      </c>
      <c r="B12523" s="4" t="s">
        <v>5</v>
      </c>
      <c r="C12523" s="4" t="s">
        <v>10</v>
      </c>
    </row>
    <row r="12524" spans="1:8">
      <c r="A12524" t="n">
        <v>100842</v>
      </c>
      <c r="B12524" s="27" t="n">
        <v>16</v>
      </c>
      <c r="C12524" s="7" t="n">
        <v>0</v>
      </c>
    </row>
    <row r="12525" spans="1:8">
      <c r="A12525" t="s">
        <v>4</v>
      </c>
      <c r="B12525" s="4" t="s">
        <v>5</v>
      </c>
      <c r="C12525" s="4" t="s">
        <v>10</v>
      </c>
      <c r="D12525" s="4" t="s">
        <v>14</v>
      </c>
      <c r="E12525" s="4" t="s">
        <v>9</v>
      </c>
      <c r="F12525" s="4" t="s">
        <v>45</v>
      </c>
      <c r="G12525" s="4" t="s">
        <v>14</v>
      </c>
      <c r="H12525" s="4" t="s">
        <v>14</v>
      </c>
    </row>
    <row r="12526" spans="1:8">
      <c r="A12526" t="n">
        <v>100845</v>
      </c>
      <c r="B12526" s="28" t="n">
        <v>26</v>
      </c>
      <c r="C12526" s="7" t="n">
        <v>14</v>
      </c>
      <c r="D12526" s="7" t="n">
        <v>17</v>
      </c>
      <c r="E12526" s="7" t="n">
        <v>13316</v>
      </c>
      <c r="F12526" s="7" t="s">
        <v>794</v>
      </c>
      <c r="G12526" s="7" t="n">
        <v>2</v>
      </c>
      <c r="H12526" s="7" t="n">
        <v>0</v>
      </c>
    </row>
    <row r="12527" spans="1:8">
      <c r="A12527" t="s">
        <v>4</v>
      </c>
      <c r="B12527" s="4" t="s">
        <v>5</v>
      </c>
    </row>
    <row r="12528" spans="1:8">
      <c r="A12528" t="n">
        <v>100906</v>
      </c>
      <c r="B12528" s="29" t="n">
        <v>28</v>
      </c>
    </row>
    <row r="12529" spans="1:8">
      <c r="A12529" t="s">
        <v>4</v>
      </c>
      <c r="B12529" s="4" t="s">
        <v>5</v>
      </c>
      <c r="C12529" s="4" t="s">
        <v>14</v>
      </c>
      <c r="D12529" s="4" t="s">
        <v>10</v>
      </c>
      <c r="E12529" s="4" t="s">
        <v>6</v>
      </c>
      <c r="F12529" s="4" t="s">
        <v>6</v>
      </c>
      <c r="G12529" s="4" t="s">
        <v>6</v>
      </c>
      <c r="H12529" s="4" t="s">
        <v>6</v>
      </c>
    </row>
    <row r="12530" spans="1:8">
      <c r="A12530" t="n">
        <v>100907</v>
      </c>
      <c r="B12530" s="26" t="n">
        <v>51</v>
      </c>
      <c r="C12530" s="7" t="n">
        <v>3</v>
      </c>
      <c r="D12530" s="7" t="n">
        <v>1</v>
      </c>
      <c r="E12530" s="7" t="s">
        <v>450</v>
      </c>
      <c r="F12530" s="7" t="s">
        <v>159</v>
      </c>
      <c r="G12530" s="7" t="s">
        <v>158</v>
      </c>
      <c r="H12530" s="7" t="s">
        <v>159</v>
      </c>
    </row>
    <row r="12531" spans="1:8">
      <c r="A12531" t="s">
        <v>4</v>
      </c>
      <c r="B12531" s="4" t="s">
        <v>5</v>
      </c>
      <c r="C12531" s="4" t="s">
        <v>14</v>
      </c>
      <c r="D12531" s="4" t="s">
        <v>10</v>
      </c>
      <c r="E12531" s="4" t="s">
        <v>6</v>
      </c>
      <c r="F12531" s="4" t="s">
        <v>6</v>
      </c>
      <c r="G12531" s="4" t="s">
        <v>6</v>
      </c>
      <c r="H12531" s="4" t="s">
        <v>6</v>
      </c>
    </row>
    <row r="12532" spans="1:8">
      <c r="A12532" t="n">
        <v>100920</v>
      </c>
      <c r="B12532" s="26" t="n">
        <v>51</v>
      </c>
      <c r="C12532" s="7" t="n">
        <v>3</v>
      </c>
      <c r="D12532" s="7" t="n">
        <v>61488</v>
      </c>
      <c r="E12532" s="7" t="s">
        <v>273</v>
      </c>
      <c r="F12532" s="7" t="s">
        <v>274</v>
      </c>
      <c r="G12532" s="7" t="s">
        <v>158</v>
      </c>
      <c r="H12532" s="7" t="s">
        <v>159</v>
      </c>
    </row>
    <row r="12533" spans="1:8">
      <c r="A12533" t="s">
        <v>4</v>
      </c>
      <c r="B12533" s="4" t="s">
        <v>5</v>
      </c>
      <c r="C12533" s="4" t="s">
        <v>10</v>
      </c>
    </row>
    <row r="12534" spans="1:8">
      <c r="A12534" t="n">
        <v>100949</v>
      </c>
      <c r="B12534" s="27" t="n">
        <v>16</v>
      </c>
      <c r="C12534" s="7" t="n">
        <v>300</v>
      </c>
    </row>
    <row r="12535" spans="1:8">
      <c r="A12535" t="s">
        <v>4</v>
      </c>
      <c r="B12535" s="4" t="s">
        <v>5</v>
      </c>
      <c r="C12535" s="4" t="s">
        <v>14</v>
      </c>
      <c r="D12535" s="4" t="s">
        <v>10</v>
      </c>
      <c r="E12535" s="4" t="s">
        <v>10</v>
      </c>
      <c r="F12535" s="4" t="s">
        <v>14</v>
      </c>
    </row>
    <row r="12536" spans="1:8">
      <c r="A12536" t="n">
        <v>100952</v>
      </c>
      <c r="B12536" s="25" t="n">
        <v>25</v>
      </c>
      <c r="C12536" s="7" t="n">
        <v>1</v>
      </c>
      <c r="D12536" s="7" t="n">
        <v>60</v>
      </c>
      <c r="E12536" s="7" t="n">
        <v>640</v>
      </c>
      <c r="F12536" s="7" t="n">
        <v>2</v>
      </c>
    </row>
    <row r="12537" spans="1:8">
      <c r="A12537" t="s">
        <v>4</v>
      </c>
      <c r="B12537" s="4" t="s">
        <v>5</v>
      </c>
      <c r="C12537" s="4" t="s">
        <v>14</v>
      </c>
      <c r="D12537" s="53" t="s">
        <v>129</v>
      </c>
      <c r="E12537" s="4" t="s">
        <v>5</v>
      </c>
      <c r="F12537" s="4" t="s">
        <v>14</v>
      </c>
      <c r="G12537" s="4" t="s">
        <v>10</v>
      </c>
      <c r="H12537" s="53" t="s">
        <v>130</v>
      </c>
      <c r="I12537" s="4" t="s">
        <v>14</v>
      </c>
      <c r="J12537" s="4" t="s">
        <v>26</v>
      </c>
    </row>
    <row r="12538" spans="1:8">
      <c r="A12538" t="n">
        <v>100959</v>
      </c>
      <c r="B12538" s="12" t="n">
        <v>5</v>
      </c>
      <c r="C12538" s="7" t="n">
        <v>28</v>
      </c>
      <c r="D12538" s="53" t="s">
        <v>3</v>
      </c>
      <c r="E12538" s="54" t="n">
        <v>64</v>
      </c>
      <c r="F12538" s="7" t="n">
        <v>5</v>
      </c>
      <c r="G12538" s="7" t="n">
        <v>7</v>
      </c>
      <c r="H12538" s="53" t="s">
        <v>3</v>
      </c>
      <c r="I12538" s="7" t="n">
        <v>1</v>
      </c>
      <c r="J12538" s="13" t="n">
        <f t="normal" ca="1">A12552</f>
        <v>0</v>
      </c>
    </row>
    <row r="12539" spans="1:8">
      <c r="A12539" t="s">
        <v>4</v>
      </c>
      <c r="B12539" s="4" t="s">
        <v>5</v>
      </c>
      <c r="C12539" s="4" t="s">
        <v>14</v>
      </c>
      <c r="D12539" s="4" t="s">
        <v>10</v>
      </c>
      <c r="E12539" s="4" t="s">
        <v>6</v>
      </c>
    </row>
    <row r="12540" spans="1:8">
      <c r="A12540" t="n">
        <v>100970</v>
      </c>
      <c r="B12540" s="26" t="n">
        <v>51</v>
      </c>
      <c r="C12540" s="7" t="n">
        <v>4</v>
      </c>
      <c r="D12540" s="7" t="n">
        <v>7</v>
      </c>
      <c r="E12540" s="7" t="s">
        <v>568</v>
      </c>
    </row>
    <row r="12541" spans="1:8">
      <c r="A12541" t="s">
        <v>4</v>
      </c>
      <c r="B12541" s="4" t="s">
        <v>5</v>
      </c>
      <c r="C12541" s="4" t="s">
        <v>10</v>
      </c>
    </row>
    <row r="12542" spans="1:8">
      <c r="A12542" t="n">
        <v>100983</v>
      </c>
      <c r="B12542" s="27" t="n">
        <v>16</v>
      </c>
      <c r="C12542" s="7" t="n">
        <v>0</v>
      </c>
    </row>
    <row r="12543" spans="1:8">
      <c r="A12543" t="s">
        <v>4</v>
      </c>
      <c r="B12543" s="4" t="s">
        <v>5</v>
      </c>
      <c r="C12543" s="4" t="s">
        <v>10</v>
      </c>
      <c r="D12543" s="4" t="s">
        <v>14</v>
      </c>
      <c r="E12543" s="4" t="s">
        <v>9</v>
      </c>
      <c r="F12543" s="4" t="s">
        <v>45</v>
      </c>
      <c r="G12543" s="4" t="s">
        <v>14</v>
      </c>
      <c r="H12543" s="4" t="s">
        <v>14</v>
      </c>
    </row>
    <row r="12544" spans="1:8">
      <c r="A12544" t="n">
        <v>100986</v>
      </c>
      <c r="B12544" s="28" t="n">
        <v>26</v>
      </c>
      <c r="C12544" s="7" t="n">
        <v>7</v>
      </c>
      <c r="D12544" s="7" t="n">
        <v>17</v>
      </c>
      <c r="E12544" s="7" t="n">
        <v>4366</v>
      </c>
      <c r="F12544" s="7" t="s">
        <v>795</v>
      </c>
      <c r="G12544" s="7" t="n">
        <v>2</v>
      </c>
      <c r="H12544" s="7" t="n">
        <v>0</v>
      </c>
    </row>
    <row r="12545" spans="1:10">
      <c r="A12545" t="s">
        <v>4</v>
      </c>
      <c r="B12545" s="4" t="s">
        <v>5</v>
      </c>
    </row>
    <row r="12546" spans="1:10">
      <c r="A12546" t="n">
        <v>101022</v>
      </c>
      <c r="B12546" s="29" t="n">
        <v>28</v>
      </c>
    </row>
    <row r="12547" spans="1:10">
      <c r="A12547" t="s">
        <v>4</v>
      </c>
      <c r="B12547" s="4" t="s">
        <v>5</v>
      </c>
      <c r="C12547" s="4" t="s">
        <v>10</v>
      </c>
      <c r="D12547" s="4" t="s">
        <v>14</v>
      </c>
    </row>
    <row r="12548" spans="1:10">
      <c r="A12548" t="n">
        <v>101023</v>
      </c>
      <c r="B12548" s="31" t="n">
        <v>89</v>
      </c>
      <c r="C12548" s="7" t="n">
        <v>65533</v>
      </c>
      <c r="D12548" s="7" t="n">
        <v>1</v>
      </c>
    </row>
    <row r="12549" spans="1:10">
      <c r="A12549" t="s">
        <v>4</v>
      </c>
      <c r="B12549" s="4" t="s">
        <v>5</v>
      </c>
      <c r="C12549" s="4" t="s">
        <v>26</v>
      </c>
    </row>
    <row r="12550" spans="1:10">
      <c r="A12550" t="n">
        <v>101027</v>
      </c>
      <c r="B12550" s="16" t="n">
        <v>3</v>
      </c>
      <c r="C12550" s="13" t="n">
        <f t="normal" ca="1">A12564</f>
        <v>0</v>
      </c>
    </row>
    <row r="12551" spans="1:10">
      <c r="A12551" t="s">
        <v>4</v>
      </c>
      <c r="B12551" s="4" t="s">
        <v>5</v>
      </c>
      <c r="C12551" s="4" t="s">
        <v>14</v>
      </c>
      <c r="D12551" s="53" t="s">
        <v>129</v>
      </c>
      <c r="E12551" s="4" t="s">
        <v>5</v>
      </c>
      <c r="F12551" s="4" t="s">
        <v>14</v>
      </c>
      <c r="G12551" s="4" t="s">
        <v>10</v>
      </c>
      <c r="H12551" s="53" t="s">
        <v>130</v>
      </c>
      <c r="I12551" s="4" t="s">
        <v>14</v>
      </c>
      <c r="J12551" s="4" t="s">
        <v>26</v>
      </c>
    </row>
    <row r="12552" spans="1:10">
      <c r="A12552" t="n">
        <v>101032</v>
      </c>
      <c r="B12552" s="12" t="n">
        <v>5</v>
      </c>
      <c r="C12552" s="7" t="n">
        <v>28</v>
      </c>
      <c r="D12552" s="53" t="s">
        <v>3</v>
      </c>
      <c r="E12552" s="54" t="n">
        <v>64</v>
      </c>
      <c r="F12552" s="7" t="n">
        <v>5</v>
      </c>
      <c r="G12552" s="7" t="n">
        <v>4</v>
      </c>
      <c r="H12552" s="53" t="s">
        <v>3</v>
      </c>
      <c r="I12552" s="7" t="n">
        <v>1</v>
      </c>
      <c r="J12552" s="13" t="n">
        <f t="normal" ca="1">A12564</f>
        <v>0</v>
      </c>
    </row>
    <row r="12553" spans="1:10">
      <c r="A12553" t="s">
        <v>4</v>
      </c>
      <c r="B12553" s="4" t="s">
        <v>5</v>
      </c>
      <c r="C12553" s="4" t="s">
        <v>14</v>
      </c>
      <c r="D12553" s="4" t="s">
        <v>10</v>
      </c>
      <c r="E12553" s="4" t="s">
        <v>6</v>
      </c>
    </row>
    <row r="12554" spans="1:10">
      <c r="A12554" t="n">
        <v>101043</v>
      </c>
      <c r="B12554" s="26" t="n">
        <v>51</v>
      </c>
      <c r="C12554" s="7" t="n">
        <v>4</v>
      </c>
      <c r="D12554" s="7" t="n">
        <v>4</v>
      </c>
      <c r="E12554" s="7" t="s">
        <v>568</v>
      </c>
    </row>
    <row r="12555" spans="1:10">
      <c r="A12555" t="s">
        <v>4</v>
      </c>
      <c r="B12555" s="4" t="s">
        <v>5</v>
      </c>
      <c r="C12555" s="4" t="s">
        <v>10</v>
      </c>
    </row>
    <row r="12556" spans="1:10">
      <c r="A12556" t="n">
        <v>101056</v>
      </c>
      <c r="B12556" s="27" t="n">
        <v>16</v>
      </c>
      <c r="C12556" s="7" t="n">
        <v>0</v>
      </c>
    </row>
    <row r="12557" spans="1:10">
      <c r="A12557" t="s">
        <v>4</v>
      </c>
      <c r="B12557" s="4" t="s">
        <v>5</v>
      </c>
      <c r="C12557" s="4" t="s">
        <v>10</v>
      </c>
      <c r="D12557" s="4" t="s">
        <v>14</v>
      </c>
      <c r="E12557" s="4" t="s">
        <v>9</v>
      </c>
      <c r="F12557" s="4" t="s">
        <v>45</v>
      </c>
      <c r="G12557" s="4" t="s">
        <v>14</v>
      </c>
      <c r="H12557" s="4" t="s">
        <v>14</v>
      </c>
    </row>
    <row r="12558" spans="1:10">
      <c r="A12558" t="n">
        <v>101059</v>
      </c>
      <c r="B12558" s="28" t="n">
        <v>26</v>
      </c>
      <c r="C12558" s="7" t="n">
        <v>4</v>
      </c>
      <c r="D12558" s="7" t="n">
        <v>17</v>
      </c>
      <c r="E12558" s="7" t="n">
        <v>7367</v>
      </c>
      <c r="F12558" s="7" t="s">
        <v>796</v>
      </c>
      <c r="G12558" s="7" t="n">
        <v>2</v>
      </c>
      <c r="H12558" s="7" t="n">
        <v>0</v>
      </c>
    </row>
    <row r="12559" spans="1:10">
      <c r="A12559" t="s">
        <v>4</v>
      </c>
      <c r="B12559" s="4" t="s">
        <v>5</v>
      </c>
    </row>
    <row r="12560" spans="1:10">
      <c r="A12560" t="n">
        <v>101098</v>
      </c>
      <c r="B12560" s="29" t="n">
        <v>28</v>
      </c>
    </row>
    <row r="12561" spans="1:10">
      <c r="A12561" t="s">
        <v>4</v>
      </c>
      <c r="B12561" s="4" t="s">
        <v>5</v>
      </c>
      <c r="C12561" s="4" t="s">
        <v>10</v>
      </c>
      <c r="D12561" s="4" t="s">
        <v>14</v>
      </c>
    </row>
    <row r="12562" spans="1:10">
      <c r="A12562" t="n">
        <v>101099</v>
      </c>
      <c r="B12562" s="31" t="n">
        <v>89</v>
      </c>
      <c r="C12562" s="7" t="n">
        <v>65533</v>
      </c>
      <c r="D12562" s="7" t="n">
        <v>1</v>
      </c>
    </row>
    <row r="12563" spans="1:10">
      <c r="A12563" t="s">
        <v>4</v>
      </c>
      <c r="B12563" s="4" t="s">
        <v>5</v>
      </c>
      <c r="C12563" s="4" t="s">
        <v>14</v>
      </c>
      <c r="D12563" s="4" t="s">
        <v>10</v>
      </c>
      <c r="E12563" s="4" t="s">
        <v>10</v>
      </c>
      <c r="F12563" s="4" t="s">
        <v>14</v>
      </c>
    </row>
    <row r="12564" spans="1:10">
      <c r="A12564" t="n">
        <v>101103</v>
      </c>
      <c r="B12564" s="25" t="n">
        <v>25</v>
      </c>
      <c r="C12564" s="7" t="n">
        <v>1</v>
      </c>
      <c r="D12564" s="7" t="n">
        <v>65535</v>
      </c>
      <c r="E12564" s="7" t="n">
        <v>65535</v>
      </c>
      <c r="F12564" s="7" t="n">
        <v>0</v>
      </c>
    </row>
    <row r="12565" spans="1:10">
      <c r="A12565" t="s">
        <v>4</v>
      </c>
      <c r="B12565" s="4" t="s">
        <v>5</v>
      </c>
      <c r="C12565" s="4" t="s">
        <v>14</v>
      </c>
      <c r="D12565" s="4" t="s">
        <v>10</v>
      </c>
      <c r="E12565" s="4" t="s">
        <v>14</v>
      </c>
    </row>
    <row r="12566" spans="1:10">
      <c r="A12566" t="n">
        <v>101110</v>
      </c>
      <c r="B12566" s="15" t="n">
        <v>49</v>
      </c>
      <c r="C12566" s="7" t="n">
        <v>1</v>
      </c>
      <c r="D12566" s="7" t="n">
        <v>4000</v>
      </c>
      <c r="E12566" s="7" t="n">
        <v>0</v>
      </c>
    </row>
    <row r="12567" spans="1:10">
      <c r="A12567" t="s">
        <v>4</v>
      </c>
      <c r="B12567" s="4" t="s">
        <v>5</v>
      </c>
      <c r="C12567" s="4" t="s">
        <v>14</v>
      </c>
      <c r="D12567" s="4" t="s">
        <v>10</v>
      </c>
      <c r="E12567" s="4" t="s">
        <v>10</v>
      </c>
    </row>
    <row r="12568" spans="1:10">
      <c r="A12568" t="n">
        <v>101115</v>
      </c>
      <c r="B12568" s="11" t="n">
        <v>50</v>
      </c>
      <c r="C12568" s="7" t="n">
        <v>1</v>
      </c>
      <c r="D12568" s="7" t="n">
        <v>8061</v>
      </c>
      <c r="E12568" s="7" t="n">
        <v>2000</v>
      </c>
    </row>
    <row r="12569" spans="1:10">
      <c r="A12569" t="s">
        <v>4</v>
      </c>
      <c r="B12569" s="4" t="s">
        <v>5</v>
      </c>
      <c r="C12569" s="4" t="s">
        <v>14</v>
      </c>
      <c r="D12569" s="4" t="s">
        <v>10</v>
      </c>
      <c r="E12569" s="4" t="s">
        <v>10</v>
      </c>
    </row>
    <row r="12570" spans="1:10">
      <c r="A12570" t="n">
        <v>101121</v>
      </c>
      <c r="B12570" s="11" t="n">
        <v>50</v>
      </c>
      <c r="C12570" s="7" t="n">
        <v>1</v>
      </c>
      <c r="D12570" s="7" t="n">
        <v>8060</v>
      </c>
      <c r="E12570" s="7" t="n">
        <v>2000</v>
      </c>
    </row>
    <row r="12571" spans="1:10">
      <c r="A12571" t="s">
        <v>4</v>
      </c>
      <c r="B12571" s="4" t="s">
        <v>5</v>
      </c>
      <c r="C12571" s="4" t="s">
        <v>14</v>
      </c>
      <c r="D12571" s="4" t="s">
        <v>10</v>
      </c>
      <c r="E12571" s="4" t="s">
        <v>10</v>
      </c>
    </row>
    <row r="12572" spans="1:10">
      <c r="A12572" t="n">
        <v>101127</v>
      </c>
      <c r="B12572" s="11" t="n">
        <v>50</v>
      </c>
      <c r="C12572" s="7" t="n">
        <v>1</v>
      </c>
      <c r="D12572" s="7" t="n">
        <v>8138</v>
      </c>
      <c r="E12572" s="7" t="n">
        <v>2000</v>
      </c>
    </row>
    <row r="12573" spans="1:10">
      <c r="A12573" t="s">
        <v>4</v>
      </c>
      <c r="B12573" s="4" t="s">
        <v>5</v>
      </c>
      <c r="C12573" s="4" t="s">
        <v>14</v>
      </c>
      <c r="D12573" s="4" t="s">
        <v>10</v>
      </c>
      <c r="E12573" s="4" t="s">
        <v>24</v>
      </c>
    </row>
    <row r="12574" spans="1:10">
      <c r="A12574" t="n">
        <v>101133</v>
      </c>
      <c r="B12574" s="23" t="n">
        <v>58</v>
      </c>
      <c r="C12574" s="7" t="n">
        <v>0</v>
      </c>
      <c r="D12574" s="7" t="n">
        <v>2000</v>
      </c>
      <c r="E12574" s="7" t="n">
        <v>1</v>
      </c>
    </row>
    <row r="12575" spans="1:10">
      <c r="A12575" t="s">
        <v>4</v>
      </c>
      <c r="B12575" s="4" t="s">
        <v>5</v>
      </c>
      <c r="C12575" s="4" t="s">
        <v>14</v>
      </c>
      <c r="D12575" s="4" t="s">
        <v>10</v>
      </c>
    </row>
    <row r="12576" spans="1:10">
      <c r="A12576" t="n">
        <v>101141</v>
      </c>
      <c r="B12576" s="23" t="n">
        <v>58</v>
      </c>
      <c r="C12576" s="7" t="n">
        <v>255</v>
      </c>
      <c r="D12576" s="7" t="n">
        <v>0</v>
      </c>
    </row>
    <row r="12577" spans="1:6">
      <c r="A12577" t="s">
        <v>4</v>
      </c>
      <c r="B12577" s="4" t="s">
        <v>5</v>
      </c>
      <c r="C12577" s="4" t="s">
        <v>14</v>
      </c>
      <c r="D12577" s="4" t="s">
        <v>14</v>
      </c>
    </row>
    <row r="12578" spans="1:6">
      <c r="A12578" t="n">
        <v>101145</v>
      </c>
      <c r="B12578" s="15" t="n">
        <v>49</v>
      </c>
      <c r="C12578" s="7" t="n">
        <v>2</v>
      </c>
      <c r="D12578" s="7" t="n">
        <v>0</v>
      </c>
    </row>
    <row r="12579" spans="1:6">
      <c r="A12579" t="s">
        <v>4</v>
      </c>
      <c r="B12579" s="4" t="s">
        <v>5</v>
      </c>
      <c r="C12579" s="4" t="s">
        <v>14</v>
      </c>
      <c r="D12579" s="4" t="s">
        <v>10</v>
      </c>
      <c r="E12579" s="4" t="s">
        <v>10</v>
      </c>
      <c r="F12579" s="4" t="s">
        <v>10</v>
      </c>
      <c r="G12579" s="4" t="s">
        <v>10</v>
      </c>
      <c r="H12579" s="4" t="s">
        <v>14</v>
      </c>
    </row>
    <row r="12580" spans="1:6">
      <c r="A12580" t="n">
        <v>101148</v>
      </c>
      <c r="B12580" s="25" t="n">
        <v>25</v>
      </c>
      <c r="C12580" s="7" t="n">
        <v>5</v>
      </c>
      <c r="D12580" s="7" t="n">
        <v>65535</v>
      </c>
      <c r="E12580" s="7" t="n">
        <v>500</v>
      </c>
      <c r="F12580" s="7" t="n">
        <v>800</v>
      </c>
      <c r="G12580" s="7" t="n">
        <v>140</v>
      </c>
      <c r="H12580" s="7" t="n">
        <v>0</v>
      </c>
    </row>
    <row r="12581" spans="1:6">
      <c r="A12581" t="s">
        <v>4</v>
      </c>
      <c r="B12581" s="4" t="s">
        <v>5</v>
      </c>
      <c r="C12581" s="4" t="s">
        <v>10</v>
      </c>
      <c r="D12581" s="4" t="s">
        <v>14</v>
      </c>
      <c r="E12581" s="4" t="s">
        <v>45</v>
      </c>
      <c r="F12581" s="4" t="s">
        <v>14</v>
      </c>
      <c r="G12581" s="4" t="s">
        <v>14</v>
      </c>
    </row>
    <row r="12582" spans="1:6">
      <c r="A12582" t="n">
        <v>101159</v>
      </c>
      <c r="B12582" s="34" t="n">
        <v>24</v>
      </c>
      <c r="C12582" s="7" t="n">
        <v>65533</v>
      </c>
      <c r="D12582" s="7" t="n">
        <v>11</v>
      </c>
      <c r="E12582" s="7" t="s">
        <v>797</v>
      </c>
      <c r="F12582" s="7" t="n">
        <v>2</v>
      </c>
      <c r="G12582" s="7" t="n">
        <v>0</v>
      </c>
    </row>
    <row r="12583" spans="1:6">
      <c r="A12583" t="s">
        <v>4</v>
      </c>
      <c r="B12583" s="4" t="s">
        <v>5</v>
      </c>
    </row>
    <row r="12584" spans="1:6">
      <c r="A12584" t="n">
        <v>101266</v>
      </c>
      <c r="B12584" s="29" t="n">
        <v>28</v>
      </c>
    </row>
    <row r="12585" spans="1:6">
      <c r="A12585" t="s">
        <v>4</v>
      </c>
      <c r="B12585" s="4" t="s">
        <v>5</v>
      </c>
      <c r="C12585" s="4" t="s">
        <v>10</v>
      </c>
      <c r="D12585" s="4" t="s">
        <v>14</v>
      </c>
      <c r="E12585" s="4" t="s">
        <v>45</v>
      </c>
      <c r="F12585" s="4" t="s">
        <v>14</v>
      </c>
      <c r="G12585" s="4" t="s">
        <v>14</v>
      </c>
    </row>
    <row r="12586" spans="1:6">
      <c r="A12586" t="n">
        <v>101267</v>
      </c>
      <c r="B12586" s="34" t="n">
        <v>24</v>
      </c>
      <c r="C12586" s="7" t="n">
        <v>65533</v>
      </c>
      <c r="D12586" s="7" t="n">
        <v>11</v>
      </c>
      <c r="E12586" s="7" t="s">
        <v>798</v>
      </c>
      <c r="F12586" s="7" t="n">
        <v>2</v>
      </c>
      <c r="G12586" s="7" t="n">
        <v>0</v>
      </c>
    </row>
    <row r="12587" spans="1:6">
      <c r="A12587" t="s">
        <v>4</v>
      </c>
      <c r="B12587" s="4" t="s">
        <v>5</v>
      </c>
    </row>
    <row r="12588" spans="1:6">
      <c r="A12588" t="n">
        <v>101381</v>
      </c>
      <c r="B12588" s="29" t="n">
        <v>28</v>
      </c>
    </row>
    <row r="12589" spans="1:6">
      <c r="A12589" t="s">
        <v>4</v>
      </c>
      <c r="B12589" s="4" t="s">
        <v>5</v>
      </c>
      <c r="C12589" s="4" t="s">
        <v>10</v>
      </c>
      <c r="D12589" s="4" t="s">
        <v>14</v>
      </c>
      <c r="E12589" s="4" t="s">
        <v>45</v>
      </c>
      <c r="F12589" s="4" t="s">
        <v>14</v>
      </c>
      <c r="G12589" s="4" t="s">
        <v>14</v>
      </c>
    </row>
    <row r="12590" spans="1:6">
      <c r="A12590" t="n">
        <v>101382</v>
      </c>
      <c r="B12590" s="34" t="n">
        <v>24</v>
      </c>
      <c r="C12590" s="7" t="n">
        <v>65533</v>
      </c>
      <c r="D12590" s="7" t="n">
        <v>11</v>
      </c>
      <c r="E12590" s="7" t="s">
        <v>799</v>
      </c>
      <c r="F12590" s="7" t="n">
        <v>2</v>
      </c>
      <c r="G12590" s="7" t="n">
        <v>0</v>
      </c>
    </row>
    <row r="12591" spans="1:6">
      <c r="A12591" t="s">
        <v>4</v>
      </c>
      <c r="B12591" s="4" t="s">
        <v>5</v>
      </c>
    </row>
    <row r="12592" spans="1:6">
      <c r="A12592" t="n">
        <v>101501</v>
      </c>
      <c r="B12592" s="29" t="n">
        <v>28</v>
      </c>
    </row>
    <row r="12593" spans="1:8">
      <c r="A12593" t="s">
        <v>4</v>
      </c>
      <c r="B12593" s="4" t="s">
        <v>5</v>
      </c>
      <c r="C12593" s="4" t="s">
        <v>10</v>
      </c>
      <c r="D12593" s="4" t="s">
        <v>14</v>
      </c>
      <c r="E12593" s="4" t="s">
        <v>45</v>
      </c>
      <c r="F12593" s="4" t="s">
        <v>14</v>
      </c>
      <c r="G12593" s="4" t="s">
        <v>14</v>
      </c>
    </row>
    <row r="12594" spans="1:8">
      <c r="A12594" t="n">
        <v>101502</v>
      </c>
      <c r="B12594" s="34" t="n">
        <v>24</v>
      </c>
      <c r="C12594" s="7" t="n">
        <v>65533</v>
      </c>
      <c r="D12594" s="7" t="n">
        <v>11</v>
      </c>
      <c r="E12594" s="7" t="s">
        <v>800</v>
      </c>
      <c r="F12594" s="7" t="n">
        <v>2</v>
      </c>
      <c r="G12594" s="7" t="n">
        <v>0</v>
      </c>
    </row>
    <row r="12595" spans="1:8">
      <c r="A12595" t="s">
        <v>4</v>
      </c>
      <c r="B12595" s="4" t="s">
        <v>5</v>
      </c>
    </row>
    <row r="12596" spans="1:8">
      <c r="A12596" t="n">
        <v>101583</v>
      </c>
      <c r="B12596" s="29" t="n">
        <v>28</v>
      </c>
    </row>
    <row r="12597" spans="1:8">
      <c r="A12597" t="s">
        <v>4</v>
      </c>
      <c r="B12597" s="4" t="s">
        <v>5</v>
      </c>
      <c r="C12597" s="4" t="s">
        <v>14</v>
      </c>
    </row>
    <row r="12598" spans="1:8">
      <c r="A12598" t="n">
        <v>101584</v>
      </c>
      <c r="B12598" s="35" t="n">
        <v>27</v>
      </c>
      <c r="C12598" s="7" t="n">
        <v>0</v>
      </c>
    </row>
    <row r="12599" spans="1:8">
      <c r="A12599" t="s">
        <v>4</v>
      </c>
      <c r="B12599" s="4" t="s">
        <v>5</v>
      </c>
      <c r="C12599" s="4" t="s">
        <v>14</v>
      </c>
    </row>
    <row r="12600" spans="1:8">
      <c r="A12600" t="n">
        <v>101586</v>
      </c>
      <c r="B12600" s="35" t="n">
        <v>27</v>
      </c>
      <c r="C12600" s="7" t="n">
        <v>1</v>
      </c>
    </row>
    <row r="12601" spans="1:8">
      <c r="A12601" t="s">
        <v>4</v>
      </c>
      <c r="B12601" s="4" t="s">
        <v>5</v>
      </c>
      <c r="C12601" s="4" t="s">
        <v>14</v>
      </c>
      <c r="D12601" s="4" t="s">
        <v>10</v>
      </c>
      <c r="E12601" s="4" t="s">
        <v>10</v>
      </c>
      <c r="F12601" s="4" t="s">
        <v>10</v>
      </c>
      <c r="G12601" s="4" t="s">
        <v>10</v>
      </c>
      <c r="H12601" s="4" t="s">
        <v>14</v>
      </c>
    </row>
    <row r="12602" spans="1:8">
      <c r="A12602" t="n">
        <v>101588</v>
      </c>
      <c r="B12602" s="25" t="n">
        <v>25</v>
      </c>
      <c r="C12602" s="7" t="n">
        <v>5</v>
      </c>
      <c r="D12602" s="7" t="n">
        <v>65535</v>
      </c>
      <c r="E12602" s="7" t="n">
        <v>65535</v>
      </c>
      <c r="F12602" s="7" t="n">
        <v>65535</v>
      </c>
      <c r="G12602" s="7" t="n">
        <v>65535</v>
      </c>
      <c r="H12602" s="7" t="n">
        <v>0</v>
      </c>
    </row>
    <row r="12603" spans="1:8">
      <c r="A12603" t="s">
        <v>4</v>
      </c>
      <c r="B12603" s="4" t="s">
        <v>5</v>
      </c>
      <c r="C12603" s="4" t="s">
        <v>10</v>
      </c>
    </row>
    <row r="12604" spans="1:8">
      <c r="A12604" t="n">
        <v>101599</v>
      </c>
      <c r="B12604" s="27" t="n">
        <v>16</v>
      </c>
      <c r="C12604" s="7" t="n">
        <v>700</v>
      </c>
    </row>
    <row r="12605" spans="1:8">
      <c r="A12605" t="s">
        <v>4</v>
      </c>
      <c r="B12605" s="4" t="s">
        <v>5</v>
      </c>
      <c r="C12605" s="4" t="s">
        <v>14</v>
      </c>
      <c r="D12605" s="4" t="s">
        <v>10</v>
      </c>
      <c r="E12605" s="4" t="s">
        <v>10</v>
      </c>
      <c r="F12605" s="4" t="s">
        <v>10</v>
      </c>
      <c r="G12605" s="4" t="s">
        <v>10</v>
      </c>
      <c r="H12605" s="4" t="s">
        <v>14</v>
      </c>
    </row>
    <row r="12606" spans="1:8">
      <c r="A12606" t="n">
        <v>101602</v>
      </c>
      <c r="B12606" s="25" t="n">
        <v>25</v>
      </c>
      <c r="C12606" s="7" t="n">
        <v>5</v>
      </c>
      <c r="D12606" s="7" t="n">
        <v>65535</v>
      </c>
      <c r="E12606" s="7" t="n">
        <v>65535</v>
      </c>
      <c r="F12606" s="7" t="n">
        <v>65535</v>
      </c>
      <c r="G12606" s="7" t="n">
        <v>65535</v>
      </c>
      <c r="H12606" s="7" t="n">
        <v>0</v>
      </c>
    </row>
    <row r="12607" spans="1:8">
      <c r="A12607" t="s">
        <v>4</v>
      </c>
      <c r="B12607" s="4" t="s">
        <v>5</v>
      </c>
      <c r="C12607" s="4" t="s">
        <v>14</v>
      </c>
      <c r="D12607" s="4" t="s">
        <v>10</v>
      </c>
      <c r="E12607" s="4" t="s">
        <v>24</v>
      </c>
      <c r="F12607" s="4" t="s">
        <v>10</v>
      </c>
      <c r="G12607" s="4" t="s">
        <v>9</v>
      </c>
      <c r="H12607" s="4" t="s">
        <v>9</v>
      </c>
      <c r="I12607" s="4" t="s">
        <v>10</v>
      </c>
      <c r="J12607" s="4" t="s">
        <v>10</v>
      </c>
      <c r="K12607" s="4" t="s">
        <v>9</v>
      </c>
      <c r="L12607" s="4" t="s">
        <v>9</v>
      </c>
      <c r="M12607" s="4" t="s">
        <v>9</v>
      </c>
      <c r="N12607" s="4" t="s">
        <v>9</v>
      </c>
      <c r="O12607" s="4" t="s">
        <v>6</v>
      </c>
    </row>
    <row r="12608" spans="1:8">
      <c r="A12608" t="n">
        <v>101613</v>
      </c>
      <c r="B12608" s="11" t="n">
        <v>50</v>
      </c>
      <c r="C12608" s="7" t="n">
        <v>0</v>
      </c>
      <c r="D12608" s="7" t="n">
        <v>12010</v>
      </c>
      <c r="E12608" s="7" t="n">
        <v>1</v>
      </c>
      <c r="F12608" s="7" t="n">
        <v>0</v>
      </c>
      <c r="G12608" s="7" t="n">
        <v>0</v>
      </c>
      <c r="H12608" s="7" t="n">
        <v>0</v>
      </c>
      <c r="I12608" s="7" t="n">
        <v>0</v>
      </c>
      <c r="J12608" s="7" t="n">
        <v>65533</v>
      </c>
      <c r="K12608" s="7" t="n">
        <v>0</v>
      </c>
      <c r="L12608" s="7" t="n">
        <v>0</v>
      </c>
      <c r="M12608" s="7" t="n">
        <v>0</v>
      </c>
      <c r="N12608" s="7" t="n">
        <v>0</v>
      </c>
      <c r="O12608" s="7" t="s">
        <v>13</v>
      </c>
    </row>
    <row r="12609" spans="1:15">
      <c r="A12609" t="s">
        <v>4</v>
      </c>
      <c r="B12609" s="4" t="s">
        <v>5</v>
      </c>
      <c r="C12609" s="4" t="s">
        <v>10</v>
      </c>
      <c r="D12609" s="4" t="s">
        <v>14</v>
      </c>
      <c r="E12609" s="4" t="s">
        <v>45</v>
      </c>
      <c r="F12609" s="4" t="s">
        <v>14</v>
      </c>
      <c r="G12609" s="4" t="s">
        <v>14</v>
      </c>
      <c r="H12609" s="4" t="s">
        <v>14</v>
      </c>
    </row>
    <row r="12610" spans="1:15">
      <c r="A12610" t="n">
        <v>101652</v>
      </c>
      <c r="B12610" s="34" t="n">
        <v>24</v>
      </c>
      <c r="C12610" s="7" t="n">
        <v>65533</v>
      </c>
      <c r="D12610" s="7" t="n">
        <v>11</v>
      </c>
      <c r="E12610" s="7" t="s">
        <v>801</v>
      </c>
      <c r="F12610" s="7" t="n">
        <v>6</v>
      </c>
      <c r="G12610" s="7" t="n">
        <v>2</v>
      </c>
      <c r="H12610" s="7" t="n">
        <v>0</v>
      </c>
    </row>
    <row r="12611" spans="1:15">
      <c r="A12611" t="s">
        <v>4</v>
      </c>
      <c r="B12611" s="4" t="s">
        <v>5</v>
      </c>
    </row>
    <row r="12612" spans="1:15">
      <c r="A12612" t="n">
        <v>101706</v>
      </c>
      <c r="B12612" s="29" t="n">
        <v>28</v>
      </c>
    </row>
    <row r="12613" spans="1:15">
      <c r="A12613" t="s">
        <v>4</v>
      </c>
      <c r="B12613" s="4" t="s">
        <v>5</v>
      </c>
      <c r="C12613" s="4" t="s">
        <v>14</v>
      </c>
    </row>
    <row r="12614" spans="1:15">
      <c r="A12614" t="n">
        <v>101707</v>
      </c>
      <c r="B12614" s="35" t="n">
        <v>27</v>
      </c>
      <c r="C12614" s="7" t="n">
        <v>0</v>
      </c>
    </row>
    <row r="12615" spans="1:15">
      <c r="A12615" t="s">
        <v>4</v>
      </c>
      <c r="B12615" s="4" t="s">
        <v>5</v>
      </c>
      <c r="C12615" s="4" t="s">
        <v>14</v>
      </c>
    </row>
    <row r="12616" spans="1:15">
      <c r="A12616" t="n">
        <v>101709</v>
      </c>
      <c r="B12616" s="35" t="n">
        <v>27</v>
      </c>
      <c r="C12616" s="7" t="n">
        <v>1</v>
      </c>
    </row>
    <row r="12617" spans="1:15">
      <c r="A12617" t="s">
        <v>4</v>
      </c>
      <c r="B12617" s="4" t="s">
        <v>5</v>
      </c>
      <c r="C12617" s="4" t="s">
        <v>14</v>
      </c>
      <c r="D12617" s="4" t="s">
        <v>10</v>
      </c>
      <c r="E12617" s="4" t="s">
        <v>10</v>
      </c>
      <c r="F12617" s="4" t="s">
        <v>10</v>
      </c>
      <c r="G12617" s="4" t="s">
        <v>10</v>
      </c>
      <c r="H12617" s="4" t="s">
        <v>14</v>
      </c>
    </row>
    <row r="12618" spans="1:15">
      <c r="A12618" t="n">
        <v>101711</v>
      </c>
      <c r="B12618" s="25" t="n">
        <v>25</v>
      </c>
      <c r="C12618" s="7" t="n">
        <v>5</v>
      </c>
      <c r="D12618" s="7" t="n">
        <v>65535</v>
      </c>
      <c r="E12618" s="7" t="n">
        <v>65535</v>
      </c>
      <c r="F12618" s="7" t="n">
        <v>65535</v>
      </c>
      <c r="G12618" s="7" t="n">
        <v>65535</v>
      </c>
      <c r="H12618" s="7" t="n">
        <v>0</v>
      </c>
    </row>
    <row r="12619" spans="1:15">
      <c r="A12619" t="s">
        <v>4</v>
      </c>
      <c r="B12619" s="4" t="s">
        <v>5</v>
      </c>
      <c r="C12619" s="4" t="s">
        <v>10</v>
      </c>
    </row>
    <row r="12620" spans="1:15">
      <c r="A12620" t="n">
        <v>101722</v>
      </c>
      <c r="B12620" s="27" t="n">
        <v>16</v>
      </c>
      <c r="C12620" s="7" t="n">
        <v>300</v>
      </c>
    </row>
    <row r="12621" spans="1:15">
      <c r="A12621" t="s">
        <v>4</v>
      </c>
      <c r="B12621" s="4" t="s">
        <v>5</v>
      </c>
      <c r="C12621" s="4" t="s">
        <v>14</v>
      </c>
      <c r="D12621" s="4" t="s">
        <v>10</v>
      </c>
      <c r="E12621" s="4" t="s">
        <v>10</v>
      </c>
      <c r="F12621" s="4" t="s">
        <v>10</v>
      </c>
      <c r="G12621" s="4" t="s">
        <v>10</v>
      </c>
      <c r="H12621" s="4" t="s">
        <v>14</v>
      </c>
    </row>
    <row r="12622" spans="1:15">
      <c r="A12622" t="n">
        <v>101725</v>
      </c>
      <c r="B12622" s="25" t="n">
        <v>25</v>
      </c>
      <c r="C12622" s="7" t="n">
        <v>5</v>
      </c>
      <c r="D12622" s="7" t="n">
        <v>65535</v>
      </c>
      <c r="E12622" s="7" t="n">
        <v>65535</v>
      </c>
      <c r="F12622" s="7" t="n">
        <v>65535</v>
      </c>
      <c r="G12622" s="7" t="n">
        <v>65535</v>
      </c>
      <c r="H12622" s="7" t="n">
        <v>0</v>
      </c>
    </row>
    <row r="12623" spans="1:15">
      <c r="A12623" t="s">
        <v>4</v>
      </c>
      <c r="B12623" s="4" t="s">
        <v>5</v>
      </c>
      <c r="C12623" s="4" t="s">
        <v>14</v>
      </c>
      <c r="D12623" s="4" t="s">
        <v>10</v>
      </c>
      <c r="E12623" s="4" t="s">
        <v>24</v>
      </c>
      <c r="F12623" s="4" t="s">
        <v>10</v>
      </c>
      <c r="G12623" s="4" t="s">
        <v>9</v>
      </c>
      <c r="H12623" s="4" t="s">
        <v>9</v>
      </c>
      <c r="I12623" s="4" t="s">
        <v>10</v>
      </c>
      <c r="J12623" s="4" t="s">
        <v>10</v>
      </c>
      <c r="K12623" s="4" t="s">
        <v>9</v>
      </c>
      <c r="L12623" s="4" t="s">
        <v>9</v>
      </c>
      <c r="M12623" s="4" t="s">
        <v>9</v>
      </c>
      <c r="N12623" s="4" t="s">
        <v>9</v>
      </c>
      <c r="O12623" s="4" t="s">
        <v>6</v>
      </c>
    </row>
    <row r="12624" spans="1:15">
      <c r="A12624" t="n">
        <v>101736</v>
      </c>
      <c r="B12624" s="11" t="n">
        <v>50</v>
      </c>
      <c r="C12624" s="7" t="n">
        <v>0</v>
      </c>
      <c r="D12624" s="7" t="n">
        <v>14036</v>
      </c>
      <c r="E12624" s="7" t="n">
        <v>1</v>
      </c>
      <c r="F12624" s="7" t="n">
        <v>0</v>
      </c>
      <c r="G12624" s="7" t="n">
        <v>0</v>
      </c>
      <c r="H12624" s="7" t="n">
        <v>0</v>
      </c>
      <c r="I12624" s="7" t="n">
        <v>0</v>
      </c>
      <c r="J12624" s="7" t="n">
        <v>65533</v>
      </c>
      <c r="K12624" s="7" t="n">
        <v>0</v>
      </c>
      <c r="L12624" s="7" t="n">
        <v>0</v>
      </c>
      <c r="M12624" s="7" t="n">
        <v>0</v>
      </c>
      <c r="N12624" s="7" t="n">
        <v>0</v>
      </c>
      <c r="O12624" s="7" t="s">
        <v>13</v>
      </c>
    </row>
    <row r="12625" spans="1:15">
      <c r="A12625" t="s">
        <v>4</v>
      </c>
      <c r="B12625" s="4" t="s">
        <v>5</v>
      </c>
      <c r="C12625" s="4" t="s">
        <v>10</v>
      </c>
      <c r="D12625" s="4" t="s">
        <v>14</v>
      </c>
      <c r="E12625" s="4" t="s">
        <v>45</v>
      </c>
      <c r="F12625" s="4" t="s">
        <v>14</v>
      </c>
      <c r="G12625" s="4" t="s">
        <v>14</v>
      </c>
      <c r="H12625" s="4" t="s">
        <v>14</v>
      </c>
    </row>
    <row r="12626" spans="1:15">
      <c r="A12626" t="n">
        <v>101775</v>
      </c>
      <c r="B12626" s="34" t="n">
        <v>24</v>
      </c>
      <c r="C12626" s="7" t="n">
        <v>65533</v>
      </c>
      <c r="D12626" s="7" t="n">
        <v>11</v>
      </c>
      <c r="E12626" s="7" t="s">
        <v>802</v>
      </c>
      <c r="F12626" s="7" t="n">
        <v>6</v>
      </c>
      <c r="G12626" s="7" t="n">
        <v>2</v>
      </c>
      <c r="H12626" s="7" t="n">
        <v>0</v>
      </c>
    </row>
    <row r="12627" spans="1:15">
      <c r="A12627" t="s">
        <v>4</v>
      </c>
      <c r="B12627" s="4" t="s">
        <v>5</v>
      </c>
    </row>
    <row r="12628" spans="1:15">
      <c r="A12628" t="n">
        <v>101835</v>
      </c>
      <c r="B12628" s="29" t="n">
        <v>28</v>
      </c>
    </row>
    <row r="12629" spans="1:15">
      <c r="A12629" t="s">
        <v>4</v>
      </c>
      <c r="B12629" s="4" t="s">
        <v>5</v>
      </c>
      <c r="C12629" s="4" t="s">
        <v>14</v>
      </c>
    </row>
    <row r="12630" spans="1:15">
      <c r="A12630" t="n">
        <v>101836</v>
      </c>
      <c r="B12630" s="35" t="n">
        <v>27</v>
      </c>
      <c r="C12630" s="7" t="n">
        <v>0</v>
      </c>
    </row>
    <row r="12631" spans="1:15">
      <c r="A12631" t="s">
        <v>4</v>
      </c>
      <c r="B12631" s="4" t="s">
        <v>5</v>
      </c>
      <c r="C12631" s="4" t="s">
        <v>14</v>
      </c>
    </row>
    <row r="12632" spans="1:15">
      <c r="A12632" t="n">
        <v>101838</v>
      </c>
      <c r="B12632" s="35" t="n">
        <v>27</v>
      </c>
      <c r="C12632" s="7" t="n">
        <v>1</v>
      </c>
    </row>
    <row r="12633" spans="1:15">
      <c r="A12633" t="s">
        <v>4</v>
      </c>
      <c r="B12633" s="4" t="s">
        <v>5</v>
      </c>
      <c r="C12633" s="4" t="s">
        <v>14</v>
      </c>
      <c r="D12633" s="4" t="s">
        <v>10</v>
      </c>
      <c r="E12633" s="4" t="s">
        <v>10</v>
      </c>
      <c r="F12633" s="4" t="s">
        <v>10</v>
      </c>
      <c r="G12633" s="4" t="s">
        <v>10</v>
      </c>
      <c r="H12633" s="4" t="s">
        <v>14</v>
      </c>
    </row>
    <row r="12634" spans="1:15">
      <c r="A12634" t="n">
        <v>101840</v>
      </c>
      <c r="B12634" s="25" t="n">
        <v>25</v>
      </c>
      <c r="C12634" s="7" t="n">
        <v>5</v>
      </c>
      <c r="D12634" s="7" t="n">
        <v>65535</v>
      </c>
      <c r="E12634" s="7" t="n">
        <v>65535</v>
      </c>
      <c r="F12634" s="7" t="n">
        <v>65535</v>
      </c>
      <c r="G12634" s="7" t="n">
        <v>65535</v>
      </c>
      <c r="H12634" s="7" t="n">
        <v>0</v>
      </c>
    </row>
    <row r="12635" spans="1:15">
      <c r="A12635" t="s">
        <v>4</v>
      </c>
      <c r="B12635" s="4" t="s">
        <v>5</v>
      </c>
      <c r="C12635" s="4" t="s">
        <v>10</v>
      </c>
    </row>
    <row r="12636" spans="1:15">
      <c r="A12636" t="n">
        <v>101851</v>
      </c>
      <c r="B12636" s="27" t="n">
        <v>16</v>
      </c>
      <c r="C12636" s="7" t="n">
        <v>500</v>
      </c>
    </row>
    <row r="12637" spans="1:15">
      <c r="A12637" t="s">
        <v>4</v>
      </c>
      <c r="B12637" s="4" t="s">
        <v>5</v>
      </c>
      <c r="C12637" s="4" t="s">
        <v>14</v>
      </c>
      <c r="D12637" s="4" t="s">
        <v>6</v>
      </c>
    </row>
    <row r="12638" spans="1:15">
      <c r="A12638" t="n">
        <v>101854</v>
      </c>
      <c r="B12638" s="9" t="n">
        <v>2</v>
      </c>
      <c r="C12638" s="7" t="n">
        <v>10</v>
      </c>
      <c r="D12638" s="7" t="s">
        <v>803</v>
      </c>
    </row>
    <row r="12639" spans="1:15">
      <c r="A12639" t="s">
        <v>4</v>
      </c>
      <c r="B12639" s="4" t="s">
        <v>5</v>
      </c>
      <c r="C12639" s="4" t="s">
        <v>6</v>
      </c>
      <c r="D12639" s="4" t="s">
        <v>10</v>
      </c>
    </row>
    <row r="12640" spans="1:15">
      <c r="A12640" t="n">
        <v>101872</v>
      </c>
      <c r="B12640" s="65" t="n">
        <v>29</v>
      </c>
      <c r="C12640" s="7" t="s">
        <v>413</v>
      </c>
      <c r="D12640" s="7" t="n">
        <v>1560</v>
      </c>
    </row>
    <row r="12641" spans="1:8">
      <c r="A12641" t="s">
        <v>4</v>
      </c>
      <c r="B12641" s="4" t="s">
        <v>5</v>
      </c>
      <c r="C12641" s="4" t="s">
        <v>6</v>
      </c>
      <c r="D12641" s="4" t="s">
        <v>10</v>
      </c>
    </row>
    <row r="12642" spans="1:8">
      <c r="A12642" t="n">
        <v>101890</v>
      </c>
      <c r="B12642" s="65" t="n">
        <v>29</v>
      </c>
      <c r="C12642" s="7" t="s">
        <v>415</v>
      </c>
      <c r="D12642" s="7" t="n">
        <v>1561</v>
      </c>
    </row>
    <row r="12643" spans="1:8">
      <c r="A12643" t="s">
        <v>4</v>
      </c>
      <c r="B12643" s="4" t="s">
        <v>5</v>
      </c>
      <c r="C12643" s="4" t="s">
        <v>6</v>
      </c>
      <c r="D12643" s="4" t="s">
        <v>10</v>
      </c>
    </row>
    <row r="12644" spans="1:8">
      <c r="A12644" t="n">
        <v>101900</v>
      </c>
      <c r="B12644" s="65" t="n">
        <v>29</v>
      </c>
      <c r="C12644" s="7" t="s">
        <v>415</v>
      </c>
      <c r="D12644" s="7" t="n">
        <v>1562</v>
      </c>
    </row>
    <row r="12645" spans="1:8">
      <c r="A12645" t="s">
        <v>4</v>
      </c>
      <c r="B12645" s="4" t="s">
        <v>5</v>
      </c>
      <c r="C12645" s="4" t="s">
        <v>6</v>
      </c>
      <c r="D12645" s="4" t="s">
        <v>10</v>
      </c>
    </row>
    <row r="12646" spans="1:8">
      <c r="A12646" t="n">
        <v>101910</v>
      </c>
      <c r="B12646" s="65" t="n">
        <v>29</v>
      </c>
      <c r="C12646" s="7" t="s">
        <v>420</v>
      </c>
      <c r="D12646" s="7" t="n">
        <v>7033</v>
      </c>
    </row>
    <row r="12647" spans="1:8">
      <c r="A12647" t="s">
        <v>4</v>
      </c>
      <c r="B12647" s="4" t="s">
        <v>5</v>
      </c>
      <c r="C12647" s="4" t="s">
        <v>14</v>
      </c>
      <c r="D12647" s="4" t="s">
        <v>10</v>
      </c>
      <c r="E12647" s="4" t="s">
        <v>14</v>
      </c>
    </row>
    <row r="12648" spans="1:8">
      <c r="A12648" t="n">
        <v>101921</v>
      </c>
      <c r="B12648" s="57" t="n">
        <v>39</v>
      </c>
      <c r="C12648" s="7" t="n">
        <v>11</v>
      </c>
      <c r="D12648" s="7" t="n">
        <v>65533</v>
      </c>
      <c r="E12648" s="7" t="n">
        <v>200</v>
      </c>
    </row>
    <row r="12649" spans="1:8">
      <c r="A12649" t="s">
        <v>4</v>
      </c>
      <c r="B12649" s="4" t="s">
        <v>5</v>
      </c>
      <c r="C12649" s="4" t="s">
        <v>14</v>
      </c>
      <c r="D12649" s="4" t="s">
        <v>10</v>
      </c>
      <c r="E12649" s="4" t="s">
        <v>14</v>
      </c>
    </row>
    <row r="12650" spans="1:8">
      <c r="A12650" t="n">
        <v>101926</v>
      </c>
      <c r="B12650" s="57" t="n">
        <v>39</v>
      </c>
      <c r="C12650" s="7" t="n">
        <v>11</v>
      </c>
      <c r="D12650" s="7" t="n">
        <v>65533</v>
      </c>
      <c r="E12650" s="7" t="n">
        <v>201</v>
      </c>
    </row>
    <row r="12651" spans="1:8">
      <c r="A12651" t="s">
        <v>4</v>
      </c>
      <c r="B12651" s="4" t="s">
        <v>5</v>
      </c>
      <c r="C12651" s="4" t="s">
        <v>14</v>
      </c>
      <c r="D12651" s="4" t="s">
        <v>10</v>
      </c>
      <c r="E12651" s="4" t="s">
        <v>14</v>
      </c>
    </row>
    <row r="12652" spans="1:8">
      <c r="A12652" t="n">
        <v>101931</v>
      </c>
      <c r="B12652" s="57" t="n">
        <v>39</v>
      </c>
      <c r="C12652" s="7" t="n">
        <v>11</v>
      </c>
      <c r="D12652" s="7" t="n">
        <v>65533</v>
      </c>
      <c r="E12652" s="7" t="n">
        <v>202</v>
      </c>
    </row>
    <row r="12653" spans="1:8">
      <c r="A12653" t="s">
        <v>4</v>
      </c>
      <c r="B12653" s="4" t="s">
        <v>5</v>
      </c>
      <c r="C12653" s="4" t="s">
        <v>14</v>
      </c>
      <c r="D12653" s="4" t="s">
        <v>10</v>
      </c>
      <c r="E12653" s="4" t="s">
        <v>14</v>
      </c>
    </row>
    <row r="12654" spans="1:8">
      <c r="A12654" t="n">
        <v>101936</v>
      </c>
      <c r="B12654" s="57" t="n">
        <v>39</v>
      </c>
      <c r="C12654" s="7" t="n">
        <v>11</v>
      </c>
      <c r="D12654" s="7" t="n">
        <v>65533</v>
      </c>
      <c r="E12654" s="7" t="n">
        <v>203</v>
      </c>
    </row>
    <row r="12655" spans="1:8">
      <c r="A12655" t="s">
        <v>4</v>
      </c>
      <c r="B12655" s="4" t="s">
        <v>5</v>
      </c>
      <c r="C12655" s="4" t="s">
        <v>14</v>
      </c>
      <c r="D12655" s="4" t="s">
        <v>10</v>
      </c>
      <c r="E12655" s="4" t="s">
        <v>14</v>
      </c>
    </row>
    <row r="12656" spans="1:8">
      <c r="A12656" t="n">
        <v>101941</v>
      </c>
      <c r="B12656" s="57" t="n">
        <v>39</v>
      </c>
      <c r="C12656" s="7" t="n">
        <v>11</v>
      </c>
      <c r="D12656" s="7" t="n">
        <v>65533</v>
      </c>
      <c r="E12656" s="7" t="n">
        <v>204</v>
      </c>
    </row>
    <row r="12657" spans="1:5">
      <c r="A12657" t="s">
        <v>4</v>
      </c>
      <c r="B12657" s="4" t="s">
        <v>5</v>
      </c>
      <c r="C12657" s="4" t="s">
        <v>14</v>
      </c>
      <c r="D12657" s="4" t="s">
        <v>10</v>
      </c>
      <c r="E12657" s="4" t="s">
        <v>14</v>
      </c>
    </row>
    <row r="12658" spans="1:5">
      <c r="A12658" t="n">
        <v>101946</v>
      </c>
      <c r="B12658" s="57" t="n">
        <v>39</v>
      </c>
      <c r="C12658" s="7" t="n">
        <v>11</v>
      </c>
      <c r="D12658" s="7" t="n">
        <v>65533</v>
      </c>
      <c r="E12658" s="7" t="n">
        <v>205</v>
      </c>
    </row>
    <row r="12659" spans="1:5">
      <c r="A12659" t="s">
        <v>4</v>
      </c>
      <c r="B12659" s="4" t="s">
        <v>5</v>
      </c>
      <c r="C12659" s="4" t="s">
        <v>10</v>
      </c>
    </row>
    <row r="12660" spans="1:5">
      <c r="A12660" t="n">
        <v>101951</v>
      </c>
      <c r="B12660" s="46" t="n">
        <v>12</v>
      </c>
      <c r="C12660" s="7" t="n">
        <v>6767</v>
      </c>
    </row>
    <row r="12661" spans="1:5">
      <c r="A12661" t="s">
        <v>4</v>
      </c>
      <c r="B12661" s="4" t="s">
        <v>5</v>
      </c>
      <c r="C12661" s="4" t="s">
        <v>10</v>
      </c>
      <c r="D12661" s="4" t="s">
        <v>24</v>
      </c>
      <c r="E12661" s="4" t="s">
        <v>24</v>
      </c>
      <c r="F12661" s="4" t="s">
        <v>24</v>
      </c>
      <c r="G12661" s="4" t="s">
        <v>24</v>
      </c>
    </row>
    <row r="12662" spans="1:5">
      <c r="A12662" t="n">
        <v>101954</v>
      </c>
      <c r="B12662" s="40" t="n">
        <v>46</v>
      </c>
      <c r="C12662" s="7" t="n">
        <v>61456</v>
      </c>
      <c r="D12662" s="7" t="n">
        <v>-103.629997253418</v>
      </c>
      <c r="E12662" s="7" t="n">
        <v>173.550003051758</v>
      </c>
      <c r="F12662" s="7" t="n">
        <v>37.439998626709</v>
      </c>
      <c r="G12662" s="7" t="n">
        <v>168.199996948242</v>
      </c>
    </row>
    <row r="12663" spans="1:5">
      <c r="A12663" t="s">
        <v>4</v>
      </c>
      <c r="B12663" s="4" t="s">
        <v>5</v>
      </c>
      <c r="C12663" s="4" t="s">
        <v>14</v>
      </c>
      <c r="D12663" s="4" t="s">
        <v>10</v>
      </c>
    </row>
    <row r="12664" spans="1:5">
      <c r="A12664" t="n">
        <v>101973</v>
      </c>
      <c r="B12664" s="10" t="n">
        <v>162</v>
      </c>
      <c r="C12664" s="7" t="n">
        <v>1</v>
      </c>
      <c r="D12664" s="7" t="n">
        <v>0</v>
      </c>
    </row>
    <row r="12665" spans="1:5">
      <c r="A12665" t="s">
        <v>4</v>
      </c>
      <c r="B12665" s="4" t="s">
        <v>5</v>
      </c>
    </row>
    <row r="12666" spans="1:5">
      <c r="A12666" t="n">
        <v>101977</v>
      </c>
      <c r="B12666" s="5" t="n">
        <v>1</v>
      </c>
    </row>
    <row r="12667" spans="1:5" s="3" customFormat="1" customHeight="0">
      <c r="A12667" s="3" t="s">
        <v>2</v>
      </c>
      <c r="B12667" s="3" t="s">
        <v>804</v>
      </c>
    </row>
    <row r="12668" spans="1:5">
      <c r="A12668" t="s">
        <v>4</v>
      </c>
      <c r="B12668" s="4" t="s">
        <v>5</v>
      </c>
      <c r="C12668" s="4" t="s">
        <v>10</v>
      </c>
      <c r="D12668" s="4" t="s">
        <v>10</v>
      </c>
      <c r="E12668" s="4" t="s">
        <v>24</v>
      </c>
      <c r="F12668" s="4" t="s">
        <v>24</v>
      </c>
      <c r="G12668" s="4" t="s">
        <v>24</v>
      </c>
      <c r="H12668" s="4" t="s">
        <v>24</v>
      </c>
      <c r="I12668" s="4" t="s">
        <v>14</v>
      </c>
      <c r="J12668" s="4" t="s">
        <v>10</v>
      </c>
    </row>
    <row r="12669" spans="1:5">
      <c r="A12669" t="n">
        <v>101980</v>
      </c>
      <c r="B12669" s="48" t="n">
        <v>55</v>
      </c>
      <c r="C12669" s="7" t="n">
        <v>65534</v>
      </c>
      <c r="D12669" s="7" t="n">
        <v>65533</v>
      </c>
      <c r="E12669" s="7" t="n">
        <v>-135.929992675781</v>
      </c>
      <c r="F12669" s="7" t="n">
        <v>117.449996948242</v>
      </c>
      <c r="G12669" s="7" t="n">
        <v>77.620002746582</v>
      </c>
      <c r="H12669" s="7" t="n">
        <v>1.20000004768372</v>
      </c>
      <c r="I12669" s="7" t="n">
        <v>0</v>
      </c>
      <c r="J12669" s="7" t="n">
        <v>1</v>
      </c>
    </row>
    <row r="12670" spans="1:5">
      <c r="A12670" t="s">
        <v>4</v>
      </c>
      <c r="B12670" s="4" t="s">
        <v>5</v>
      </c>
      <c r="C12670" s="4" t="s">
        <v>14</v>
      </c>
      <c r="D12670" s="4" t="s">
        <v>10</v>
      </c>
      <c r="E12670" s="4" t="s">
        <v>24</v>
      </c>
      <c r="F12670" s="4" t="s">
        <v>10</v>
      </c>
      <c r="G12670" s="4" t="s">
        <v>9</v>
      </c>
      <c r="H12670" s="4" t="s">
        <v>9</v>
      </c>
      <c r="I12670" s="4" t="s">
        <v>10</v>
      </c>
      <c r="J12670" s="4" t="s">
        <v>10</v>
      </c>
      <c r="K12670" s="4" t="s">
        <v>9</v>
      </c>
      <c r="L12670" s="4" t="s">
        <v>9</v>
      </c>
      <c r="M12670" s="4" t="s">
        <v>9</v>
      </c>
      <c r="N12670" s="4" t="s">
        <v>9</v>
      </c>
      <c r="O12670" s="4" t="s">
        <v>6</v>
      </c>
    </row>
    <row r="12671" spans="1:5">
      <c r="A12671" t="n">
        <v>102004</v>
      </c>
      <c r="B12671" s="11" t="n">
        <v>50</v>
      </c>
      <c r="C12671" s="7" t="n">
        <v>0</v>
      </c>
      <c r="D12671" s="7" t="n">
        <v>4549</v>
      </c>
      <c r="E12671" s="7" t="n">
        <v>1</v>
      </c>
      <c r="F12671" s="7" t="n">
        <v>2000</v>
      </c>
      <c r="G12671" s="7" t="n">
        <v>0</v>
      </c>
      <c r="H12671" s="7" t="n">
        <v>0</v>
      </c>
      <c r="I12671" s="7" t="n">
        <v>1</v>
      </c>
      <c r="J12671" s="7" t="n">
        <v>1640</v>
      </c>
      <c r="K12671" s="7" t="n">
        <v>0</v>
      </c>
      <c r="L12671" s="7" t="n">
        <v>0</v>
      </c>
      <c r="M12671" s="7" t="n">
        <v>0</v>
      </c>
      <c r="N12671" s="7" t="n">
        <v>1128792064</v>
      </c>
      <c r="O12671" s="7" t="s">
        <v>13</v>
      </c>
    </row>
    <row r="12672" spans="1:5">
      <c r="A12672" t="s">
        <v>4</v>
      </c>
      <c r="B12672" s="4" t="s">
        <v>5</v>
      </c>
      <c r="C12672" s="4" t="s">
        <v>10</v>
      </c>
      <c r="D12672" s="4" t="s">
        <v>14</v>
      </c>
    </row>
    <row r="12673" spans="1:15">
      <c r="A12673" t="n">
        <v>102043</v>
      </c>
      <c r="B12673" s="49" t="n">
        <v>56</v>
      </c>
      <c r="C12673" s="7" t="n">
        <v>65534</v>
      </c>
      <c r="D12673" s="7" t="n">
        <v>0</v>
      </c>
    </row>
    <row r="12674" spans="1:15">
      <c r="A12674" t="s">
        <v>4</v>
      </c>
      <c r="B12674" s="4" t="s">
        <v>5</v>
      </c>
      <c r="C12674" s="4" t="s">
        <v>14</v>
      </c>
      <c r="D12674" s="4" t="s">
        <v>10</v>
      </c>
      <c r="E12674" s="4" t="s">
        <v>10</v>
      </c>
    </row>
    <row r="12675" spans="1:15">
      <c r="A12675" t="n">
        <v>102047</v>
      </c>
      <c r="B12675" s="11" t="n">
        <v>50</v>
      </c>
      <c r="C12675" s="7" t="n">
        <v>1</v>
      </c>
      <c r="D12675" s="7" t="n">
        <v>4549</v>
      </c>
      <c r="E12675" s="7" t="n">
        <v>200</v>
      </c>
    </row>
    <row r="12676" spans="1:15">
      <c r="A12676" t="s">
        <v>4</v>
      </c>
      <c r="B12676" s="4" t="s">
        <v>5</v>
      </c>
      <c r="C12676" s="4" t="s">
        <v>14</v>
      </c>
      <c r="D12676" s="4" t="s">
        <v>10</v>
      </c>
      <c r="E12676" s="4" t="s">
        <v>24</v>
      </c>
      <c r="F12676" s="4" t="s">
        <v>10</v>
      </c>
      <c r="G12676" s="4" t="s">
        <v>9</v>
      </c>
      <c r="H12676" s="4" t="s">
        <v>9</v>
      </c>
      <c r="I12676" s="4" t="s">
        <v>10</v>
      </c>
      <c r="J12676" s="4" t="s">
        <v>10</v>
      </c>
      <c r="K12676" s="4" t="s">
        <v>9</v>
      </c>
      <c r="L12676" s="4" t="s">
        <v>9</v>
      </c>
      <c r="M12676" s="4" t="s">
        <v>9</v>
      </c>
      <c r="N12676" s="4" t="s">
        <v>9</v>
      </c>
      <c r="O12676" s="4" t="s">
        <v>6</v>
      </c>
    </row>
    <row r="12677" spans="1:15">
      <c r="A12677" t="n">
        <v>102053</v>
      </c>
      <c r="B12677" s="11" t="n">
        <v>50</v>
      </c>
      <c r="C12677" s="7" t="n">
        <v>0</v>
      </c>
      <c r="D12677" s="7" t="n">
        <v>4441</v>
      </c>
      <c r="E12677" s="7" t="n">
        <v>1</v>
      </c>
      <c r="F12677" s="7" t="n">
        <v>100</v>
      </c>
      <c r="G12677" s="7" t="n">
        <v>0</v>
      </c>
      <c r="H12677" s="7" t="n">
        <v>-1061158912</v>
      </c>
      <c r="I12677" s="7" t="n">
        <v>0</v>
      </c>
      <c r="J12677" s="7" t="n">
        <v>65533</v>
      </c>
      <c r="K12677" s="7" t="n">
        <v>0</v>
      </c>
      <c r="L12677" s="7" t="n">
        <v>0</v>
      </c>
      <c r="M12677" s="7" t="n">
        <v>0</v>
      </c>
      <c r="N12677" s="7" t="n">
        <v>0</v>
      </c>
      <c r="O12677" s="7" t="s">
        <v>13</v>
      </c>
    </row>
    <row r="12678" spans="1:15">
      <c r="A12678" t="s">
        <v>4</v>
      </c>
      <c r="B12678" s="4" t="s">
        <v>5</v>
      </c>
      <c r="C12678" s="4" t="s">
        <v>14</v>
      </c>
      <c r="D12678" s="4" t="s">
        <v>24</v>
      </c>
      <c r="E12678" s="4" t="s">
        <v>24</v>
      </c>
      <c r="F12678" s="4" t="s">
        <v>24</v>
      </c>
    </row>
    <row r="12679" spans="1:15">
      <c r="A12679" t="n">
        <v>102092</v>
      </c>
      <c r="B12679" s="33" t="n">
        <v>45</v>
      </c>
      <c r="C12679" s="7" t="n">
        <v>9</v>
      </c>
      <c r="D12679" s="7" t="n">
        <v>0.00999999977648258</v>
      </c>
      <c r="E12679" s="7" t="n">
        <v>0.00999999977648258</v>
      </c>
      <c r="F12679" s="7" t="n">
        <v>0.449999988079071</v>
      </c>
    </row>
    <row r="12680" spans="1:15">
      <c r="A12680" t="s">
        <v>4</v>
      </c>
      <c r="B12680" s="4" t="s">
        <v>5</v>
      </c>
    </row>
    <row r="12681" spans="1:15">
      <c r="A12681" t="n">
        <v>102106</v>
      </c>
      <c r="B12681" s="5" t="n">
        <v>1</v>
      </c>
    </row>
    <row r="12682" spans="1:15" s="3" customFormat="1" customHeight="0">
      <c r="A12682" s="3" t="s">
        <v>2</v>
      </c>
      <c r="B12682" s="3" t="s">
        <v>805</v>
      </c>
    </row>
    <row r="12683" spans="1:15">
      <c r="A12683" t="s">
        <v>4</v>
      </c>
      <c r="B12683" s="4" t="s">
        <v>5</v>
      </c>
      <c r="C12683" s="4" t="s">
        <v>10</v>
      </c>
      <c r="D12683" s="4" t="s">
        <v>14</v>
      </c>
    </row>
    <row r="12684" spans="1:15">
      <c r="A12684" t="n">
        <v>102108</v>
      </c>
      <c r="B12684" s="69" t="n">
        <v>96</v>
      </c>
      <c r="C12684" s="7" t="n">
        <v>65534</v>
      </c>
      <c r="D12684" s="7" t="n">
        <v>1</v>
      </c>
    </row>
    <row r="12685" spans="1:15">
      <c r="A12685" t="s">
        <v>4</v>
      </c>
      <c r="B12685" s="4" t="s">
        <v>5</v>
      </c>
      <c r="C12685" s="4" t="s">
        <v>10</v>
      </c>
      <c r="D12685" s="4" t="s">
        <v>14</v>
      </c>
      <c r="E12685" s="4" t="s">
        <v>24</v>
      </c>
      <c r="F12685" s="4" t="s">
        <v>24</v>
      </c>
      <c r="G12685" s="4" t="s">
        <v>24</v>
      </c>
    </row>
    <row r="12686" spans="1:15">
      <c r="A12686" t="n">
        <v>102112</v>
      </c>
      <c r="B12686" s="69" t="n">
        <v>96</v>
      </c>
      <c r="C12686" s="7" t="n">
        <v>65534</v>
      </c>
      <c r="D12686" s="7" t="n">
        <v>2</v>
      </c>
      <c r="E12686" s="7" t="n">
        <v>-130.169998168945</v>
      </c>
      <c r="F12686" s="7" t="n">
        <v>117.449996948242</v>
      </c>
      <c r="G12686" s="7" t="n">
        <v>68.9000015258789</v>
      </c>
    </row>
    <row r="12687" spans="1:15">
      <c r="A12687" t="s">
        <v>4</v>
      </c>
      <c r="B12687" s="4" t="s">
        <v>5</v>
      </c>
      <c r="C12687" s="4" t="s">
        <v>10</v>
      </c>
      <c r="D12687" s="4" t="s">
        <v>14</v>
      </c>
      <c r="E12687" s="4" t="s">
        <v>24</v>
      </c>
      <c r="F12687" s="4" t="s">
        <v>24</v>
      </c>
      <c r="G12687" s="4" t="s">
        <v>24</v>
      </c>
    </row>
    <row r="12688" spans="1:15">
      <c r="A12688" t="n">
        <v>102128</v>
      </c>
      <c r="B12688" s="69" t="n">
        <v>96</v>
      </c>
      <c r="C12688" s="7" t="n">
        <v>65534</v>
      </c>
      <c r="D12688" s="7" t="n">
        <v>2</v>
      </c>
      <c r="E12688" s="7" t="n">
        <v>-130.229995727539</v>
      </c>
      <c r="F12688" s="7" t="n">
        <v>117.449996948242</v>
      </c>
      <c r="G12688" s="7" t="n">
        <v>70.1800003051758</v>
      </c>
    </row>
    <row r="12689" spans="1:15">
      <c r="A12689" t="s">
        <v>4</v>
      </c>
      <c r="B12689" s="4" t="s">
        <v>5</v>
      </c>
      <c r="C12689" s="4" t="s">
        <v>10</v>
      </c>
      <c r="D12689" s="4" t="s">
        <v>14</v>
      </c>
      <c r="E12689" s="4" t="s">
        <v>9</v>
      </c>
      <c r="F12689" s="4" t="s">
        <v>14</v>
      </c>
      <c r="G12689" s="4" t="s">
        <v>10</v>
      </c>
    </row>
    <row r="12690" spans="1:15">
      <c r="A12690" t="n">
        <v>102144</v>
      </c>
      <c r="B12690" s="69" t="n">
        <v>96</v>
      </c>
      <c r="C12690" s="7" t="n">
        <v>65534</v>
      </c>
      <c r="D12690" s="7" t="n">
        <v>0</v>
      </c>
      <c r="E12690" s="7" t="n">
        <v>1077936128</v>
      </c>
      <c r="F12690" s="7" t="n">
        <v>2</v>
      </c>
      <c r="G12690" s="7" t="n">
        <v>0</v>
      </c>
    </row>
    <row r="12691" spans="1:15">
      <c r="A12691" t="s">
        <v>4</v>
      </c>
      <c r="B12691" s="4" t="s">
        <v>5</v>
      </c>
      <c r="C12691" s="4" t="s">
        <v>10</v>
      </c>
      <c r="D12691" s="4" t="s">
        <v>14</v>
      </c>
    </row>
    <row r="12692" spans="1:15">
      <c r="A12692" t="n">
        <v>102155</v>
      </c>
      <c r="B12692" s="49" t="n">
        <v>56</v>
      </c>
      <c r="C12692" s="7" t="n">
        <v>65534</v>
      </c>
      <c r="D12692" s="7" t="n">
        <v>0</v>
      </c>
    </row>
    <row r="12693" spans="1:15">
      <c r="A12693" t="s">
        <v>4</v>
      </c>
      <c r="B12693" s="4" t="s">
        <v>5</v>
      </c>
    </row>
    <row r="12694" spans="1:15">
      <c r="A12694" t="n">
        <v>102159</v>
      </c>
      <c r="B12694" s="5" t="n">
        <v>1</v>
      </c>
    </row>
    <row r="12695" spans="1:15" s="3" customFormat="1" customHeight="0">
      <c r="A12695" s="3" t="s">
        <v>2</v>
      </c>
      <c r="B12695" s="3" t="s">
        <v>806</v>
      </c>
    </row>
    <row r="12696" spans="1:15">
      <c r="A12696" t="s">
        <v>4</v>
      </c>
      <c r="B12696" s="4" t="s">
        <v>5</v>
      </c>
      <c r="C12696" s="4" t="s">
        <v>10</v>
      </c>
      <c r="D12696" s="4" t="s">
        <v>14</v>
      </c>
    </row>
    <row r="12697" spans="1:15">
      <c r="A12697" t="n">
        <v>102160</v>
      </c>
      <c r="B12697" s="69" t="n">
        <v>96</v>
      </c>
      <c r="C12697" s="7" t="n">
        <v>65534</v>
      </c>
      <c r="D12697" s="7" t="n">
        <v>1</v>
      </c>
    </row>
    <row r="12698" spans="1:15">
      <c r="A12698" t="s">
        <v>4</v>
      </c>
      <c r="B12698" s="4" t="s">
        <v>5</v>
      </c>
      <c r="C12698" s="4" t="s">
        <v>10</v>
      </c>
      <c r="D12698" s="4" t="s">
        <v>14</v>
      </c>
      <c r="E12698" s="4" t="s">
        <v>24</v>
      </c>
      <c r="F12698" s="4" t="s">
        <v>24</v>
      </c>
      <c r="G12698" s="4" t="s">
        <v>24</v>
      </c>
    </row>
    <row r="12699" spans="1:15">
      <c r="A12699" t="n">
        <v>102164</v>
      </c>
      <c r="B12699" s="69" t="n">
        <v>96</v>
      </c>
      <c r="C12699" s="7" t="n">
        <v>65534</v>
      </c>
      <c r="D12699" s="7" t="n">
        <v>2</v>
      </c>
      <c r="E12699" s="7" t="n">
        <v>-129.880004882813</v>
      </c>
      <c r="F12699" s="7" t="n">
        <v>117.449996948242</v>
      </c>
      <c r="G12699" s="7" t="n">
        <v>65.4100036621094</v>
      </c>
    </row>
    <row r="12700" spans="1:15">
      <c r="A12700" t="s">
        <v>4</v>
      </c>
      <c r="B12700" s="4" t="s">
        <v>5</v>
      </c>
      <c r="C12700" s="4" t="s">
        <v>10</v>
      </c>
      <c r="D12700" s="4" t="s">
        <v>14</v>
      </c>
      <c r="E12700" s="4" t="s">
        <v>24</v>
      </c>
      <c r="F12700" s="4" t="s">
        <v>24</v>
      </c>
      <c r="G12700" s="4" t="s">
        <v>24</v>
      </c>
    </row>
    <row r="12701" spans="1:15">
      <c r="A12701" t="n">
        <v>102180</v>
      </c>
      <c r="B12701" s="69" t="n">
        <v>96</v>
      </c>
      <c r="C12701" s="7" t="n">
        <v>65534</v>
      </c>
      <c r="D12701" s="7" t="n">
        <v>2</v>
      </c>
      <c r="E12701" s="7" t="n">
        <v>-129.380004882813</v>
      </c>
      <c r="F12701" s="7" t="n">
        <v>117.449996948242</v>
      </c>
      <c r="G12701" s="7" t="n">
        <v>69.0999984741211</v>
      </c>
    </row>
    <row r="12702" spans="1:15">
      <c r="A12702" t="s">
        <v>4</v>
      </c>
      <c r="B12702" s="4" t="s">
        <v>5</v>
      </c>
      <c r="C12702" s="4" t="s">
        <v>10</v>
      </c>
      <c r="D12702" s="4" t="s">
        <v>14</v>
      </c>
      <c r="E12702" s="4" t="s">
        <v>9</v>
      </c>
      <c r="F12702" s="4" t="s">
        <v>14</v>
      </c>
      <c r="G12702" s="4" t="s">
        <v>10</v>
      </c>
    </row>
    <row r="12703" spans="1:15">
      <c r="A12703" t="n">
        <v>102196</v>
      </c>
      <c r="B12703" s="69" t="n">
        <v>96</v>
      </c>
      <c r="C12703" s="7" t="n">
        <v>65534</v>
      </c>
      <c r="D12703" s="7" t="n">
        <v>0</v>
      </c>
      <c r="E12703" s="7" t="n">
        <v>1077936128</v>
      </c>
      <c r="F12703" s="7" t="n">
        <v>2</v>
      </c>
      <c r="G12703" s="7" t="n">
        <v>0</v>
      </c>
    </row>
    <row r="12704" spans="1:15">
      <c r="A12704" t="s">
        <v>4</v>
      </c>
      <c r="B12704" s="4" t="s">
        <v>5</v>
      </c>
      <c r="C12704" s="4" t="s">
        <v>10</v>
      </c>
      <c r="D12704" s="4" t="s">
        <v>14</v>
      </c>
    </row>
    <row r="12705" spans="1:7">
      <c r="A12705" t="n">
        <v>102207</v>
      </c>
      <c r="B12705" s="49" t="n">
        <v>56</v>
      </c>
      <c r="C12705" s="7" t="n">
        <v>65534</v>
      </c>
      <c r="D12705" s="7" t="n">
        <v>0</v>
      </c>
    </row>
    <row r="12706" spans="1:7">
      <c r="A12706" t="s">
        <v>4</v>
      </c>
      <c r="B12706" s="4" t="s">
        <v>5</v>
      </c>
    </row>
    <row r="12707" spans="1:7">
      <c r="A12707" t="n">
        <v>102211</v>
      </c>
      <c r="B12707" s="5" t="n">
        <v>1</v>
      </c>
    </row>
    <row r="12708" spans="1:7" s="3" customFormat="1" customHeight="0">
      <c r="A12708" s="3" t="s">
        <v>2</v>
      </c>
      <c r="B12708" s="3" t="s">
        <v>807</v>
      </c>
    </row>
    <row r="12709" spans="1:7">
      <c r="A12709" t="s">
        <v>4</v>
      </c>
      <c r="B12709" s="4" t="s">
        <v>5</v>
      </c>
      <c r="C12709" s="4" t="s">
        <v>10</v>
      </c>
      <c r="D12709" s="4" t="s">
        <v>14</v>
      </c>
    </row>
    <row r="12710" spans="1:7">
      <c r="A12710" t="n">
        <v>102212</v>
      </c>
      <c r="B12710" s="69" t="n">
        <v>96</v>
      </c>
      <c r="C12710" s="7" t="n">
        <v>65534</v>
      </c>
      <c r="D12710" s="7" t="n">
        <v>1</v>
      </c>
    </row>
    <row r="12711" spans="1:7">
      <c r="A12711" t="s">
        <v>4</v>
      </c>
      <c r="B12711" s="4" t="s">
        <v>5</v>
      </c>
      <c r="C12711" s="4" t="s">
        <v>10</v>
      </c>
      <c r="D12711" s="4" t="s">
        <v>14</v>
      </c>
      <c r="E12711" s="4" t="s">
        <v>24</v>
      </c>
      <c r="F12711" s="4" t="s">
        <v>24</v>
      </c>
      <c r="G12711" s="4" t="s">
        <v>24</v>
      </c>
    </row>
    <row r="12712" spans="1:7">
      <c r="A12712" t="n">
        <v>102216</v>
      </c>
      <c r="B12712" s="69" t="n">
        <v>96</v>
      </c>
      <c r="C12712" s="7" t="n">
        <v>65534</v>
      </c>
      <c r="D12712" s="7" t="n">
        <v>2</v>
      </c>
      <c r="E12712" s="7" t="n">
        <v>-137.839996337891</v>
      </c>
      <c r="F12712" s="7" t="n">
        <v>117.449996948242</v>
      </c>
      <c r="G12712" s="7" t="n">
        <v>66.3300018310547</v>
      </c>
    </row>
    <row r="12713" spans="1:7">
      <c r="A12713" t="s">
        <v>4</v>
      </c>
      <c r="B12713" s="4" t="s">
        <v>5</v>
      </c>
      <c r="C12713" s="4" t="s">
        <v>10</v>
      </c>
      <c r="D12713" s="4" t="s">
        <v>14</v>
      </c>
      <c r="E12713" s="4" t="s">
        <v>24</v>
      </c>
      <c r="F12713" s="4" t="s">
        <v>24</v>
      </c>
      <c r="G12713" s="4" t="s">
        <v>24</v>
      </c>
    </row>
    <row r="12714" spans="1:7">
      <c r="A12714" t="n">
        <v>102232</v>
      </c>
      <c r="B12714" s="69" t="n">
        <v>96</v>
      </c>
      <c r="C12714" s="7" t="n">
        <v>65534</v>
      </c>
      <c r="D12714" s="7" t="n">
        <v>2</v>
      </c>
      <c r="E12714" s="7" t="n">
        <v>-132.220001220703</v>
      </c>
      <c r="F12714" s="7" t="n">
        <v>117.449996948242</v>
      </c>
      <c r="G12714" s="7" t="n">
        <v>67.7799987792969</v>
      </c>
    </row>
    <row r="12715" spans="1:7">
      <c r="A12715" t="s">
        <v>4</v>
      </c>
      <c r="B12715" s="4" t="s">
        <v>5</v>
      </c>
      <c r="C12715" s="4" t="s">
        <v>10</v>
      </c>
      <c r="D12715" s="4" t="s">
        <v>14</v>
      </c>
      <c r="E12715" s="4" t="s">
        <v>24</v>
      </c>
      <c r="F12715" s="4" t="s">
        <v>24</v>
      </c>
      <c r="G12715" s="4" t="s">
        <v>24</v>
      </c>
    </row>
    <row r="12716" spans="1:7">
      <c r="A12716" t="n">
        <v>102248</v>
      </c>
      <c r="B12716" s="69" t="n">
        <v>96</v>
      </c>
      <c r="C12716" s="7" t="n">
        <v>65534</v>
      </c>
      <c r="D12716" s="7" t="n">
        <v>2</v>
      </c>
      <c r="E12716" s="7" t="n">
        <v>-131.449996948242</v>
      </c>
      <c r="F12716" s="7" t="n">
        <v>117.449996948242</v>
      </c>
      <c r="G12716" s="7" t="n">
        <v>69.1399993896484</v>
      </c>
    </row>
    <row r="12717" spans="1:7">
      <c r="A12717" t="s">
        <v>4</v>
      </c>
      <c r="B12717" s="4" t="s">
        <v>5</v>
      </c>
      <c r="C12717" s="4" t="s">
        <v>10</v>
      </c>
      <c r="D12717" s="4" t="s">
        <v>14</v>
      </c>
      <c r="E12717" s="4" t="s">
        <v>9</v>
      </c>
      <c r="F12717" s="4" t="s">
        <v>14</v>
      </c>
      <c r="G12717" s="4" t="s">
        <v>10</v>
      </c>
    </row>
    <row r="12718" spans="1:7">
      <c r="A12718" t="n">
        <v>102264</v>
      </c>
      <c r="B12718" s="69" t="n">
        <v>96</v>
      </c>
      <c r="C12718" s="7" t="n">
        <v>65534</v>
      </c>
      <c r="D12718" s="7" t="n">
        <v>0</v>
      </c>
      <c r="E12718" s="7" t="n">
        <v>1077936128</v>
      </c>
      <c r="F12718" s="7" t="n">
        <v>2</v>
      </c>
      <c r="G12718" s="7" t="n">
        <v>0</v>
      </c>
    </row>
    <row r="12719" spans="1:7">
      <c r="A12719" t="s">
        <v>4</v>
      </c>
      <c r="B12719" s="4" t="s">
        <v>5</v>
      </c>
      <c r="C12719" s="4" t="s">
        <v>10</v>
      </c>
      <c r="D12719" s="4" t="s">
        <v>14</v>
      </c>
    </row>
    <row r="12720" spans="1:7">
      <c r="A12720" t="n">
        <v>102275</v>
      </c>
      <c r="B12720" s="49" t="n">
        <v>56</v>
      </c>
      <c r="C12720" s="7" t="n">
        <v>65534</v>
      </c>
      <c r="D12720" s="7" t="n">
        <v>0</v>
      </c>
    </row>
    <row r="12721" spans="1:7">
      <c r="A12721" t="s">
        <v>4</v>
      </c>
      <c r="B12721" s="4" t="s">
        <v>5</v>
      </c>
    </row>
    <row r="12722" spans="1:7">
      <c r="A12722" t="n">
        <v>102279</v>
      </c>
      <c r="B12722" s="5" t="n">
        <v>1</v>
      </c>
    </row>
    <row r="12723" spans="1:7" s="3" customFormat="1" customHeight="0">
      <c r="A12723" s="3" t="s">
        <v>2</v>
      </c>
      <c r="B12723" s="3" t="s">
        <v>808</v>
      </c>
    </row>
    <row r="12724" spans="1:7">
      <c r="A12724" t="s">
        <v>4</v>
      </c>
      <c r="B12724" s="4" t="s">
        <v>5</v>
      </c>
      <c r="C12724" s="4" t="s">
        <v>10</v>
      </c>
      <c r="D12724" s="4" t="s">
        <v>10</v>
      </c>
      <c r="E12724" s="4" t="s">
        <v>24</v>
      </c>
      <c r="F12724" s="4" t="s">
        <v>24</v>
      </c>
      <c r="G12724" s="4" t="s">
        <v>24</v>
      </c>
      <c r="H12724" s="4" t="s">
        <v>24</v>
      </c>
      <c r="I12724" s="4" t="s">
        <v>14</v>
      </c>
      <c r="J12724" s="4" t="s">
        <v>10</v>
      </c>
    </row>
    <row r="12725" spans="1:7">
      <c r="A12725" t="n">
        <v>102280</v>
      </c>
      <c r="B12725" s="48" t="n">
        <v>55</v>
      </c>
      <c r="C12725" s="7" t="n">
        <v>65534</v>
      </c>
      <c r="D12725" s="7" t="n">
        <v>65533</v>
      </c>
      <c r="E12725" s="7" t="n">
        <v>-135.929992675781</v>
      </c>
      <c r="F12725" s="7" t="n">
        <v>128.330001831055</v>
      </c>
      <c r="G12725" s="7" t="n">
        <v>77.620002746582</v>
      </c>
      <c r="H12725" s="7" t="n">
        <v>1.20000004768372</v>
      </c>
      <c r="I12725" s="7" t="n">
        <v>0</v>
      </c>
      <c r="J12725" s="7" t="n">
        <v>1</v>
      </c>
    </row>
    <row r="12726" spans="1:7">
      <c r="A12726" t="s">
        <v>4</v>
      </c>
      <c r="B12726" s="4" t="s">
        <v>5</v>
      </c>
      <c r="C12726" s="4" t="s">
        <v>14</v>
      </c>
      <c r="D12726" s="4" t="s">
        <v>10</v>
      </c>
      <c r="E12726" s="4" t="s">
        <v>24</v>
      </c>
      <c r="F12726" s="4" t="s">
        <v>10</v>
      </c>
      <c r="G12726" s="4" t="s">
        <v>9</v>
      </c>
      <c r="H12726" s="4" t="s">
        <v>9</v>
      </c>
      <c r="I12726" s="4" t="s">
        <v>10</v>
      </c>
      <c r="J12726" s="4" t="s">
        <v>10</v>
      </c>
      <c r="K12726" s="4" t="s">
        <v>9</v>
      </c>
      <c r="L12726" s="4" t="s">
        <v>9</v>
      </c>
      <c r="M12726" s="4" t="s">
        <v>9</v>
      </c>
      <c r="N12726" s="4" t="s">
        <v>9</v>
      </c>
      <c r="O12726" s="4" t="s">
        <v>6</v>
      </c>
    </row>
    <row r="12727" spans="1:7">
      <c r="A12727" t="n">
        <v>102304</v>
      </c>
      <c r="B12727" s="11" t="n">
        <v>50</v>
      </c>
      <c r="C12727" s="7" t="n">
        <v>0</v>
      </c>
      <c r="D12727" s="7" t="n">
        <v>4549</v>
      </c>
      <c r="E12727" s="7" t="n">
        <v>1</v>
      </c>
      <c r="F12727" s="7" t="n">
        <v>2000</v>
      </c>
      <c r="G12727" s="7" t="n">
        <v>0</v>
      </c>
      <c r="H12727" s="7" t="n">
        <v>0</v>
      </c>
      <c r="I12727" s="7" t="n">
        <v>1</v>
      </c>
      <c r="J12727" s="7" t="n">
        <v>1640</v>
      </c>
      <c r="K12727" s="7" t="n">
        <v>0</v>
      </c>
      <c r="L12727" s="7" t="n">
        <v>0</v>
      </c>
      <c r="M12727" s="7" t="n">
        <v>0</v>
      </c>
      <c r="N12727" s="7" t="n">
        <v>1125515264</v>
      </c>
      <c r="O12727" s="7" t="s">
        <v>13</v>
      </c>
    </row>
    <row r="12728" spans="1:7">
      <c r="A12728" t="s">
        <v>4</v>
      </c>
      <c r="B12728" s="4" t="s">
        <v>5</v>
      </c>
      <c r="C12728" s="4" t="s">
        <v>10</v>
      </c>
    </row>
    <row r="12729" spans="1:7">
      <c r="A12729" t="n">
        <v>102343</v>
      </c>
      <c r="B12729" s="27" t="n">
        <v>16</v>
      </c>
      <c r="C12729" s="7" t="n">
        <v>3500</v>
      </c>
    </row>
    <row r="12730" spans="1:7">
      <c r="A12730" t="s">
        <v>4</v>
      </c>
      <c r="B12730" s="4" t="s">
        <v>5</v>
      </c>
      <c r="C12730" s="4" t="s">
        <v>10</v>
      </c>
      <c r="D12730" s="4" t="s">
        <v>24</v>
      </c>
      <c r="E12730" s="4" t="s">
        <v>24</v>
      </c>
      <c r="F12730" s="4" t="s">
        <v>14</v>
      </c>
    </row>
    <row r="12731" spans="1:7">
      <c r="A12731" t="n">
        <v>102346</v>
      </c>
      <c r="B12731" s="50" t="n">
        <v>52</v>
      </c>
      <c r="C12731" s="7" t="n">
        <v>65534</v>
      </c>
      <c r="D12731" s="7" t="n">
        <v>0</v>
      </c>
      <c r="E12731" s="7" t="n">
        <v>0.600000023841858</v>
      </c>
      <c r="F12731" s="7" t="n">
        <v>0</v>
      </c>
    </row>
    <row r="12732" spans="1:7">
      <c r="A12732" t="s">
        <v>4</v>
      </c>
      <c r="B12732" s="4" t="s">
        <v>5</v>
      </c>
      <c r="C12732" s="4" t="s">
        <v>10</v>
      </c>
    </row>
    <row r="12733" spans="1:7">
      <c r="A12733" t="n">
        <v>102358</v>
      </c>
      <c r="B12733" s="27" t="n">
        <v>16</v>
      </c>
      <c r="C12733" s="7" t="n">
        <v>2000</v>
      </c>
    </row>
    <row r="12734" spans="1:7">
      <c r="A12734" t="s">
        <v>4</v>
      </c>
      <c r="B12734" s="4" t="s">
        <v>5</v>
      </c>
      <c r="C12734" s="4" t="s">
        <v>14</v>
      </c>
      <c r="D12734" s="4" t="s">
        <v>10</v>
      </c>
      <c r="E12734" s="4" t="s">
        <v>24</v>
      </c>
      <c r="F12734" s="4" t="s">
        <v>10</v>
      </c>
      <c r="G12734" s="4" t="s">
        <v>9</v>
      </c>
      <c r="H12734" s="4" t="s">
        <v>9</v>
      </c>
      <c r="I12734" s="4" t="s">
        <v>10</v>
      </c>
      <c r="J12734" s="4" t="s">
        <v>10</v>
      </c>
      <c r="K12734" s="4" t="s">
        <v>9</v>
      </c>
      <c r="L12734" s="4" t="s">
        <v>9</v>
      </c>
      <c r="M12734" s="4" t="s">
        <v>9</v>
      </c>
      <c r="N12734" s="4" t="s">
        <v>9</v>
      </c>
      <c r="O12734" s="4" t="s">
        <v>6</v>
      </c>
    </row>
    <row r="12735" spans="1:7">
      <c r="A12735" t="n">
        <v>102361</v>
      </c>
      <c r="B12735" s="11" t="n">
        <v>50</v>
      </c>
      <c r="C12735" s="7" t="n">
        <v>0</v>
      </c>
      <c r="D12735" s="7" t="n">
        <v>4196</v>
      </c>
      <c r="E12735" s="7" t="n">
        <v>1</v>
      </c>
      <c r="F12735" s="7" t="n">
        <v>300</v>
      </c>
      <c r="G12735" s="7" t="n">
        <v>0</v>
      </c>
      <c r="H12735" s="7" t="n">
        <v>-1082130432</v>
      </c>
      <c r="I12735" s="7" t="n">
        <v>1</v>
      </c>
      <c r="J12735" s="7" t="n">
        <v>1640</v>
      </c>
      <c r="K12735" s="7" t="n">
        <v>0</v>
      </c>
      <c r="L12735" s="7" t="n">
        <v>0</v>
      </c>
      <c r="M12735" s="7" t="n">
        <v>0</v>
      </c>
      <c r="N12735" s="7" t="n">
        <v>1128792064</v>
      </c>
      <c r="O12735" s="7" t="s">
        <v>13</v>
      </c>
    </row>
    <row r="12736" spans="1:7">
      <c r="A12736" t="s">
        <v>4</v>
      </c>
      <c r="B12736" s="4" t="s">
        <v>5</v>
      </c>
      <c r="C12736" s="4" t="s">
        <v>10</v>
      </c>
      <c r="D12736" s="4" t="s">
        <v>24</v>
      </c>
      <c r="E12736" s="4" t="s">
        <v>24</v>
      </c>
      <c r="F12736" s="4" t="s">
        <v>24</v>
      </c>
      <c r="G12736" s="4" t="s">
        <v>24</v>
      </c>
    </row>
    <row r="12737" spans="1:15">
      <c r="A12737" t="n">
        <v>102400</v>
      </c>
      <c r="B12737" s="68" t="n">
        <v>131</v>
      </c>
      <c r="C12737" s="7" t="n">
        <v>65534</v>
      </c>
      <c r="D12737" s="7" t="n">
        <v>1.5</v>
      </c>
      <c r="E12737" s="7" t="n">
        <v>0</v>
      </c>
      <c r="F12737" s="7" t="n">
        <v>0</v>
      </c>
      <c r="G12737" s="7" t="n">
        <v>0.100000001490116</v>
      </c>
    </row>
    <row r="12738" spans="1:15">
      <c r="A12738" t="s">
        <v>4</v>
      </c>
      <c r="B12738" s="4" t="s">
        <v>5</v>
      </c>
      <c r="C12738" s="4" t="s">
        <v>10</v>
      </c>
      <c r="D12738" s="4" t="s">
        <v>14</v>
      </c>
    </row>
    <row r="12739" spans="1:15">
      <c r="A12739" t="n">
        <v>102419</v>
      </c>
      <c r="B12739" s="69" t="n">
        <v>96</v>
      </c>
      <c r="C12739" s="7" t="n">
        <v>65534</v>
      </c>
      <c r="D12739" s="7" t="n">
        <v>1</v>
      </c>
    </row>
    <row r="12740" spans="1:15">
      <c r="A12740" t="s">
        <v>4</v>
      </c>
      <c r="B12740" s="4" t="s">
        <v>5</v>
      </c>
      <c r="C12740" s="4" t="s">
        <v>10</v>
      </c>
      <c r="D12740" s="4" t="s">
        <v>14</v>
      </c>
      <c r="E12740" s="4" t="s">
        <v>24</v>
      </c>
      <c r="F12740" s="4" t="s">
        <v>24</v>
      </c>
      <c r="G12740" s="4" t="s">
        <v>24</v>
      </c>
    </row>
    <row r="12741" spans="1:15">
      <c r="A12741" t="n">
        <v>102423</v>
      </c>
      <c r="B12741" s="69" t="n">
        <v>96</v>
      </c>
      <c r="C12741" s="7" t="n">
        <v>65534</v>
      </c>
      <c r="D12741" s="7" t="n">
        <v>2</v>
      </c>
      <c r="E12741" s="7" t="n">
        <v>-135.929992675781</v>
      </c>
      <c r="F12741" s="7" t="n">
        <v>144.610000610352</v>
      </c>
      <c r="G12741" s="7" t="n">
        <v>202.059997558594</v>
      </c>
    </row>
    <row r="12742" spans="1:15">
      <c r="A12742" t="s">
        <v>4</v>
      </c>
      <c r="B12742" s="4" t="s">
        <v>5</v>
      </c>
      <c r="C12742" s="4" t="s">
        <v>10</v>
      </c>
      <c r="D12742" s="4" t="s">
        <v>14</v>
      </c>
      <c r="E12742" s="4" t="s">
        <v>24</v>
      </c>
      <c r="F12742" s="4" t="s">
        <v>24</v>
      </c>
      <c r="G12742" s="4" t="s">
        <v>24</v>
      </c>
    </row>
    <row r="12743" spans="1:15">
      <c r="A12743" t="n">
        <v>102439</v>
      </c>
      <c r="B12743" s="69" t="n">
        <v>96</v>
      </c>
      <c r="C12743" s="7" t="n">
        <v>65534</v>
      </c>
      <c r="D12743" s="7" t="n">
        <v>2</v>
      </c>
      <c r="E12743" s="7" t="n">
        <v>-200.270004272461</v>
      </c>
      <c r="F12743" s="7" t="n">
        <v>176.130004882813</v>
      </c>
      <c r="G12743" s="7" t="n">
        <v>319.820007324219</v>
      </c>
    </row>
    <row r="12744" spans="1:15">
      <c r="A12744" t="s">
        <v>4</v>
      </c>
      <c r="B12744" s="4" t="s">
        <v>5</v>
      </c>
      <c r="C12744" s="4" t="s">
        <v>10</v>
      </c>
      <c r="D12744" s="4" t="s">
        <v>14</v>
      </c>
      <c r="E12744" s="4" t="s">
        <v>24</v>
      </c>
      <c r="F12744" s="4" t="s">
        <v>24</v>
      </c>
      <c r="G12744" s="4" t="s">
        <v>24</v>
      </c>
    </row>
    <row r="12745" spans="1:15">
      <c r="A12745" t="n">
        <v>102455</v>
      </c>
      <c r="B12745" s="69" t="n">
        <v>96</v>
      </c>
      <c r="C12745" s="7" t="n">
        <v>65534</v>
      </c>
      <c r="D12745" s="7" t="n">
        <v>2</v>
      </c>
      <c r="E12745" s="7" t="n">
        <v>-406.579986572266</v>
      </c>
      <c r="F12745" s="7" t="n">
        <v>207.130004882813</v>
      </c>
      <c r="G12745" s="7" t="n">
        <v>424.829986572266</v>
      </c>
    </row>
    <row r="12746" spans="1:15">
      <c r="A12746" t="s">
        <v>4</v>
      </c>
      <c r="B12746" s="4" t="s">
        <v>5</v>
      </c>
      <c r="C12746" s="4" t="s">
        <v>10</v>
      </c>
      <c r="D12746" s="4" t="s">
        <v>14</v>
      </c>
      <c r="E12746" s="4" t="s">
        <v>24</v>
      </c>
      <c r="F12746" s="4" t="s">
        <v>24</v>
      </c>
      <c r="G12746" s="4" t="s">
        <v>24</v>
      </c>
    </row>
    <row r="12747" spans="1:15">
      <c r="A12747" t="n">
        <v>102471</v>
      </c>
      <c r="B12747" s="69" t="n">
        <v>96</v>
      </c>
      <c r="C12747" s="7" t="n">
        <v>65534</v>
      </c>
      <c r="D12747" s="7" t="n">
        <v>2</v>
      </c>
      <c r="E12747" s="7" t="n">
        <v>-920.289978027344</v>
      </c>
      <c r="F12747" s="7" t="n">
        <v>207.130004882813</v>
      </c>
      <c r="G12747" s="7" t="n">
        <v>686.280029296875</v>
      </c>
    </row>
    <row r="12748" spans="1:15">
      <c r="A12748" t="s">
        <v>4</v>
      </c>
      <c r="B12748" s="4" t="s">
        <v>5</v>
      </c>
      <c r="C12748" s="4" t="s">
        <v>10</v>
      </c>
      <c r="D12748" s="4" t="s">
        <v>14</v>
      </c>
      <c r="E12748" s="4" t="s">
        <v>9</v>
      </c>
      <c r="F12748" s="4" t="s">
        <v>14</v>
      </c>
      <c r="G12748" s="4" t="s">
        <v>10</v>
      </c>
    </row>
    <row r="12749" spans="1:15">
      <c r="A12749" t="n">
        <v>102487</v>
      </c>
      <c r="B12749" s="69" t="n">
        <v>96</v>
      </c>
      <c r="C12749" s="7" t="n">
        <v>65534</v>
      </c>
      <c r="D12749" s="7" t="n">
        <v>0</v>
      </c>
      <c r="E12749" s="7" t="n">
        <v>1109393408</v>
      </c>
      <c r="F12749" s="7" t="n">
        <v>0</v>
      </c>
      <c r="G12749" s="7" t="n">
        <v>0</v>
      </c>
    </row>
    <row r="12750" spans="1:15">
      <c r="A12750" t="s">
        <v>4</v>
      </c>
      <c r="B12750" s="4" t="s">
        <v>5</v>
      </c>
      <c r="C12750" s="4" t="s">
        <v>10</v>
      </c>
      <c r="D12750" s="4" t="s">
        <v>14</v>
      </c>
    </row>
    <row r="12751" spans="1:15">
      <c r="A12751" t="n">
        <v>102498</v>
      </c>
      <c r="B12751" s="49" t="n">
        <v>56</v>
      </c>
      <c r="C12751" s="7" t="n">
        <v>65534</v>
      </c>
      <c r="D12751" s="7" t="n">
        <v>0</v>
      </c>
    </row>
    <row r="12752" spans="1:15">
      <c r="A12752" t="s">
        <v>4</v>
      </c>
      <c r="B12752" s="4" t="s">
        <v>5</v>
      </c>
    </row>
    <row r="12753" spans="1:7">
      <c r="A12753" t="n">
        <v>102502</v>
      </c>
      <c r="B12753" s="5" t="n">
        <v>1</v>
      </c>
    </row>
    <row r="12754" spans="1:7" s="3" customFormat="1" customHeight="0">
      <c r="A12754" s="3" t="s">
        <v>2</v>
      </c>
      <c r="B12754" s="3" t="s">
        <v>809</v>
      </c>
    </row>
    <row r="12755" spans="1:7">
      <c r="A12755" t="s">
        <v>4</v>
      </c>
      <c r="B12755" s="4" t="s">
        <v>5</v>
      </c>
      <c r="C12755" s="4" t="s">
        <v>10</v>
      </c>
      <c r="D12755" s="4" t="s">
        <v>14</v>
      </c>
      <c r="E12755" s="4" t="s">
        <v>6</v>
      </c>
      <c r="F12755" s="4" t="s">
        <v>24</v>
      </c>
      <c r="G12755" s="4" t="s">
        <v>24</v>
      </c>
      <c r="H12755" s="4" t="s">
        <v>24</v>
      </c>
    </row>
    <row r="12756" spans="1:7">
      <c r="A12756" t="n">
        <v>102504</v>
      </c>
      <c r="B12756" s="44" t="n">
        <v>48</v>
      </c>
      <c r="C12756" s="7" t="n">
        <v>28</v>
      </c>
      <c r="D12756" s="7" t="n">
        <v>0</v>
      </c>
      <c r="E12756" s="7" t="s">
        <v>252</v>
      </c>
      <c r="F12756" s="7" t="n">
        <v>0.5</v>
      </c>
      <c r="G12756" s="7" t="n">
        <v>0.5</v>
      </c>
      <c r="H12756" s="7" t="n">
        <v>0</v>
      </c>
    </row>
    <row r="12757" spans="1:7">
      <c r="A12757" t="s">
        <v>4</v>
      </c>
      <c r="B12757" s="4" t="s">
        <v>5</v>
      </c>
      <c r="C12757" s="4" t="s">
        <v>10</v>
      </c>
    </row>
    <row r="12758" spans="1:7">
      <c r="A12758" t="n">
        <v>102530</v>
      </c>
      <c r="B12758" s="27" t="n">
        <v>16</v>
      </c>
      <c r="C12758" s="7" t="n">
        <v>1000</v>
      </c>
    </row>
    <row r="12759" spans="1:7">
      <c r="A12759" t="s">
        <v>4</v>
      </c>
      <c r="B12759" s="4" t="s">
        <v>5</v>
      </c>
      <c r="C12759" s="4" t="s">
        <v>10</v>
      </c>
      <c r="D12759" s="4" t="s">
        <v>24</v>
      </c>
      <c r="E12759" s="4" t="s">
        <v>24</v>
      </c>
      <c r="F12759" s="4" t="s">
        <v>24</v>
      </c>
      <c r="G12759" s="4" t="s">
        <v>24</v>
      </c>
    </row>
    <row r="12760" spans="1:7">
      <c r="A12760" t="n">
        <v>102533</v>
      </c>
      <c r="B12760" s="68" t="n">
        <v>131</v>
      </c>
      <c r="C12760" s="7" t="n">
        <v>65534</v>
      </c>
      <c r="D12760" s="7" t="n">
        <v>0.300000011920929</v>
      </c>
      <c r="E12760" s="7" t="n">
        <v>2</v>
      </c>
      <c r="F12760" s="7" t="n">
        <v>0</v>
      </c>
      <c r="G12760" s="7" t="n">
        <v>1</v>
      </c>
    </row>
    <row r="12761" spans="1:7">
      <c r="A12761" t="s">
        <v>4</v>
      </c>
      <c r="B12761" s="4" t="s">
        <v>5</v>
      </c>
      <c r="C12761" s="4" t="s">
        <v>10</v>
      </c>
      <c r="D12761" s="4" t="s">
        <v>10</v>
      </c>
      <c r="E12761" s="4" t="s">
        <v>24</v>
      </c>
      <c r="F12761" s="4" t="s">
        <v>24</v>
      </c>
      <c r="G12761" s="4" t="s">
        <v>24</v>
      </c>
      <c r="H12761" s="4" t="s">
        <v>24</v>
      </c>
      <c r="I12761" s="4" t="s">
        <v>24</v>
      </c>
      <c r="J12761" s="4" t="s">
        <v>14</v>
      </c>
      <c r="K12761" s="4" t="s">
        <v>10</v>
      </c>
    </row>
    <row r="12762" spans="1:7">
      <c r="A12762" t="n">
        <v>102552</v>
      </c>
      <c r="B12762" s="48" t="n">
        <v>55</v>
      </c>
      <c r="C12762" s="7" t="n">
        <v>65534</v>
      </c>
      <c r="D12762" s="7" t="n">
        <v>65026</v>
      </c>
      <c r="E12762" s="7" t="n">
        <v>-80.370002746582</v>
      </c>
      <c r="F12762" s="7" t="n">
        <v>178.5</v>
      </c>
      <c r="G12762" s="7" t="n">
        <v>26.8700008392334</v>
      </c>
      <c r="H12762" s="7" t="n">
        <v>0.300000011920929</v>
      </c>
      <c r="I12762" s="7" t="n">
        <v>10</v>
      </c>
      <c r="J12762" s="7" t="n">
        <v>0</v>
      </c>
      <c r="K12762" s="7" t="n">
        <v>1</v>
      </c>
    </row>
    <row r="12763" spans="1:7">
      <c r="A12763" t="s">
        <v>4</v>
      </c>
      <c r="B12763" s="4" t="s">
        <v>5</v>
      </c>
      <c r="C12763" s="4" t="s">
        <v>14</v>
      </c>
      <c r="D12763" s="4" t="s">
        <v>10</v>
      </c>
      <c r="E12763" s="4" t="s">
        <v>24</v>
      </c>
      <c r="F12763" s="4" t="s">
        <v>10</v>
      </c>
      <c r="G12763" s="4" t="s">
        <v>9</v>
      </c>
      <c r="H12763" s="4" t="s">
        <v>9</v>
      </c>
      <c r="I12763" s="4" t="s">
        <v>10</v>
      </c>
      <c r="J12763" s="4" t="s">
        <v>10</v>
      </c>
      <c r="K12763" s="4" t="s">
        <v>9</v>
      </c>
      <c r="L12763" s="4" t="s">
        <v>9</v>
      </c>
      <c r="M12763" s="4" t="s">
        <v>9</v>
      </c>
      <c r="N12763" s="4" t="s">
        <v>9</v>
      </c>
      <c r="O12763" s="4" t="s">
        <v>6</v>
      </c>
    </row>
    <row r="12764" spans="1:7">
      <c r="A12764" t="n">
        <v>102580</v>
      </c>
      <c r="B12764" s="11" t="n">
        <v>50</v>
      </c>
      <c r="C12764" s="7" t="n">
        <v>0</v>
      </c>
      <c r="D12764" s="7" t="n">
        <v>2003</v>
      </c>
      <c r="E12764" s="7" t="n">
        <v>1</v>
      </c>
      <c r="F12764" s="7" t="n">
        <v>0</v>
      </c>
      <c r="G12764" s="7" t="n">
        <v>0</v>
      </c>
      <c r="H12764" s="7" t="n">
        <v>0</v>
      </c>
      <c r="I12764" s="7" t="n">
        <v>0</v>
      </c>
      <c r="J12764" s="7" t="n">
        <v>65533</v>
      </c>
      <c r="K12764" s="7" t="n">
        <v>0</v>
      </c>
      <c r="L12764" s="7" t="n">
        <v>0</v>
      </c>
      <c r="M12764" s="7" t="n">
        <v>0</v>
      </c>
      <c r="N12764" s="7" t="n">
        <v>0</v>
      </c>
      <c r="O12764" s="7" t="s">
        <v>13</v>
      </c>
    </row>
    <row r="12765" spans="1:7">
      <c r="A12765" t="s">
        <v>4</v>
      </c>
      <c r="B12765" s="4" t="s">
        <v>5</v>
      </c>
      <c r="C12765" s="4" t="s">
        <v>14</v>
      </c>
      <c r="D12765" s="4" t="s">
        <v>10</v>
      </c>
      <c r="E12765" s="4" t="s">
        <v>24</v>
      </c>
      <c r="F12765" s="4" t="s">
        <v>10</v>
      </c>
      <c r="G12765" s="4" t="s">
        <v>9</v>
      </c>
      <c r="H12765" s="4" t="s">
        <v>9</v>
      </c>
      <c r="I12765" s="4" t="s">
        <v>10</v>
      </c>
      <c r="J12765" s="4" t="s">
        <v>10</v>
      </c>
      <c r="K12765" s="4" t="s">
        <v>9</v>
      </c>
      <c r="L12765" s="4" t="s">
        <v>9</v>
      </c>
      <c r="M12765" s="4" t="s">
        <v>9</v>
      </c>
      <c r="N12765" s="4" t="s">
        <v>9</v>
      </c>
      <c r="O12765" s="4" t="s">
        <v>6</v>
      </c>
    </row>
    <row r="12766" spans="1:7">
      <c r="A12766" t="n">
        <v>102619</v>
      </c>
      <c r="B12766" s="11" t="n">
        <v>50</v>
      </c>
      <c r="C12766" s="7" t="n">
        <v>0</v>
      </c>
      <c r="D12766" s="7" t="n">
        <v>4255</v>
      </c>
      <c r="E12766" s="7" t="n">
        <v>1</v>
      </c>
      <c r="F12766" s="7" t="n">
        <v>0</v>
      </c>
      <c r="G12766" s="7" t="n">
        <v>0</v>
      </c>
      <c r="H12766" s="7" t="n">
        <v>-1069547520</v>
      </c>
      <c r="I12766" s="7" t="n">
        <v>0</v>
      </c>
      <c r="J12766" s="7" t="n">
        <v>65533</v>
      </c>
      <c r="K12766" s="7" t="n">
        <v>0</v>
      </c>
      <c r="L12766" s="7" t="n">
        <v>0</v>
      </c>
      <c r="M12766" s="7" t="n">
        <v>0</v>
      </c>
      <c r="N12766" s="7" t="n">
        <v>0</v>
      </c>
      <c r="O12766" s="7" t="s">
        <v>13</v>
      </c>
    </row>
    <row r="12767" spans="1:7">
      <c r="A12767" t="s">
        <v>4</v>
      </c>
      <c r="B12767" s="4" t="s">
        <v>5</v>
      </c>
      <c r="C12767" s="4" t="s">
        <v>10</v>
      </c>
      <c r="D12767" s="4" t="s">
        <v>14</v>
      </c>
    </row>
    <row r="12768" spans="1:7">
      <c r="A12768" t="n">
        <v>102658</v>
      </c>
      <c r="B12768" s="49" t="n">
        <v>56</v>
      </c>
      <c r="C12768" s="7" t="n">
        <v>65534</v>
      </c>
      <c r="D12768" s="7" t="n">
        <v>0</v>
      </c>
    </row>
    <row r="12769" spans="1:15">
      <c r="A12769" t="s">
        <v>4</v>
      </c>
      <c r="B12769" s="4" t="s">
        <v>5</v>
      </c>
      <c r="C12769" s="4" t="s">
        <v>10</v>
      </c>
      <c r="D12769" s="4" t="s">
        <v>24</v>
      </c>
      <c r="E12769" s="4" t="s">
        <v>24</v>
      </c>
      <c r="F12769" s="4" t="s">
        <v>24</v>
      </c>
      <c r="G12769" s="4" t="s">
        <v>24</v>
      </c>
    </row>
    <row r="12770" spans="1:15">
      <c r="A12770" t="n">
        <v>102662</v>
      </c>
      <c r="B12770" s="68" t="n">
        <v>131</v>
      </c>
      <c r="C12770" s="7" t="n">
        <v>65534</v>
      </c>
      <c r="D12770" s="7" t="n">
        <v>0</v>
      </c>
      <c r="E12770" s="7" t="n">
        <v>1</v>
      </c>
      <c r="F12770" s="7" t="n">
        <v>0.5</v>
      </c>
      <c r="G12770" s="7" t="n">
        <v>0.300000011920929</v>
      </c>
    </row>
    <row r="12771" spans="1:15">
      <c r="A12771" t="s">
        <v>4</v>
      </c>
      <c r="B12771" s="4" t="s">
        <v>5</v>
      </c>
      <c r="C12771" s="4" t="s">
        <v>10</v>
      </c>
      <c r="D12771" s="4" t="s">
        <v>10</v>
      </c>
      <c r="E12771" s="4" t="s">
        <v>24</v>
      </c>
      <c r="F12771" s="4" t="s">
        <v>24</v>
      </c>
      <c r="G12771" s="4" t="s">
        <v>24</v>
      </c>
      <c r="H12771" s="4" t="s">
        <v>24</v>
      </c>
      <c r="I12771" s="4" t="s">
        <v>14</v>
      </c>
      <c r="J12771" s="4" t="s">
        <v>10</v>
      </c>
    </row>
    <row r="12772" spans="1:15">
      <c r="A12772" t="n">
        <v>102681</v>
      </c>
      <c r="B12772" s="48" t="n">
        <v>55</v>
      </c>
      <c r="C12772" s="7" t="n">
        <v>65534</v>
      </c>
      <c r="D12772" s="7" t="n">
        <v>65533</v>
      </c>
      <c r="E12772" s="7" t="n">
        <v>-80.370002746582</v>
      </c>
      <c r="F12772" s="7" t="n">
        <v>177.979995727539</v>
      </c>
      <c r="G12772" s="7" t="n">
        <v>26.8700008392334</v>
      </c>
      <c r="H12772" s="7" t="n">
        <v>0</v>
      </c>
      <c r="I12772" s="7" t="n">
        <v>1</v>
      </c>
      <c r="J12772" s="7" t="n">
        <v>0</v>
      </c>
    </row>
    <row r="12773" spans="1:15">
      <c r="A12773" t="s">
        <v>4</v>
      </c>
      <c r="B12773" s="4" t="s">
        <v>5</v>
      </c>
      <c r="C12773" s="4" t="s">
        <v>10</v>
      </c>
      <c r="D12773" s="4" t="s">
        <v>14</v>
      </c>
      <c r="E12773" s="4" t="s">
        <v>6</v>
      </c>
      <c r="F12773" s="4" t="s">
        <v>24</v>
      </c>
      <c r="G12773" s="4" t="s">
        <v>24</v>
      </c>
      <c r="H12773" s="4" t="s">
        <v>24</v>
      </c>
    </row>
    <row r="12774" spans="1:15">
      <c r="A12774" t="n">
        <v>102705</v>
      </c>
      <c r="B12774" s="44" t="n">
        <v>48</v>
      </c>
      <c r="C12774" s="7" t="n">
        <v>65534</v>
      </c>
      <c r="D12774" s="7" t="n">
        <v>0</v>
      </c>
      <c r="E12774" s="7" t="s">
        <v>150</v>
      </c>
      <c r="F12774" s="7" t="n">
        <v>0.100000001490116</v>
      </c>
      <c r="G12774" s="7" t="n">
        <v>1.25</v>
      </c>
      <c r="H12774" s="7" t="n">
        <v>0</v>
      </c>
    </row>
    <row r="12775" spans="1:15">
      <c r="A12775" t="s">
        <v>4</v>
      </c>
      <c r="B12775" s="4" t="s">
        <v>5</v>
      </c>
      <c r="C12775" s="4" t="s">
        <v>10</v>
      </c>
      <c r="D12775" s="4" t="s">
        <v>24</v>
      </c>
      <c r="E12775" s="4" t="s">
        <v>24</v>
      </c>
      <c r="F12775" s="4" t="s">
        <v>14</v>
      </c>
    </row>
    <row r="12776" spans="1:15">
      <c r="A12776" t="n">
        <v>102732</v>
      </c>
      <c r="B12776" s="50" t="n">
        <v>52</v>
      </c>
      <c r="C12776" s="7" t="n">
        <v>65534</v>
      </c>
      <c r="D12776" s="7" t="n">
        <v>297.100006103516</v>
      </c>
      <c r="E12776" s="7" t="n">
        <v>5</v>
      </c>
      <c r="F12776" s="7" t="n">
        <v>1</v>
      </c>
    </row>
    <row r="12777" spans="1:15">
      <c r="A12777" t="s">
        <v>4</v>
      </c>
      <c r="B12777" s="4" t="s">
        <v>5</v>
      </c>
      <c r="C12777" s="4" t="s">
        <v>14</v>
      </c>
      <c r="D12777" s="4" t="s">
        <v>10</v>
      </c>
      <c r="E12777" s="4" t="s">
        <v>24</v>
      </c>
      <c r="F12777" s="4" t="s">
        <v>10</v>
      </c>
      <c r="G12777" s="4" t="s">
        <v>9</v>
      </c>
      <c r="H12777" s="4" t="s">
        <v>9</v>
      </c>
      <c r="I12777" s="4" t="s">
        <v>10</v>
      </c>
      <c r="J12777" s="4" t="s">
        <v>10</v>
      </c>
      <c r="K12777" s="4" t="s">
        <v>9</v>
      </c>
      <c r="L12777" s="4" t="s">
        <v>9</v>
      </c>
      <c r="M12777" s="4" t="s">
        <v>9</v>
      </c>
      <c r="N12777" s="4" t="s">
        <v>9</v>
      </c>
      <c r="O12777" s="4" t="s">
        <v>6</v>
      </c>
    </row>
    <row r="12778" spans="1:15">
      <c r="A12778" t="n">
        <v>102744</v>
      </c>
      <c r="B12778" s="11" t="n">
        <v>50</v>
      </c>
      <c r="C12778" s="7" t="n">
        <v>0</v>
      </c>
      <c r="D12778" s="7" t="n">
        <v>4014</v>
      </c>
      <c r="E12778" s="7" t="n">
        <v>0.200000002980232</v>
      </c>
      <c r="F12778" s="7" t="n">
        <v>0</v>
      </c>
      <c r="G12778" s="7" t="n">
        <v>0</v>
      </c>
      <c r="H12778" s="7" t="n">
        <v>0</v>
      </c>
      <c r="I12778" s="7" t="n">
        <v>0</v>
      </c>
      <c r="J12778" s="7" t="n">
        <v>65533</v>
      </c>
      <c r="K12778" s="7" t="n">
        <v>0</v>
      </c>
      <c r="L12778" s="7" t="n">
        <v>0</v>
      </c>
      <c r="M12778" s="7" t="n">
        <v>0</v>
      </c>
      <c r="N12778" s="7" t="n">
        <v>0</v>
      </c>
      <c r="O12778" s="7" t="s">
        <v>13</v>
      </c>
    </row>
    <row r="12779" spans="1:15">
      <c r="A12779" t="s">
        <v>4</v>
      </c>
      <c r="B12779" s="4" t="s">
        <v>5</v>
      </c>
      <c r="C12779" s="4" t="s">
        <v>10</v>
      </c>
    </row>
    <row r="12780" spans="1:15">
      <c r="A12780" t="n">
        <v>102783</v>
      </c>
      <c r="B12780" s="51" t="n">
        <v>54</v>
      </c>
      <c r="C12780" s="7" t="n">
        <v>65534</v>
      </c>
    </row>
    <row r="12781" spans="1:15">
      <c r="A12781" t="s">
        <v>4</v>
      </c>
      <c r="B12781" s="4" t="s">
        <v>5</v>
      </c>
    </row>
    <row r="12782" spans="1:15">
      <c r="A12782" t="n">
        <v>102786</v>
      </c>
      <c r="B12782" s="5" t="n">
        <v>1</v>
      </c>
    </row>
    <row r="12783" spans="1:15" s="3" customFormat="1" customHeight="0">
      <c r="A12783" s="3" t="s">
        <v>2</v>
      </c>
      <c r="B12783" s="3" t="s">
        <v>810</v>
      </c>
    </row>
    <row r="12784" spans="1:15">
      <c r="A12784" t="s">
        <v>4</v>
      </c>
      <c r="B12784" s="4" t="s">
        <v>5</v>
      </c>
      <c r="C12784" s="4" t="s">
        <v>10</v>
      </c>
      <c r="D12784" s="4" t="s">
        <v>10</v>
      </c>
      <c r="E12784" s="4" t="s">
        <v>10</v>
      </c>
    </row>
    <row r="12785" spans="1:15">
      <c r="A12785" t="n">
        <v>102788</v>
      </c>
      <c r="B12785" s="64" t="n">
        <v>61</v>
      </c>
      <c r="C12785" s="7" t="n">
        <v>65534</v>
      </c>
      <c r="D12785" s="7" t="n">
        <v>65533</v>
      </c>
      <c r="E12785" s="7" t="n">
        <v>1000</v>
      </c>
    </row>
    <row r="12786" spans="1:15">
      <c r="A12786" t="s">
        <v>4</v>
      </c>
      <c r="B12786" s="4" t="s">
        <v>5</v>
      </c>
      <c r="C12786" s="4" t="s">
        <v>10</v>
      </c>
    </row>
    <row r="12787" spans="1:15">
      <c r="A12787" t="n">
        <v>102795</v>
      </c>
      <c r="B12787" s="27" t="n">
        <v>16</v>
      </c>
      <c r="C12787" s="7" t="n">
        <v>500</v>
      </c>
    </row>
    <row r="12788" spans="1:15">
      <c r="A12788" t="s">
        <v>4</v>
      </c>
      <c r="B12788" s="4" t="s">
        <v>5</v>
      </c>
      <c r="C12788" s="4" t="s">
        <v>10</v>
      </c>
      <c r="D12788" s="4" t="s">
        <v>14</v>
      </c>
      <c r="E12788" s="4" t="s">
        <v>6</v>
      </c>
      <c r="F12788" s="4" t="s">
        <v>24</v>
      </c>
      <c r="G12788" s="4" t="s">
        <v>24</v>
      </c>
      <c r="H12788" s="4" t="s">
        <v>24</v>
      </c>
    </row>
    <row r="12789" spans="1:15">
      <c r="A12789" t="n">
        <v>102798</v>
      </c>
      <c r="B12789" s="44" t="n">
        <v>48</v>
      </c>
      <c r="C12789" s="7" t="n">
        <v>65534</v>
      </c>
      <c r="D12789" s="7" t="n">
        <v>0</v>
      </c>
      <c r="E12789" s="7" t="s">
        <v>146</v>
      </c>
      <c r="F12789" s="7" t="n">
        <v>-1</v>
      </c>
      <c r="G12789" s="7" t="n">
        <v>1</v>
      </c>
      <c r="H12789" s="7" t="n">
        <v>0</v>
      </c>
    </row>
    <row r="12790" spans="1:15">
      <c r="A12790" t="s">
        <v>4</v>
      </c>
      <c r="B12790" s="4" t="s">
        <v>5</v>
      </c>
      <c r="C12790" s="4" t="s">
        <v>10</v>
      </c>
      <c r="D12790" s="4" t="s">
        <v>10</v>
      </c>
      <c r="E12790" s="4" t="s">
        <v>24</v>
      </c>
      <c r="F12790" s="4" t="s">
        <v>24</v>
      </c>
      <c r="G12790" s="4" t="s">
        <v>24</v>
      </c>
      <c r="H12790" s="4" t="s">
        <v>24</v>
      </c>
      <c r="I12790" s="4" t="s">
        <v>14</v>
      </c>
      <c r="J12790" s="4" t="s">
        <v>10</v>
      </c>
    </row>
    <row r="12791" spans="1:15">
      <c r="A12791" t="n">
        <v>102827</v>
      </c>
      <c r="B12791" s="48" t="n">
        <v>55</v>
      </c>
      <c r="C12791" s="7" t="n">
        <v>65534</v>
      </c>
      <c r="D12791" s="7" t="n">
        <v>65533</v>
      </c>
      <c r="E12791" s="7" t="n">
        <v>-90.5299987792969</v>
      </c>
      <c r="F12791" s="7" t="n">
        <v>173.550003051758</v>
      </c>
      <c r="G12791" s="7" t="n">
        <v>30.7099990844727</v>
      </c>
      <c r="H12791" s="7" t="n">
        <v>2.79999995231628</v>
      </c>
      <c r="I12791" s="7" t="n">
        <v>0</v>
      </c>
      <c r="J12791" s="7" t="n">
        <v>0</v>
      </c>
    </row>
    <row r="12792" spans="1:15">
      <c r="A12792" t="s">
        <v>4</v>
      </c>
      <c r="B12792" s="4" t="s">
        <v>5</v>
      </c>
      <c r="C12792" s="4" t="s">
        <v>10</v>
      </c>
      <c r="D12792" s="4" t="s">
        <v>14</v>
      </c>
    </row>
    <row r="12793" spans="1:15">
      <c r="A12793" t="n">
        <v>102851</v>
      </c>
      <c r="B12793" s="49" t="n">
        <v>56</v>
      </c>
      <c r="C12793" s="7" t="n">
        <v>65534</v>
      </c>
      <c r="D12793" s="7" t="n">
        <v>0</v>
      </c>
    </row>
    <row r="12794" spans="1:15">
      <c r="A12794" t="s">
        <v>4</v>
      </c>
      <c r="B12794" s="4" t="s">
        <v>5</v>
      </c>
      <c r="C12794" s="4" t="s">
        <v>10</v>
      </c>
      <c r="D12794" s="4" t="s">
        <v>14</v>
      </c>
      <c r="E12794" s="4" t="s">
        <v>6</v>
      </c>
      <c r="F12794" s="4" t="s">
        <v>24</v>
      </c>
      <c r="G12794" s="4" t="s">
        <v>24</v>
      </c>
      <c r="H12794" s="4" t="s">
        <v>24</v>
      </c>
    </row>
    <row r="12795" spans="1:15">
      <c r="A12795" t="n">
        <v>102855</v>
      </c>
      <c r="B12795" s="44" t="n">
        <v>48</v>
      </c>
      <c r="C12795" s="7" t="n">
        <v>65534</v>
      </c>
      <c r="D12795" s="7" t="n">
        <v>0</v>
      </c>
      <c r="E12795" s="7" t="s">
        <v>149</v>
      </c>
      <c r="F12795" s="7" t="n">
        <v>-1</v>
      </c>
      <c r="G12795" s="7" t="n">
        <v>1</v>
      </c>
      <c r="H12795" s="7" t="n">
        <v>0</v>
      </c>
    </row>
    <row r="12796" spans="1:15">
      <c r="A12796" t="s">
        <v>4</v>
      </c>
      <c r="B12796" s="4" t="s">
        <v>5</v>
      </c>
      <c r="C12796" s="4" t="s">
        <v>10</v>
      </c>
      <c r="D12796" s="4" t="s">
        <v>10</v>
      </c>
      <c r="E12796" s="4" t="s">
        <v>10</v>
      </c>
    </row>
    <row r="12797" spans="1:15">
      <c r="A12797" t="n">
        <v>102884</v>
      </c>
      <c r="B12797" s="64" t="n">
        <v>61</v>
      </c>
      <c r="C12797" s="7" t="n">
        <v>65534</v>
      </c>
      <c r="D12797" s="7" t="n">
        <v>28</v>
      </c>
      <c r="E12797" s="7" t="n">
        <v>1000</v>
      </c>
    </row>
    <row r="12798" spans="1:15">
      <c r="A12798" t="s">
        <v>4</v>
      </c>
      <c r="B12798" s="4" t="s">
        <v>5</v>
      </c>
    </row>
    <row r="12799" spans="1:15">
      <c r="A12799" t="n">
        <v>102891</v>
      </c>
      <c r="B12799" s="5" t="n">
        <v>1</v>
      </c>
    </row>
    <row r="12800" spans="1:15" s="3" customFormat="1" customHeight="0">
      <c r="A12800" s="3" t="s">
        <v>2</v>
      </c>
      <c r="B12800" s="3" t="s">
        <v>811</v>
      </c>
    </row>
    <row r="12801" spans="1:10">
      <c r="A12801" t="s">
        <v>4</v>
      </c>
      <c r="B12801" s="4" t="s">
        <v>5</v>
      </c>
      <c r="C12801" s="4" t="s">
        <v>10</v>
      </c>
    </row>
    <row r="12802" spans="1:10">
      <c r="A12802" t="n">
        <v>102892</v>
      </c>
      <c r="B12802" s="27" t="n">
        <v>16</v>
      </c>
      <c r="C12802" s="7" t="n">
        <v>400</v>
      </c>
    </row>
    <row r="12803" spans="1:10">
      <c r="A12803" t="s">
        <v>4</v>
      </c>
      <c r="B12803" s="4" t="s">
        <v>5</v>
      </c>
      <c r="C12803" s="4" t="s">
        <v>10</v>
      </c>
      <c r="D12803" s="4" t="s">
        <v>14</v>
      </c>
      <c r="E12803" s="4" t="s">
        <v>6</v>
      </c>
      <c r="F12803" s="4" t="s">
        <v>24</v>
      </c>
      <c r="G12803" s="4" t="s">
        <v>24</v>
      </c>
      <c r="H12803" s="4" t="s">
        <v>24</v>
      </c>
    </row>
    <row r="12804" spans="1:10">
      <c r="A12804" t="n">
        <v>102895</v>
      </c>
      <c r="B12804" s="44" t="n">
        <v>48</v>
      </c>
      <c r="C12804" s="7" t="n">
        <v>65534</v>
      </c>
      <c r="D12804" s="7" t="n">
        <v>0</v>
      </c>
      <c r="E12804" s="7" t="s">
        <v>146</v>
      </c>
      <c r="F12804" s="7" t="n">
        <v>-1</v>
      </c>
      <c r="G12804" s="7" t="n">
        <v>1</v>
      </c>
      <c r="H12804" s="7" t="n">
        <v>0</v>
      </c>
    </row>
    <row r="12805" spans="1:10">
      <c r="A12805" t="s">
        <v>4</v>
      </c>
      <c r="B12805" s="4" t="s">
        <v>5</v>
      </c>
      <c r="C12805" s="4" t="s">
        <v>10</v>
      </c>
      <c r="D12805" s="4" t="s">
        <v>10</v>
      </c>
      <c r="E12805" s="4" t="s">
        <v>24</v>
      </c>
      <c r="F12805" s="4" t="s">
        <v>24</v>
      </c>
      <c r="G12805" s="4" t="s">
        <v>24</v>
      </c>
      <c r="H12805" s="4" t="s">
        <v>24</v>
      </c>
      <c r="I12805" s="4" t="s">
        <v>14</v>
      </c>
      <c r="J12805" s="4" t="s">
        <v>10</v>
      </c>
    </row>
    <row r="12806" spans="1:10">
      <c r="A12806" t="n">
        <v>102924</v>
      </c>
      <c r="B12806" s="48" t="n">
        <v>55</v>
      </c>
      <c r="C12806" s="7" t="n">
        <v>65534</v>
      </c>
      <c r="D12806" s="7" t="n">
        <v>65533</v>
      </c>
      <c r="E12806" s="7" t="n">
        <v>-89.6800003051758</v>
      </c>
      <c r="F12806" s="7" t="n">
        <v>173.550003051758</v>
      </c>
      <c r="G12806" s="7" t="n">
        <v>29.8400001525879</v>
      </c>
      <c r="H12806" s="7" t="n">
        <v>2.79999995231628</v>
      </c>
      <c r="I12806" s="7" t="n">
        <v>0</v>
      </c>
      <c r="J12806" s="7" t="n">
        <v>0</v>
      </c>
    </row>
    <row r="12807" spans="1:10">
      <c r="A12807" t="s">
        <v>4</v>
      </c>
      <c r="B12807" s="4" t="s">
        <v>5</v>
      </c>
      <c r="C12807" s="4" t="s">
        <v>10</v>
      </c>
      <c r="D12807" s="4" t="s">
        <v>14</v>
      </c>
    </row>
    <row r="12808" spans="1:10">
      <c r="A12808" t="n">
        <v>102948</v>
      </c>
      <c r="B12808" s="49" t="n">
        <v>56</v>
      </c>
      <c r="C12808" s="7" t="n">
        <v>65534</v>
      </c>
      <c r="D12808" s="7" t="n">
        <v>0</v>
      </c>
    </row>
    <row r="12809" spans="1:10">
      <c r="A12809" t="s">
        <v>4</v>
      </c>
      <c r="B12809" s="4" t="s">
        <v>5</v>
      </c>
      <c r="C12809" s="4" t="s">
        <v>10</v>
      </c>
      <c r="D12809" s="4" t="s">
        <v>14</v>
      </c>
      <c r="E12809" s="4" t="s">
        <v>6</v>
      </c>
      <c r="F12809" s="4" t="s">
        <v>24</v>
      </c>
      <c r="G12809" s="4" t="s">
        <v>24</v>
      </c>
      <c r="H12809" s="4" t="s">
        <v>24</v>
      </c>
    </row>
    <row r="12810" spans="1:10">
      <c r="A12810" t="n">
        <v>102952</v>
      </c>
      <c r="B12810" s="44" t="n">
        <v>48</v>
      </c>
      <c r="C12810" s="7" t="n">
        <v>65534</v>
      </c>
      <c r="D12810" s="7" t="n">
        <v>0</v>
      </c>
      <c r="E12810" s="7" t="s">
        <v>149</v>
      </c>
      <c r="F12810" s="7" t="n">
        <v>-1</v>
      </c>
      <c r="G12810" s="7" t="n">
        <v>1</v>
      </c>
      <c r="H12810" s="7" t="n">
        <v>0</v>
      </c>
    </row>
    <row r="12811" spans="1:10">
      <c r="A12811" t="s">
        <v>4</v>
      </c>
      <c r="B12811" s="4" t="s">
        <v>5</v>
      </c>
      <c r="C12811" s="4" t="s">
        <v>10</v>
      </c>
      <c r="D12811" s="4" t="s">
        <v>10</v>
      </c>
      <c r="E12811" s="4" t="s">
        <v>24</v>
      </c>
      <c r="F12811" s="4" t="s">
        <v>14</v>
      </c>
    </row>
    <row r="12812" spans="1:10">
      <c r="A12812" t="n">
        <v>102981</v>
      </c>
      <c r="B12812" s="80" t="n">
        <v>53</v>
      </c>
      <c r="C12812" s="7" t="n">
        <v>65534</v>
      </c>
      <c r="D12812" s="7" t="n">
        <v>28</v>
      </c>
      <c r="E12812" s="7" t="n">
        <v>10</v>
      </c>
      <c r="F12812" s="7" t="n">
        <v>1</v>
      </c>
    </row>
    <row r="12813" spans="1:10">
      <c r="A12813" t="s">
        <v>4</v>
      </c>
      <c r="B12813" s="4" t="s">
        <v>5</v>
      </c>
      <c r="C12813" s="4" t="s">
        <v>10</v>
      </c>
      <c r="D12813" s="4" t="s">
        <v>10</v>
      </c>
      <c r="E12813" s="4" t="s">
        <v>10</v>
      </c>
    </row>
    <row r="12814" spans="1:10">
      <c r="A12814" t="n">
        <v>102991</v>
      </c>
      <c r="B12814" s="64" t="n">
        <v>61</v>
      </c>
      <c r="C12814" s="7" t="n">
        <v>65534</v>
      </c>
      <c r="D12814" s="7" t="n">
        <v>28</v>
      </c>
      <c r="E12814" s="7" t="n">
        <v>1000</v>
      </c>
    </row>
    <row r="12815" spans="1:10">
      <c r="A12815" t="s">
        <v>4</v>
      </c>
      <c r="B12815" s="4" t="s">
        <v>5</v>
      </c>
    </row>
    <row r="12816" spans="1:10">
      <c r="A12816" t="n">
        <v>102998</v>
      </c>
      <c r="B12816" s="5" t="n">
        <v>1</v>
      </c>
    </row>
    <row r="12817" spans="1:10" s="3" customFormat="1" customHeight="0">
      <c r="A12817" s="3" t="s">
        <v>2</v>
      </c>
      <c r="B12817" s="3" t="s">
        <v>812</v>
      </c>
    </row>
    <row r="12818" spans="1:10">
      <c r="A12818" t="s">
        <v>4</v>
      </c>
      <c r="B12818" s="4" t="s">
        <v>5</v>
      </c>
      <c r="C12818" s="4" t="s">
        <v>10</v>
      </c>
      <c r="D12818" s="4" t="s">
        <v>10</v>
      </c>
      <c r="E12818" s="4" t="s">
        <v>10</v>
      </c>
    </row>
    <row r="12819" spans="1:10">
      <c r="A12819" t="n">
        <v>103000</v>
      </c>
      <c r="B12819" s="64" t="n">
        <v>61</v>
      </c>
      <c r="C12819" s="7" t="n">
        <v>65534</v>
      </c>
      <c r="D12819" s="7" t="n">
        <v>65533</v>
      </c>
      <c r="E12819" s="7" t="n">
        <v>1000</v>
      </c>
    </row>
    <row r="12820" spans="1:10">
      <c r="A12820" t="s">
        <v>4</v>
      </c>
      <c r="B12820" s="4" t="s">
        <v>5</v>
      </c>
      <c r="C12820" s="4" t="s">
        <v>10</v>
      </c>
    </row>
    <row r="12821" spans="1:10">
      <c r="A12821" t="n">
        <v>103007</v>
      </c>
      <c r="B12821" s="27" t="n">
        <v>16</v>
      </c>
      <c r="C12821" s="7" t="n">
        <v>600</v>
      </c>
    </row>
    <row r="12822" spans="1:10">
      <c r="A12822" t="s">
        <v>4</v>
      </c>
      <c r="B12822" s="4" t="s">
        <v>5</v>
      </c>
      <c r="C12822" s="4" t="s">
        <v>10</v>
      </c>
      <c r="D12822" s="4" t="s">
        <v>14</v>
      </c>
      <c r="E12822" s="4" t="s">
        <v>6</v>
      </c>
      <c r="F12822" s="4" t="s">
        <v>24</v>
      </c>
      <c r="G12822" s="4" t="s">
        <v>24</v>
      </c>
      <c r="H12822" s="4" t="s">
        <v>24</v>
      </c>
    </row>
    <row r="12823" spans="1:10">
      <c r="A12823" t="n">
        <v>103010</v>
      </c>
      <c r="B12823" s="44" t="n">
        <v>48</v>
      </c>
      <c r="C12823" s="7" t="n">
        <v>65534</v>
      </c>
      <c r="D12823" s="7" t="n">
        <v>0</v>
      </c>
      <c r="E12823" s="7" t="s">
        <v>146</v>
      </c>
      <c r="F12823" s="7" t="n">
        <v>-1</v>
      </c>
      <c r="G12823" s="7" t="n">
        <v>1</v>
      </c>
      <c r="H12823" s="7" t="n">
        <v>0</v>
      </c>
    </row>
    <row r="12824" spans="1:10">
      <c r="A12824" t="s">
        <v>4</v>
      </c>
      <c r="B12824" s="4" t="s">
        <v>5</v>
      </c>
      <c r="C12824" s="4" t="s">
        <v>10</v>
      </c>
      <c r="D12824" s="4" t="s">
        <v>10</v>
      </c>
      <c r="E12824" s="4" t="s">
        <v>24</v>
      </c>
      <c r="F12824" s="4" t="s">
        <v>24</v>
      </c>
      <c r="G12824" s="4" t="s">
        <v>24</v>
      </c>
      <c r="H12824" s="4" t="s">
        <v>24</v>
      </c>
      <c r="I12824" s="4" t="s">
        <v>14</v>
      </c>
      <c r="J12824" s="4" t="s">
        <v>10</v>
      </c>
    </row>
    <row r="12825" spans="1:10">
      <c r="A12825" t="n">
        <v>103039</v>
      </c>
      <c r="B12825" s="48" t="n">
        <v>55</v>
      </c>
      <c r="C12825" s="7" t="n">
        <v>65534</v>
      </c>
      <c r="D12825" s="7" t="n">
        <v>65533</v>
      </c>
      <c r="E12825" s="7" t="n">
        <v>-90.2200012207031</v>
      </c>
      <c r="F12825" s="7" t="n">
        <v>173.550003051758</v>
      </c>
      <c r="G12825" s="7" t="n">
        <v>28.2999992370605</v>
      </c>
      <c r="H12825" s="7" t="n">
        <v>2.79999995231628</v>
      </c>
      <c r="I12825" s="7" t="n">
        <v>0</v>
      </c>
      <c r="J12825" s="7" t="n">
        <v>0</v>
      </c>
    </row>
    <row r="12826" spans="1:10">
      <c r="A12826" t="s">
        <v>4</v>
      </c>
      <c r="B12826" s="4" t="s">
        <v>5</v>
      </c>
      <c r="C12826" s="4" t="s">
        <v>10</v>
      </c>
      <c r="D12826" s="4" t="s">
        <v>14</v>
      </c>
    </row>
    <row r="12827" spans="1:10">
      <c r="A12827" t="n">
        <v>103063</v>
      </c>
      <c r="B12827" s="49" t="n">
        <v>56</v>
      </c>
      <c r="C12827" s="7" t="n">
        <v>65534</v>
      </c>
      <c r="D12827" s="7" t="n">
        <v>0</v>
      </c>
    </row>
    <row r="12828" spans="1:10">
      <c r="A12828" t="s">
        <v>4</v>
      </c>
      <c r="B12828" s="4" t="s">
        <v>5</v>
      </c>
      <c r="C12828" s="4" t="s">
        <v>10</v>
      </c>
      <c r="D12828" s="4" t="s">
        <v>14</v>
      </c>
      <c r="E12828" s="4" t="s">
        <v>6</v>
      </c>
      <c r="F12828" s="4" t="s">
        <v>24</v>
      </c>
      <c r="G12828" s="4" t="s">
        <v>24</v>
      </c>
      <c r="H12828" s="4" t="s">
        <v>24</v>
      </c>
    </row>
    <row r="12829" spans="1:10">
      <c r="A12829" t="n">
        <v>103067</v>
      </c>
      <c r="B12829" s="44" t="n">
        <v>48</v>
      </c>
      <c r="C12829" s="7" t="n">
        <v>65534</v>
      </c>
      <c r="D12829" s="7" t="n">
        <v>0</v>
      </c>
      <c r="E12829" s="7" t="s">
        <v>149</v>
      </c>
      <c r="F12829" s="7" t="n">
        <v>-1</v>
      </c>
      <c r="G12829" s="7" t="n">
        <v>1</v>
      </c>
      <c r="H12829" s="7" t="n">
        <v>0</v>
      </c>
    </row>
    <row r="12830" spans="1:10">
      <c r="A12830" t="s">
        <v>4</v>
      </c>
      <c r="B12830" s="4" t="s">
        <v>5</v>
      </c>
      <c r="C12830" s="4" t="s">
        <v>10</v>
      </c>
      <c r="D12830" s="4" t="s">
        <v>10</v>
      </c>
      <c r="E12830" s="4" t="s">
        <v>10</v>
      </c>
    </row>
    <row r="12831" spans="1:10">
      <c r="A12831" t="n">
        <v>103096</v>
      </c>
      <c r="B12831" s="64" t="n">
        <v>61</v>
      </c>
      <c r="C12831" s="7" t="n">
        <v>65534</v>
      </c>
      <c r="D12831" s="7" t="n">
        <v>28</v>
      </c>
      <c r="E12831" s="7" t="n">
        <v>1000</v>
      </c>
    </row>
    <row r="12832" spans="1:10">
      <c r="A12832" t="s">
        <v>4</v>
      </c>
      <c r="B12832" s="4" t="s">
        <v>5</v>
      </c>
    </row>
    <row r="12833" spans="1:10">
      <c r="A12833" t="n">
        <v>103103</v>
      </c>
      <c r="B12833" s="5" t="n">
        <v>1</v>
      </c>
    </row>
    <row r="12834" spans="1:10" s="3" customFormat="1" customHeight="0">
      <c r="A12834" s="3" t="s">
        <v>2</v>
      </c>
      <c r="B12834" s="3" t="s">
        <v>813</v>
      </c>
    </row>
    <row r="12835" spans="1:10">
      <c r="A12835" t="s">
        <v>4</v>
      </c>
      <c r="B12835" s="4" t="s">
        <v>5</v>
      </c>
      <c r="C12835" s="4" t="s">
        <v>10</v>
      </c>
      <c r="D12835" s="4" t="s">
        <v>10</v>
      </c>
      <c r="E12835" s="4" t="s">
        <v>10</v>
      </c>
    </row>
    <row r="12836" spans="1:10">
      <c r="A12836" t="n">
        <v>103104</v>
      </c>
      <c r="B12836" s="64" t="n">
        <v>61</v>
      </c>
      <c r="C12836" s="7" t="n">
        <v>65534</v>
      </c>
      <c r="D12836" s="7" t="n">
        <v>65533</v>
      </c>
      <c r="E12836" s="7" t="n">
        <v>1000</v>
      </c>
    </row>
    <row r="12837" spans="1:10">
      <c r="A12837" t="s">
        <v>4</v>
      </c>
      <c r="B12837" s="4" t="s">
        <v>5</v>
      </c>
      <c r="C12837" s="4" t="s">
        <v>10</v>
      </c>
    </row>
    <row r="12838" spans="1:10">
      <c r="A12838" t="n">
        <v>103111</v>
      </c>
      <c r="B12838" s="27" t="n">
        <v>16</v>
      </c>
      <c r="C12838" s="7" t="n">
        <v>400</v>
      </c>
    </row>
    <row r="12839" spans="1:10">
      <c r="A12839" t="s">
        <v>4</v>
      </c>
      <c r="B12839" s="4" t="s">
        <v>5</v>
      </c>
      <c r="C12839" s="4" t="s">
        <v>10</v>
      </c>
      <c r="D12839" s="4" t="s">
        <v>14</v>
      </c>
      <c r="E12839" s="4" t="s">
        <v>6</v>
      </c>
      <c r="F12839" s="4" t="s">
        <v>24</v>
      </c>
      <c r="G12839" s="4" t="s">
        <v>24</v>
      </c>
      <c r="H12839" s="4" t="s">
        <v>24</v>
      </c>
    </row>
    <row r="12840" spans="1:10">
      <c r="A12840" t="n">
        <v>103114</v>
      </c>
      <c r="B12840" s="44" t="n">
        <v>48</v>
      </c>
      <c r="C12840" s="7" t="n">
        <v>65534</v>
      </c>
      <c r="D12840" s="7" t="n">
        <v>0</v>
      </c>
      <c r="E12840" s="7" t="s">
        <v>146</v>
      </c>
      <c r="F12840" s="7" t="n">
        <v>-1</v>
      </c>
      <c r="G12840" s="7" t="n">
        <v>1</v>
      </c>
      <c r="H12840" s="7" t="n">
        <v>0</v>
      </c>
    </row>
    <row r="12841" spans="1:10">
      <c r="A12841" t="s">
        <v>4</v>
      </c>
      <c r="B12841" s="4" t="s">
        <v>5</v>
      </c>
      <c r="C12841" s="4" t="s">
        <v>10</v>
      </c>
      <c r="D12841" s="4" t="s">
        <v>10</v>
      </c>
      <c r="E12841" s="4" t="s">
        <v>24</v>
      </c>
      <c r="F12841" s="4" t="s">
        <v>24</v>
      </c>
      <c r="G12841" s="4" t="s">
        <v>24</v>
      </c>
      <c r="H12841" s="4" t="s">
        <v>24</v>
      </c>
      <c r="I12841" s="4" t="s">
        <v>14</v>
      </c>
      <c r="J12841" s="4" t="s">
        <v>10</v>
      </c>
    </row>
    <row r="12842" spans="1:10">
      <c r="A12842" t="n">
        <v>103143</v>
      </c>
      <c r="B12842" s="48" t="n">
        <v>55</v>
      </c>
      <c r="C12842" s="7" t="n">
        <v>65534</v>
      </c>
      <c r="D12842" s="7" t="n">
        <v>65533</v>
      </c>
      <c r="E12842" s="7" t="n">
        <v>-88.5400009155273</v>
      </c>
      <c r="F12842" s="7" t="n">
        <v>173.550003051758</v>
      </c>
      <c r="G12842" s="7" t="n">
        <v>28.8700008392334</v>
      </c>
      <c r="H12842" s="7" t="n">
        <v>2.79999995231628</v>
      </c>
      <c r="I12842" s="7" t="n">
        <v>0</v>
      </c>
      <c r="J12842" s="7" t="n">
        <v>0</v>
      </c>
    </row>
    <row r="12843" spans="1:10">
      <c r="A12843" t="s">
        <v>4</v>
      </c>
      <c r="B12843" s="4" t="s">
        <v>5</v>
      </c>
      <c r="C12843" s="4" t="s">
        <v>10</v>
      </c>
      <c r="D12843" s="4" t="s">
        <v>14</v>
      </c>
    </row>
    <row r="12844" spans="1:10">
      <c r="A12844" t="n">
        <v>103167</v>
      </c>
      <c r="B12844" s="49" t="n">
        <v>56</v>
      </c>
      <c r="C12844" s="7" t="n">
        <v>65534</v>
      </c>
      <c r="D12844" s="7" t="n">
        <v>0</v>
      </c>
    </row>
    <row r="12845" spans="1:10">
      <c r="A12845" t="s">
        <v>4</v>
      </c>
      <c r="B12845" s="4" t="s">
        <v>5</v>
      </c>
      <c r="C12845" s="4" t="s">
        <v>10</v>
      </c>
      <c r="D12845" s="4" t="s">
        <v>14</v>
      </c>
      <c r="E12845" s="4" t="s">
        <v>6</v>
      </c>
      <c r="F12845" s="4" t="s">
        <v>24</v>
      </c>
      <c r="G12845" s="4" t="s">
        <v>24</v>
      </c>
      <c r="H12845" s="4" t="s">
        <v>24</v>
      </c>
    </row>
    <row r="12846" spans="1:10">
      <c r="A12846" t="n">
        <v>103171</v>
      </c>
      <c r="B12846" s="44" t="n">
        <v>48</v>
      </c>
      <c r="C12846" s="7" t="n">
        <v>65534</v>
      </c>
      <c r="D12846" s="7" t="n">
        <v>0</v>
      </c>
      <c r="E12846" s="7" t="s">
        <v>149</v>
      </c>
      <c r="F12846" s="7" t="n">
        <v>-1</v>
      </c>
      <c r="G12846" s="7" t="n">
        <v>1</v>
      </c>
      <c r="H12846" s="7" t="n">
        <v>0</v>
      </c>
    </row>
    <row r="12847" spans="1:10">
      <c r="A12847" t="s">
        <v>4</v>
      </c>
      <c r="B12847" s="4" t="s">
        <v>5</v>
      </c>
      <c r="C12847" s="4" t="s">
        <v>10</v>
      </c>
      <c r="D12847" s="4" t="s">
        <v>10</v>
      </c>
      <c r="E12847" s="4" t="s">
        <v>10</v>
      </c>
    </row>
    <row r="12848" spans="1:10">
      <c r="A12848" t="n">
        <v>103200</v>
      </c>
      <c r="B12848" s="64" t="n">
        <v>61</v>
      </c>
      <c r="C12848" s="7" t="n">
        <v>65534</v>
      </c>
      <c r="D12848" s="7" t="n">
        <v>28</v>
      </c>
      <c r="E12848" s="7" t="n">
        <v>1000</v>
      </c>
    </row>
    <row r="12849" spans="1:10">
      <c r="A12849" t="s">
        <v>4</v>
      </c>
      <c r="B12849" s="4" t="s">
        <v>5</v>
      </c>
    </row>
    <row r="12850" spans="1:10">
      <c r="A12850" t="n">
        <v>103207</v>
      </c>
      <c r="B12850" s="5" t="n">
        <v>1</v>
      </c>
    </row>
    <row r="12851" spans="1:10" s="3" customFormat="1" customHeight="0">
      <c r="A12851" s="3" t="s">
        <v>2</v>
      </c>
      <c r="B12851" s="3" t="s">
        <v>814</v>
      </c>
    </row>
    <row r="12852" spans="1:10">
      <c r="A12852" t="s">
        <v>4</v>
      </c>
      <c r="B12852" s="4" t="s">
        <v>5</v>
      </c>
      <c r="C12852" s="4" t="s">
        <v>10</v>
      </c>
      <c r="D12852" s="4" t="s">
        <v>10</v>
      </c>
      <c r="E12852" s="4" t="s">
        <v>10</v>
      </c>
    </row>
    <row r="12853" spans="1:10">
      <c r="A12853" t="n">
        <v>103208</v>
      </c>
      <c r="B12853" s="64" t="n">
        <v>61</v>
      </c>
      <c r="C12853" s="7" t="n">
        <v>65534</v>
      </c>
      <c r="D12853" s="7" t="n">
        <v>65533</v>
      </c>
      <c r="E12853" s="7" t="n">
        <v>1000</v>
      </c>
    </row>
    <row r="12854" spans="1:10">
      <c r="A12854" t="s">
        <v>4</v>
      </c>
      <c r="B12854" s="4" t="s">
        <v>5</v>
      </c>
      <c r="C12854" s="4" t="s">
        <v>10</v>
      </c>
    </row>
    <row r="12855" spans="1:10">
      <c r="A12855" t="n">
        <v>103215</v>
      </c>
      <c r="B12855" s="27" t="n">
        <v>16</v>
      </c>
      <c r="C12855" s="7" t="n">
        <v>400</v>
      </c>
    </row>
    <row r="12856" spans="1:10">
      <c r="A12856" t="s">
        <v>4</v>
      </c>
      <c r="B12856" s="4" t="s">
        <v>5</v>
      </c>
      <c r="C12856" s="4" t="s">
        <v>10</v>
      </c>
      <c r="D12856" s="4" t="s">
        <v>14</v>
      </c>
      <c r="E12856" s="4" t="s">
        <v>6</v>
      </c>
      <c r="F12856" s="4" t="s">
        <v>24</v>
      </c>
      <c r="G12856" s="4" t="s">
        <v>24</v>
      </c>
      <c r="H12856" s="4" t="s">
        <v>24</v>
      </c>
    </row>
    <row r="12857" spans="1:10">
      <c r="A12857" t="n">
        <v>103218</v>
      </c>
      <c r="B12857" s="44" t="n">
        <v>48</v>
      </c>
      <c r="C12857" s="7" t="n">
        <v>65534</v>
      </c>
      <c r="D12857" s="7" t="n">
        <v>0</v>
      </c>
      <c r="E12857" s="7" t="s">
        <v>146</v>
      </c>
      <c r="F12857" s="7" t="n">
        <v>-1</v>
      </c>
      <c r="G12857" s="7" t="n">
        <v>1</v>
      </c>
      <c r="H12857" s="7" t="n">
        <v>0</v>
      </c>
    </row>
    <row r="12858" spans="1:10">
      <c r="A12858" t="s">
        <v>4</v>
      </c>
      <c r="B12858" s="4" t="s">
        <v>5</v>
      </c>
      <c r="C12858" s="4" t="s">
        <v>10</v>
      </c>
      <c r="D12858" s="4" t="s">
        <v>10</v>
      </c>
      <c r="E12858" s="4" t="s">
        <v>24</v>
      </c>
      <c r="F12858" s="4" t="s">
        <v>24</v>
      </c>
      <c r="G12858" s="4" t="s">
        <v>24</v>
      </c>
      <c r="H12858" s="4" t="s">
        <v>24</v>
      </c>
      <c r="I12858" s="4" t="s">
        <v>14</v>
      </c>
      <c r="J12858" s="4" t="s">
        <v>10</v>
      </c>
    </row>
    <row r="12859" spans="1:10">
      <c r="A12859" t="n">
        <v>103247</v>
      </c>
      <c r="B12859" s="48" t="n">
        <v>55</v>
      </c>
      <c r="C12859" s="7" t="n">
        <v>65534</v>
      </c>
      <c r="D12859" s="7" t="n">
        <v>65533</v>
      </c>
      <c r="E12859" s="7" t="n">
        <v>-89.4199981689453</v>
      </c>
      <c r="F12859" s="7" t="n">
        <v>173.550003051758</v>
      </c>
      <c r="G12859" s="7" t="n">
        <v>31.2000007629395</v>
      </c>
      <c r="H12859" s="7" t="n">
        <v>2.79999995231628</v>
      </c>
      <c r="I12859" s="7" t="n">
        <v>0</v>
      </c>
      <c r="J12859" s="7" t="n">
        <v>0</v>
      </c>
    </row>
    <row r="12860" spans="1:10">
      <c r="A12860" t="s">
        <v>4</v>
      </c>
      <c r="B12860" s="4" t="s">
        <v>5</v>
      </c>
      <c r="C12860" s="4" t="s">
        <v>10</v>
      </c>
      <c r="D12860" s="4" t="s">
        <v>14</v>
      </c>
    </row>
    <row r="12861" spans="1:10">
      <c r="A12861" t="n">
        <v>103271</v>
      </c>
      <c r="B12861" s="49" t="n">
        <v>56</v>
      </c>
      <c r="C12861" s="7" t="n">
        <v>65534</v>
      </c>
      <c r="D12861" s="7" t="n">
        <v>0</v>
      </c>
    </row>
    <row r="12862" spans="1:10">
      <c r="A12862" t="s">
        <v>4</v>
      </c>
      <c r="B12862" s="4" t="s">
        <v>5</v>
      </c>
      <c r="C12862" s="4" t="s">
        <v>10</v>
      </c>
      <c r="D12862" s="4" t="s">
        <v>14</v>
      </c>
      <c r="E12862" s="4" t="s">
        <v>6</v>
      </c>
      <c r="F12862" s="4" t="s">
        <v>24</v>
      </c>
      <c r="G12862" s="4" t="s">
        <v>24</v>
      </c>
      <c r="H12862" s="4" t="s">
        <v>24</v>
      </c>
    </row>
    <row r="12863" spans="1:10">
      <c r="A12863" t="n">
        <v>103275</v>
      </c>
      <c r="B12863" s="44" t="n">
        <v>48</v>
      </c>
      <c r="C12863" s="7" t="n">
        <v>65534</v>
      </c>
      <c r="D12863" s="7" t="n">
        <v>0</v>
      </c>
      <c r="E12863" s="7" t="s">
        <v>149</v>
      </c>
      <c r="F12863" s="7" t="n">
        <v>-1</v>
      </c>
      <c r="G12863" s="7" t="n">
        <v>1</v>
      </c>
      <c r="H12863" s="7" t="n">
        <v>0</v>
      </c>
    </row>
    <row r="12864" spans="1:10">
      <c r="A12864" t="s">
        <v>4</v>
      </c>
      <c r="B12864" s="4" t="s">
        <v>5</v>
      </c>
      <c r="C12864" s="4" t="s">
        <v>10</v>
      </c>
      <c r="D12864" s="4" t="s">
        <v>10</v>
      </c>
      <c r="E12864" s="4" t="s">
        <v>10</v>
      </c>
    </row>
    <row r="12865" spans="1:10">
      <c r="A12865" t="n">
        <v>103304</v>
      </c>
      <c r="B12865" s="64" t="n">
        <v>61</v>
      </c>
      <c r="C12865" s="7" t="n">
        <v>65534</v>
      </c>
      <c r="D12865" s="7" t="n">
        <v>28</v>
      </c>
      <c r="E12865" s="7" t="n">
        <v>1000</v>
      </c>
    </row>
    <row r="12866" spans="1:10">
      <c r="A12866" t="s">
        <v>4</v>
      </c>
      <c r="B12866" s="4" t="s">
        <v>5</v>
      </c>
    </row>
    <row r="12867" spans="1:10">
      <c r="A12867" t="n">
        <v>103311</v>
      </c>
      <c r="B12867" s="5" t="n">
        <v>1</v>
      </c>
    </row>
    <row r="12868" spans="1:10" s="3" customFormat="1" customHeight="0">
      <c r="A12868" s="3" t="s">
        <v>2</v>
      </c>
      <c r="B12868" s="3" t="s">
        <v>815</v>
      </c>
    </row>
    <row r="12869" spans="1:10">
      <c r="A12869" t="s">
        <v>4</v>
      </c>
      <c r="B12869" s="4" t="s">
        <v>5</v>
      </c>
      <c r="C12869" s="4" t="s">
        <v>10</v>
      </c>
      <c r="D12869" s="4" t="s">
        <v>10</v>
      </c>
      <c r="E12869" s="4" t="s">
        <v>10</v>
      </c>
    </row>
    <row r="12870" spans="1:10">
      <c r="A12870" t="n">
        <v>103312</v>
      </c>
      <c r="B12870" s="64" t="n">
        <v>61</v>
      </c>
      <c r="C12870" s="7" t="n">
        <v>65534</v>
      </c>
      <c r="D12870" s="7" t="n">
        <v>65533</v>
      </c>
      <c r="E12870" s="7" t="n">
        <v>1000</v>
      </c>
    </row>
    <row r="12871" spans="1:10">
      <c r="A12871" t="s">
        <v>4</v>
      </c>
      <c r="B12871" s="4" t="s">
        <v>5</v>
      </c>
      <c r="C12871" s="4" t="s">
        <v>10</v>
      </c>
    </row>
    <row r="12872" spans="1:10">
      <c r="A12872" t="n">
        <v>103319</v>
      </c>
      <c r="B12872" s="27" t="n">
        <v>16</v>
      </c>
      <c r="C12872" s="7" t="n">
        <v>200</v>
      </c>
    </row>
    <row r="12873" spans="1:10">
      <c r="A12873" t="s">
        <v>4</v>
      </c>
      <c r="B12873" s="4" t="s">
        <v>5</v>
      </c>
      <c r="C12873" s="4" t="s">
        <v>10</v>
      </c>
      <c r="D12873" s="4" t="s">
        <v>14</v>
      </c>
      <c r="E12873" s="4" t="s">
        <v>6</v>
      </c>
      <c r="F12873" s="4" t="s">
        <v>24</v>
      </c>
      <c r="G12873" s="4" t="s">
        <v>24</v>
      </c>
      <c r="H12873" s="4" t="s">
        <v>24</v>
      </c>
    </row>
    <row r="12874" spans="1:10">
      <c r="A12874" t="n">
        <v>103322</v>
      </c>
      <c r="B12874" s="44" t="n">
        <v>48</v>
      </c>
      <c r="C12874" s="7" t="n">
        <v>65534</v>
      </c>
      <c r="D12874" s="7" t="n">
        <v>0</v>
      </c>
      <c r="E12874" s="7" t="s">
        <v>146</v>
      </c>
      <c r="F12874" s="7" t="n">
        <v>-1</v>
      </c>
      <c r="G12874" s="7" t="n">
        <v>1</v>
      </c>
      <c r="H12874" s="7" t="n">
        <v>0</v>
      </c>
    </row>
    <row r="12875" spans="1:10">
      <c r="A12875" t="s">
        <v>4</v>
      </c>
      <c r="B12875" s="4" t="s">
        <v>5</v>
      </c>
      <c r="C12875" s="4" t="s">
        <v>10</v>
      </c>
      <c r="D12875" s="4" t="s">
        <v>10</v>
      </c>
      <c r="E12875" s="4" t="s">
        <v>24</v>
      </c>
      <c r="F12875" s="4" t="s">
        <v>24</v>
      </c>
      <c r="G12875" s="4" t="s">
        <v>24</v>
      </c>
      <c r="H12875" s="4" t="s">
        <v>24</v>
      </c>
      <c r="I12875" s="4" t="s">
        <v>14</v>
      </c>
      <c r="J12875" s="4" t="s">
        <v>10</v>
      </c>
    </row>
    <row r="12876" spans="1:10">
      <c r="A12876" t="n">
        <v>103351</v>
      </c>
      <c r="B12876" s="48" t="n">
        <v>55</v>
      </c>
      <c r="C12876" s="7" t="n">
        <v>65534</v>
      </c>
      <c r="D12876" s="7" t="n">
        <v>65533</v>
      </c>
      <c r="E12876" s="7" t="n">
        <v>-88.4400024414063</v>
      </c>
      <c r="F12876" s="7" t="n">
        <v>173.550003051758</v>
      </c>
      <c r="G12876" s="7" t="n">
        <v>31.7099990844727</v>
      </c>
      <c r="H12876" s="7" t="n">
        <v>2.79999995231628</v>
      </c>
      <c r="I12876" s="7" t="n">
        <v>0</v>
      </c>
      <c r="J12876" s="7" t="n">
        <v>0</v>
      </c>
    </row>
    <row r="12877" spans="1:10">
      <c r="A12877" t="s">
        <v>4</v>
      </c>
      <c r="B12877" s="4" t="s">
        <v>5</v>
      </c>
      <c r="C12877" s="4" t="s">
        <v>10</v>
      </c>
      <c r="D12877" s="4" t="s">
        <v>14</v>
      </c>
    </row>
    <row r="12878" spans="1:10">
      <c r="A12878" t="n">
        <v>103375</v>
      </c>
      <c r="B12878" s="49" t="n">
        <v>56</v>
      </c>
      <c r="C12878" s="7" t="n">
        <v>65534</v>
      </c>
      <c r="D12878" s="7" t="n">
        <v>0</v>
      </c>
    </row>
    <row r="12879" spans="1:10">
      <c r="A12879" t="s">
        <v>4</v>
      </c>
      <c r="B12879" s="4" t="s">
        <v>5</v>
      </c>
      <c r="C12879" s="4" t="s">
        <v>10</v>
      </c>
      <c r="D12879" s="4" t="s">
        <v>14</v>
      </c>
      <c r="E12879" s="4" t="s">
        <v>6</v>
      </c>
      <c r="F12879" s="4" t="s">
        <v>24</v>
      </c>
      <c r="G12879" s="4" t="s">
        <v>24</v>
      </c>
      <c r="H12879" s="4" t="s">
        <v>24</v>
      </c>
    </row>
    <row r="12880" spans="1:10">
      <c r="A12880" t="n">
        <v>103379</v>
      </c>
      <c r="B12880" s="44" t="n">
        <v>48</v>
      </c>
      <c r="C12880" s="7" t="n">
        <v>65534</v>
      </c>
      <c r="D12880" s="7" t="n">
        <v>0</v>
      </c>
      <c r="E12880" s="7" t="s">
        <v>149</v>
      </c>
      <c r="F12880" s="7" t="n">
        <v>-1</v>
      </c>
      <c r="G12880" s="7" t="n">
        <v>1</v>
      </c>
      <c r="H12880" s="7" t="n">
        <v>0</v>
      </c>
    </row>
    <row r="12881" spans="1:10">
      <c r="A12881" t="s">
        <v>4</v>
      </c>
      <c r="B12881" s="4" t="s">
        <v>5</v>
      </c>
      <c r="C12881" s="4" t="s">
        <v>10</v>
      </c>
      <c r="D12881" s="4" t="s">
        <v>10</v>
      </c>
      <c r="E12881" s="4" t="s">
        <v>10</v>
      </c>
    </row>
    <row r="12882" spans="1:10">
      <c r="A12882" t="n">
        <v>103408</v>
      </c>
      <c r="B12882" s="64" t="n">
        <v>61</v>
      </c>
      <c r="C12882" s="7" t="n">
        <v>65534</v>
      </c>
      <c r="D12882" s="7" t="n">
        <v>28</v>
      </c>
      <c r="E12882" s="7" t="n">
        <v>1000</v>
      </c>
    </row>
    <row r="12883" spans="1:10">
      <c r="A12883" t="s">
        <v>4</v>
      </c>
      <c r="B12883" s="4" t="s">
        <v>5</v>
      </c>
    </row>
    <row r="12884" spans="1:10">
      <c r="A12884" t="n">
        <v>103415</v>
      </c>
      <c r="B12884" s="5" t="n">
        <v>1</v>
      </c>
    </row>
    <row r="12885" spans="1:10" s="3" customFormat="1" customHeight="0">
      <c r="A12885" s="3" t="s">
        <v>2</v>
      </c>
      <c r="B12885" s="3" t="s">
        <v>816</v>
      </c>
    </row>
    <row r="12886" spans="1:10">
      <c r="A12886" t="s">
        <v>4</v>
      </c>
      <c r="B12886" s="4" t="s">
        <v>5</v>
      </c>
      <c r="C12886" s="4" t="s">
        <v>10</v>
      </c>
      <c r="D12886" s="4" t="s">
        <v>10</v>
      </c>
      <c r="E12886" s="4" t="s">
        <v>10</v>
      </c>
    </row>
    <row r="12887" spans="1:10">
      <c r="A12887" t="n">
        <v>103416</v>
      </c>
      <c r="B12887" s="64" t="n">
        <v>61</v>
      </c>
      <c r="C12887" s="7" t="n">
        <v>65534</v>
      </c>
      <c r="D12887" s="7" t="n">
        <v>65533</v>
      </c>
      <c r="E12887" s="7" t="n">
        <v>1000</v>
      </c>
    </row>
    <row r="12888" spans="1:10">
      <c r="A12888" t="s">
        <v>4</v>
      </c>
      <c r="B12888" s="4" t="s">
        <v>5</v>
      </c>
      <c r="C12888" s="4" t="s">
        <v>10</v>
      </c>
    </row>
    <row r="12889" spans="1:10">
      <c r="A12889" t="n">
        <v>103423</v>
      </c>
      <c r="B12889" s="27" t="n">
        <v>16</v>
      </c>
      <c r="C12889" s="7" t="n">
        <v>100</v>
      </c>
    </row>
    <row r="12890" spans="1:10">
      <c r="A12890" t="s">
        <v>4</v>
      </c>
      <c r="B12890" s="4" t="s">
        <v>5</v>
      </c>
      <c r="C12890" s="4" t="s">
        <v>10</v>
      </c>
      <c r="D12890" s="4" t="s">
        <v>14</v>
      </c>
      <c r="E12890" s="4" t="s">
        <v>6</v>
      </c>
      <c r="F12890" s="4" t="s">
        <v>24</v>
      </c>
      <c r="G12890" s="4" t="s">
        <v>24</v>
      </c>
      <c r="H12890" s="4" t="s">
        <v>24</v>
      </c>
    </row>
    <row r="12891" spans="1:10">
      <c r="A12891" t="n">
        <v>103426</v>
      </c>
      <c r="B12891" s="44" t="n">
        <v>48</v>
      </c>
      <c r="C12891" s="7" t="n">
        <v>65534</v>
      </c>
      <c r="D12891" s="7" t="n">
        <v>0</v>
      </c>
      <c r="E12891" s="7" t="s">
        <v>146</v>
      </c>
      <c r="F12891" s="7" t="n">
        <v>-1</v>
      </c>
      <c r="G12891" s="7" t="n">
        <v>1</v>
      </c>
      <c r="H12891" s="7" t="n">
        <v>0</v>
      </c>
    </row>
    <row r="12892" spans="1:10">
      <c r="A12892" t="s">
        <v>4</v>
      </c>
      <c r="B12892" s="4" t="s">
        <v>5</v>
      </c>
      <c r="C12892" s="4" t="s">
        <v>10</v>
      </c>
      <c r="D12892" s="4" t="s">
        <v>10</v>
      </c>
      <c r="E12892" s="4" t="s">
        <v>24</v>
      </c>
      <c r="F12892" s="4" t="s">
        <v>24</v>
      </c>
      <c r="G12892" s="4" t="s">
        <v>24</v>
      </c>
      <c r="H12892" s="4" t="s">
        <v>24</v>
      </c>
      <c r="I12892" s="4" t="s">
        <v>14</v>
      </c>
      <c r="J12892" s="4" t="s">
        <v>10</v>
      </c>
    </row>
    <row r="12893" spans="1:10">
      <c r="A12893" t="n">
        <v>103455</v>
      </c>
      <c r="B12893" s="48" t="n">
        <v>55</v>
      </c>
      <c r="C12893" s="7" t="n">
        <v>65534</v>
      </c>
      <c r="D12893" s="7" t="n">
        <v>65533</v>
      </c>
      <c r="E12893" s="7" t="n">
        <v>-88.3099975585938</v>
      </c>
      <c r="F12893" s="7" t="n">
        <v>173.550003051758</v>
      </c>
      <c r="G12893" s="7" t="n">
        <v>30.3600006103516</v>
      </c>
      <c r="H12893" s="7" t="n">
        <v>3.29999995231628</v>
      </c>
      <c r="I12893" s="7" t="n">
        <v>0</v>
      </c>
      <c r="J12893" s="7" t="n">
        <v>0</v>
      </c>
    </row>
    <row r="12894" spans="1:10">
      <c r="A12894" t="s">
        <v>4</v>
      </c>
      <c r="B12894" s="4" t="s">
        <v>5</v>
      </c>
      <c r="C12894" s="4" t="s">
        <v>10</v>
      </c>
      <c r="D12894" s="4" t="s">
        <v>14</v>
      </c>
    </row>
    <row r="12895" spans="1:10">
      <c r="A12895" t="n">
        <v>103479</v>
      </c>
      <c r="B12895" s="49" t="n">
        <v>56</v>
      </c>
      <c r="C12895" s="7" t="n">
        <v>65534</v>
      </c>
      <c r="D12895" s="7" t="n">
        <v>0</v>
      </c>
    </row>
    <row r="12896" spans="1:10">
      <c r="A12896" t="s">
        <v>4</v>
      </c>
      <c r="B12896" s="4" t="s">
        <v>5</v>
      </c>
      <c r="C12896" s="4" t="s">
        <v>10</v>
      </c>
      <c r="D12896" s="4" t="s">
        <v>14</v>
      </c>
      <c r="E12896" s="4" t="s">
        <v>6</v>
      </c>
      <c r="F12896" s="4" t="s">
        <v>24</v>
      </c>
      <c r="G12896" s="4" t="s">
        <v>24</v>
      </c>
      <c r="H12896" s="4" t="s">
        <v>24</v>
      </c>
    </row>
    <row r="12897" spans="1:10">
      <c r="A12897" t="n">
        <v>103483</v>
      </c>
      <c r="B12897" s="44" t="n">
        <v>48</v>
      </c>
      <c r="C12897" s="7" t="n">
        <v>65534</v>
      </c>
      <c r="D12897" s="7" t="n">
        <v>0</v>
      </c>
      <c r="E12897" s="7" t="s">
        <v>149</v>
      </c>
      <c r="F12897" s="7" t="n">
        <v>-1</v>
      </c>
      <c r="G12897" s="7" t="n">
        <v>1</v>
      </c>
      <c r="H12897" s="7" t="n">
        <v>0</v>
      </c>
    </row>
    <row r="12898" spans="1:10">
      <c r="A12898" t="s">
        <v>4</v>
      </c>
      <c r="B12898" s="4" t="s">
        <v>5</v>
      </c>
      <c r="C12898" s="4" t="s">
        <v>10</v>
      </c>
      <c r="D12898" s="4" t="s">
        <v>10</v>
      </c>
      <c r="E12898" s="4" t="s">
        <v>24</v>
      </c>
      <c r="F12898" s="4" t="s">
        <v>14</v>
      </c>
    </row>
    <row r="12899" spans="1:10">
      <c r="A12899" t="n">
        <v>103512</v>
      </c>
      <c r="B12899" s="80" t="n">
        <v>53</v>
      </c>
      <c r="C12899" s="7" t="n">
        <v>65534</v>
      </c>
      <c r="D12899" s="7" t="n">
        <v>28</v>
      </c>
      <c r="E12899" s="7" t="n">
        <v>10</v>
      </c>
      <c r="F12899" s="7" t="n">
        <v>1</v>
      </c>
    </row>
    <row r="12900" spans="1:10">
      <c r="A12900" t="s">
        <v>4</v>
      </c>
      <c r="B12900" s="4" t="s">
        <v>5</v>
      </c>
      <c r="C12900" s="4" t="s">
        <v>10</v>
      </c>
      <c r="D12900" s="4" t="s">
        <v>10</v>
      </c>
      <c r="E12900" s="4" t="s">
        <v>10</v>
      </c>
    </row>
    <row r="12901" spans="1:10">
      <c r="A12901" t="n">
        <v>103522</v>
      </c>
      <c r="B12901" s="64" t="n">
        <v>61</v>
      </c>
      <c r="C12901" s="7" t="n">
        <v>65534</v>
      </c>
      <c r="D12901" s="7" t="n">
        <v>28</v>
      </c>
      <c r="E12901" s="7" t="n">
        <v>1000</v>
      </c>
    </row>
    <row r="12902" spans="1:10">
      <c r="A12902" t="s">
        <v>4</v>
      </c>
      <c r="B12902" s="4" t="s">
        <v>5</v>
      </c>
    </row>
    <row r="12903" spans="1:10">
      <c r="A12903" t="n">
        <v>103529</v>
      </c>
      <c r="B12903" s="5" t="n">
        <v>1</v>
      </c>
    </row>
    <row r="12904" spans="1:10" s="3" customFormat="1" customHeight="0">
      <c r="A12904" s="3" t="s">
        <v>2</v>
      </c>
      <c r="B12904" s="3" t="s">
        <v>817</v>
      </c>
    </row>
    <row r="12905" spans="1:10">
      <c r="A12905" t="s">
        <v>4</v>
      </c>
      <c r="B12905" s="4" t="s">
        <v>5</v>
      </c>
      <c r="C12905" s="4" t="s">
        <v>10</v>
      </c>
      <c r="D12905" s="4" t="s">
        <v>10</v>
      </c>
      <c r="E12905" s="4" t="s">
        <v>10</v>
      </c>
    </row>
    <row r="12906" spans="1:10">
      <c r="A12906" t="n">
        <v>103532</v>
      </c>
      <c r="B12906" s="64" t="n">
        <v>61</v>
      </c>
      <c r="C12906" s="7" t="n">
        <v>65534</v>
      </c>
      <c r="D12906" s="7" t="n">
        <v>65533</v>
      </c>
      <c r="E12906" s="7" t="n">
        <v>1000</v>
      </c>
    </row>
    <row r="12907" spans="1:10">
      <c r="A12907" t="s">
        <v>4</v>
      </c>
      <c r="B12907" s="4" t="s">
        <v>5</v>
      </c>
      <c r="C12907" s="4" t="s">
        <v>10</v>
      </c>
    </row>
    <row r="12908" spans="1:10">
      <c r="A12908" t="n">
        <v>103539</v>
      </c>
      <c r="B12908" s="27" t="n">
        <v>16</v>
      </c>
      <c r="C12908" s="7" t="n">
        <v>1200</v>
      </c>
    </row>
    <row r="12909" spans="1:10">
      <c r="A12909" t="s">
        <v>4</v>
      </c>
      <c r="B12909" s="4" t="s">
        <v>5</v>
      </c>
      <c r="C12909" s="4" t="s">
        <v>10</v>
      </c>
      <c r="D12909" s="4" t="s">
        <v>10</v>
      </c>
      <c r="E12909" s="4" t="s">
        <v>24</v>
      </c>
      <c r="F12909" s="4" t="s">
        <v>24</v>
      </c>
      <c r="G12909" s="4" t="s">
        <v>24</v>
      </c>
      <c r="H12909" s="4" t="s">
        <v>24</v>
      </c>
      <c r="I12909" s="4" t="s">
        <v>14</v>
      </c>
      <c r="J12909" s="4" t="s">
        <v>10</v>
      </c>
    </row>
    <row r="12910" spans="1:10">
      <c r="A12910" t="n">
        <v>103542</v>
      </c>
      <c r="B12910" s="48" t="n">
        <v>55</v>
      </c>
      <c r="C12910" s="7" t="n">
        <v>65534</v>
      </c>
      <c r="D12910" s="7" t="n">
        <v>65533</v>
      </c>
      <c r="E12910" s="7" t="n">
        <v>-88.9899978637695</v>
      </c>
      <c r="F12910" s="7" t="n">
        <v>173.889999389648</v>
      </c>
      <c r="G12910" s="7" t="n">
        <v>32.7400016784668</v>
      </c>
      <c r="H12910" s="7" t="n">
        <v>2.79999995231628</v>
      </c>
      <c r="I12910" s="7" t="n">
        <v>1</v>
      </c>
      <c r="J12910" s="7" t="n">
        <v>0</v>
      </c>
    </row>
    <row r="12911" spans="1:10">
      <c r="A12911" t="s">
        <v>4</v>
      </c>
      <c r="B12911" s="4" t="s">
        <v>5</v>
      </c>
      <c r="C12911" s="4" t="s">
        <v>10</v>
      </c>
      <c r="D12911" s="4" t="s">
        <v>14</v>
      </c>
    </row>
    <row r="12912" spans="1:10">
      <c r="A12912" t="n">
        <v>103566</v>
      </c>
      <c r="B12912" s="49" t="n">
        <v>56</v>
      </c>
      <c r="C12912" s="7" t="n">
        <v>65534</v>
      </c>
      <c r="D12912" s="7" t="n">
        <v>0</v>
      </c>
    </row>
    <row r="12913" spans="1:10">
      <c r="A12913" t="s">
        <v>4</v>
      </c>
      <c r="B12913" s="4" t="s">
        <v>5</v>
      </c>
    </row>
    <row r="12914" spans="1:10">
      <c r="A12914" t="n">
        <v>103570</v>
      </c>
      <c r="B12914" s="5" t="n">
        <v>1</v>
      </c>
    </row>
    <row r="12915" spans="1:10" s="3" customFormat="1" customHeight="0">
      <c r="A12915" s="3" t="s">
        <v>2</v>
      </c>
      <c r="B12915" s="3" t="s">
        <v>818</v>
      </c>
    </row>
    <row r="12916" spans="1:10">
      <c r="A12916" t="s">
        <v>4</v>
      </c>
      <c r="B12916" s="4" t="s">
        <v>5</v>
      </c>
      <c r="C12916" s="4" t="s">
        <v>10</v>
      </c>
      <c r="D12916" s="4" t="s">
        <v>14</v>
      </c>
      <c r="E12916" s="4" t="s">
        <v>6</v>
      </c>
      <c r="F12916" s="4" t="s">
        <v>24</v>
      </c>
      <c r="G12916" s="4" t="s">
        <v>24</v>
      </c>
      <c r="H12916" s="4" t="s">
        <v>24</v>
      </c>
    </row>
    <row r="12917" spans="1:10">
      <c r="A12917" t="n">
        <v>103572</v>
      </c>
      <c r="B12917" s="44" t="n">
        <v>48</v>
      </c>
      <c r="C12917" s="7" t="n">
        <v>65534</v>
      </c>
      <c r="D12917" s="7" t="n">
        <v>0</v>
      </c>
      <c r="E12917" s="7" t="s">
        <v>819</v>
      </c>
      <c r="F12917" s="7" t="n">
        <v>-1</v>
      </c>
      <c r="G12917" s="7" t="n">
        <v>1</v>
      </c>
      <c r="H12917" s="7" t="n">
        <v>0</v>
      </c>
    </row>
    <row r="12918" spans="1:10">
      <c r="A12918" t="s">
        <v>4</v>
      </c>
      <c r="B12918" s="4" t="s">
        <v>5</v>
      </c>
      <c r="C12918" s="4" t="s">
        <v>10</v>
      </c>
      <c r="D12918" s="4" t="s">
        <v>14</v>
      </c>
      <c r="E12918" s="4" t="s">
        <v>6</v>
      </c>
      <c r="F12918" s="4" t="s">
        <v>24</v>
      </c>
      <c r="G12918" s="4" t="s">
        <v>24</v>
      </c>
      <c r="H12918" s="4" t="s">
        <v>24</v>
      </c>
    </row>
    <row r="12919" spans="1:10">
      <c r="A12919" t="n">
        <v>103604</v>
      </c>
      <c r="B12919" s="44" t="n">
        <v>48</v>
      </c>
      <c r="C12919" s="7" t="n">
        <v>65534</v>
      </c>
      <c r="D12919" s="7" t="n">
        <v>0</v>
      </c>
      <c r="E12919" s="7" t="s">
        <v>702</v>
      </c>
      <c r="F12919" s="7" t="n">
        <v>-1</v>
      </c>
      <c r="G12919" s="7" t="n">
        <v>1</v>
      </c>
      <c r="H12919" s="7" t="n">
        <v>0</v>
      </c>
    </row>
    <row r="12920" spans="1:10">
      <c r="A12920" t="s">
        <v>4</v>
      </c>
      <c r="B12920" s="4" t="s">
        <v>5</v>
      </c>
      <c r="C12920" s="4" t="s">
        <v>10</v>
      </c>
    </row>
    <row r="12921" spans="1:10">
      <c r="A12921" t="n">
        <v>103630</v>
      </c>
      <c r="B12921" s="27" t="n">
        <v>16</v>
      </c>
      <c r="C12921" s="7" t="n">
        <v>500</v>
      </c>
    </row>
    <row r="12922" spans="1:10">
      <c r="A12922" t="s">
        <v>4</v>
      </c>
      <c r="B12922" s="4" t="s">
        <v>5</v>
      </c>
      <c r="C12922" s="4" t="s">
        <v>14</v>
      </c>
      <c r="D12922" s="4" t="s">
        <v>10</v>
      </c>
      <c r="E12922" s="4" t="s">
        <v>24</v>
      </c>
      <c r="F12922" s="4" t="s">
        <v>10</v>
      </c>
      <c r="G12922" s="4" t="s">
        <v>9</v>
      </c>
      <c r="H12922" s="4" t="s">
        <v>9</v>
      </c>
      <c r="I12922" s="4" t="s">
        <v>10</v>
      </c>
      <c r="J12922" s="4" t="s">
        <v>10</v>
      </c>
      <c r="K12922" s="4" t="s">
        <v>9</v>
      </c>
      <c r="L12922" s="4" t="s">
        <v>9</v>
      </c>
      <c r="M12922" s="4" t="s">
        <v>9</v>
      </c>
      <c r="N12922" s="4" t="s">
        <v>9</v>
      </c>
      <c r="O12922" s="4" t="s">
        <v>6</v>
      </c>
    </row>
    <row r="12923" spans="1:10">
      <c r="A12923" t="n">
        <v>103633</v>
      </c>
      <c r="B12923" s="11" t="n">
        <v>50</v>
      </c>
      <c r="C12923" s="7" t="n">
        <v>0</v>
      </c>
      <c r="D12923" s="7" t="n">
        <v>1906</v>
      </c>
      <c r="E12923" s="7" t="n">
        <v>1</v>
      </c>
      <c r="F12923" s="7" t="n">
        <v>0</v>
      </c>
      <c r="G12923" s="7" t="n">
        <v>0</v>
      </c>
      <c r="H12923" s="7" t="n">
        <v>0</v>
      </c>
      <c r="I12923" s="7" t="n">
        <v>0</v>
      </c>
      <c r="J12923" s="7" t="n">
        <v>65533</v>
      </c>
      <c r="K12923" s="7" t="n">
        <v>0</v>
      </c>
      <c r="L12923" s="7" t="n">
        <v>0</v>
      </c>
      <c r="M12923" s="7" t="n">
        <v>0</v>
      </c>
      <c r="N12923" s="7" t="n">
        <v>0</v>
      </c>
      <c r="O12923" s="7" t="s">
        <v>13</v>
      </c>
    </row>
    <row r="12924" spans="1:10">
      <c r="A12924" t="s">
        <v>4</v>
      </c>
      <c r="B12924" s="4" t="s">
        <v>5</v>
      </c>
      <c r="C12924" s="4" t="s">
        <v>10</v>
      </c>
      <c r="D12924" s="4" t="s">
        <v>14</v>
      </c>
      <c r="E12924" s="4" t="s">
        <v>6</v>
      </c>
    </row>
    <row r="12925" spans="1:10">
      <c r="A12925" t="n">
        <v>103672</v>
      </c>
      <c r="B12925" s="74" t="n">
        <v>86</v>
      </c>
      <c r="C12925" s="7" t="n">
        <v>65534</v>
      </c>
      <c r="D12925" s="7" t="n">
        <v>0</v>
      </c>
      <c r="E12925" s="7" t="s">
        <v>13</v>
      </c>
    </row>
    <row r="12926" spans="1:10">
      <c r="A12926" t="s">
        <v>4</v>
      </c>
      <c r="B12926" s="4" t="s">
        <v>5</v>
      </c>
    </row>
    <row r="12927" spans="1:10">
      <c r="A12927" t="n">
        <v>103677</v>
      </c>
      <c r="B12927" s="5" t="n">
        <v>1</v>
      </c>
    </row>
    <row r="12928" spans="1:10" s="3" customFormat="1" customHeight="0">
      <c r="A12928" s="3" t="s">
        <v>2</v>
      </c>
      <c r="B12928" s="3" t="s">
        <v>820</v>
      </c>
    </row>
    <row r="12929" spans="1:15">
      <c r="A12929" t="s">
        <v>4</v>
      </c>
      <c r="B12929" s="4" t="s">
        <v>5</v>
      </c>
      <c r="C12929" s="4" t="s">
        <v>10</v>
      </c>
      <c r="D12929" s="4" t="s">
        <v>14</v>
      </c>
      <c r="E12929" s="4" t="s">
        <v>6</v>
      </c>
      <c r="F12929" s="4" t="s">
        <v>24</v>
      </c>
      <c r="G12929" s="4" t="s">
        <v>24</v>
      </c>
      <c r="H12929" s="4" t="s">
        <v>24</v>
      </c>
    </row>
    <row r="12930" spans="1:15">
      <c r="A12930" t="n">
        <v>103680</v>
      </c>
      <c r="B12930" s="44" t="n">
        <v>48</v>
      </c>
      <c r="C12930" s="7" t="n">
        <v>65534</v>
      </c>
      <c r="D12930" s="7" t="n">
        <v>0</v>
      </c>
      <c r="E12930" s="7" t="s">
        <v>821</v>
      </c>
      <c r="F12930" s="7" t="n">
        <v>-1</v>
      </c>
      <c r="G12930" s="7" t="n">
        <v>1</v>
      </c>
      <c r="H12930" s="7" t="n">
        <v>0</v>
      </c>
    </row>
    <row r="12931" spans="1:15">
      <c r="A12931" t="s">
        <v>4</v>
      </c>
      <c r="B12931" s="4" t="s">
        <v>5</v>
      </c>
      <c r="C12931" s="4" t="s">
        <v>10</v>
      </c>
      <c r="D12931" s="4" t="s">
        <v>14</v>
      </c>
      <c r="E12931" s="4" t="s">
        <v>6</v>
      </c>
      <c r="F12931" s="4" t="s">
        <v>24</v>
      </c>
      <c r="G12931" s="4" t="s">
        <v>24</v>
      </c>
      <c r="H12931" s="4" t="s">
        <v>24</v>
      </c>
    </row>
    <row r="12932" spans="1:15">
      <c r="A12932" t="n">
        <v>103712</v>
      </c>
      <c r="B12932" s="44" t="n">
        <v>48</v>
      </c>
      <c r="C12932" s="7" t="n">
        <v>65534</v>
      </c>
      <c r="D12932" s="7" t="n">
        <v>0</v>
      </c>
      <c r="E12932" s="7" t="s">
        <v>704</v>
      </c>
      <c r="F12932" s="7" t="n">
        <v>-1</v>
      </c>
      <c r="G12932" s="7" t="n">
        <v>1</v>
      </c>
      <c r="H12932" s="7" t="n">
        <v>0</v>
      </c>
    </row>
    <row r="12933" spans="1:15">
      <c r="A12933" t="s">
        <v>4</v>
      </c>
      <c r="B12933" s="4" t="s">
        <v>5</v>
      </c>
      <c r="C12933" s="4" t="s">
        <v>10</v>
      </c>
    </row>
    <row r="12934" spans="1:15">
      <c r="A12934" t="n">
        <v>103738</v>
      </c>
      <c r="B12934" s="27" t="n">
        <v>16</v>
      </c>
      <c r="C12934" s="7" t="n">
        <v>400</v>
      </c>
    </row>
    <row r="12935" spans="1:15">
      <c r="A12935" t="s">
        <v>4</v>
      </c>
      <c r="B12935" s="4" t="s">
        <v>5</v>
      </c>
      <c r="C12935" s="4" t="s">
        <v>14</v>
      </c>
      <c r="D12935" s="4" t="s">
        <v>10</v>
      </c>
      <c r="E12935" s="4" t="s">
        <v>24</v>
      </c>
      <c r="F12935" s="4" t="s">
        <v>10</v>
      </c>
      <c r="G12935" s="4" t="s">
        <v>9</v>
      </c>
      <c r="H12935" s="4" t="s">
        <v>9</v>
      </c>
      <c r="I12935" s="4" t="s">
        <v>10</v>
      </c>
      <c r="J12935" s="4" t="s">
        <v>10</v>
      </c>
      <c r="K12935" s="4" t="s">
        <v>9</v>
      </c>
      <c r="L12935" s="4" t="s">
        <v>9</v>
      </c>
      <c r="M12935" s="4" t="s">
        <v>9</v>
      </c>
      <c r="N12935" s="4" t="s">
        <v>9</v>
      </c>
      <c r="O12935" s="4" t="s">
        <v>6</v>
      </c>
    </row>
    <row r="12936" spans="1:15">
      <c r="A12936" t="n">
        <v>103741</v>
      </c>
      <c r="B12936" s="11" t="n">
        <v>50</v>
      </c>
      <c r="C12936" s="7" t="n">
        <v>0</v>
      </c>
      <c r="D12936" s="7" t="n">
        <v>1906</v>
      </c>
      <c r="E12936" s="7" t="n">
        <v>1</v>
      </c>
      <c r="F12936" s="7" t="n">
        <v>0</v>
      </c>
      <c r="G12936" s="7" t="n">
        <v>0</v>
      </c>
      <c r="H12936" s="7" t="n">
        <v>0</v>
      </c>
      <c r="I12936" s="7" t="n">
        <v>0</v>
      </c>
      <c r="J12936" s="7" t="n">
        <v>65533</v>
      </c>
      <c r="K12936" s="7" t="n">
        <v>0</v>
      </c>
      <c r="L12936" s="7" t="n">
        <v>0</v>
      </c>
      <c r="M12936" s="7" t="n">
        <v>0</v>
      </c>
      <c r="N12936" s="7" t="n">
        <v>0</v>
      </c>
      <c r="O12936" s="7" t="s">
        <v>13</v>
      </c>
    </row>
    <row r="12937" spans="1:15">
      <c r="A12937" t="s">
        <v>4</v>
      </c>
      <c r="B12937" s="4" t="s">
        <v>5</v>
      </c>
      <c r="C12937" s="4" t="s">
        <v>10</v>
      </c>
      <c r="D12937" s="4" t="s">
        <v>14</v>
      </c>
      <c r="E12937" s="4" t="s">
        <v>6</v>
      </c>
    </row>
    <row r="12938" spans="1:15">
      <c r="A12938" t="n">
        <v>103780</v>
      </c>
      <c r="B12938" s="74" t="n">
        <v>86</v>
      </c>
      <c r="C12938" s="7" t="n">
        <v>65534</v>
      </c>
      <c r="D12938" s="7" t="n">
        <v>0</v>
      </c>
      <c r="E12938" s="7" t="s">
        <v>13</v>
      </c>
    </row>
    <row r="12939" spans="1:15">
      <c r="A12939" t="s">
        <v>4</v>
      </c>
      <c r="B12939" s="4" t="s">
        <v>5</v>
      </c>
    </row>
    <row r="12940" spans="1:15">
      <c r="A12940" t="n">
        <v>103785</v>
      </c>
      <c r="B12940" s="5" t="n">
        <v>1</v>
      </c>
    </row>
    <row r="12941" spans="1:15" s="3" customFormat="1" customHeight="0">
      <c r="A12941" s="3" t="s">
        <v>2</v>
      </c>
      <c r="B12941" s="3" t="s">
        <v>822</v>
      </c>
    </row>
    <row r="12942" spans="1:15">
      <c r="A12942" t="s">
        <v>4</v>
      </c>
      <c r="B12942" s="4" t="s">
        <v>5</v>
      </c>
      <c r="C12942" s="4" t="s">
        <v>10</v>
      </c>
      <c r="D12942" s="4" t="s">
        <v>14</v>
      </c>
      <c r="E12942" s="4" t="s">
        <v>6</v>
      </c>
      <c r="F12942" s="4" t="s">
        <v>24</v>
      </c>
      <c r="G12942" s="4" t="s">
        <v>24</v>
      </c>
      <c r="H12942" s="4" t="s">
        <v>24</v>
      </c>
    </row>
    <row r="12943" spans="1:15">
      <c r="A12943" t="n">
        <v>103788</v>
      </c>
      <c r="B12943" s="44" t="n">
        <v>48</v>
      </c>
      <c r="C12943" s="7" t="n">
        <v>65534</v>
      </c>
      <c r="D12943" s="7" t="n">
        <v>0</v>
      </c>
      <c r="E12943" s="7" t="s">
        <v>708</v>
      </c>
      <c r="F12943" s="7" t="n">
        <v>-1</v>
      </c>
      <c r="G12943" s="7" t="n">
        <v>0.800000011920929</v>
      </c>
      <c r="H12943" s="7" t="n">
        <v>0</v>
      </c>
    </row>
    <row r="12944" spans="1:15">
      <c r="A12944" t="s">
        <v>4</v>
      </c>
      <c r="B12944" s="4" t="s">
        <v>5</v>
      </c>
      <c r="C12944" s="4" t="s">
        <v>10</v>
      </c>
      <c r="D12944" s="4" t="s">
        <v>14</v>
      </c>
      <c r="E12944" s="4" t="s">
        <v>6</v>
      </c>
    </row>
    <row r="12945" spans="1:15">
      <c r="A12945" t="n">
        <v>103814</v>
      </c>
      <c r="B12945" s="74" t="n">
        <v>86</v>
      </c>
      <c r="C12945" s="7" t="n">
        <v>65534</v>
      </c>
      <c r="D12945" s="7" t="n">
        <v>0</v>
      </c>
      <c r="E12945" s="7" t="s">
        <v>13</v>
      </c>
    </row>
    <row r="12946" spans="1:15">
      <c r="A12946" t="s">
        <v>4</v>
      </c>
      <c r="B12946" s="4" t="s">
        <v>5</v>
      </c>
      <c r="C12946" s="4" t="s">
        <v>10</v>
      </c>
      <c r="D12946" s="4" t="s">
        <v>14</v>
      </c>
      <c r="E12946" s="4" t="s">
        <v>6</v>
      </c>
      <c r="F12946" s="4" t="s">
        <v>24</v>
      </c>
      <c r="G12946" s="4" t="s">
        <v>24</v>
      </c>
      <c r="H12946" s="4" t="s">
        <v>24</v>
      </c>
    </row>
    <row r="12947" spans="1:15">
      <c r="A12947" t="n">
        <v>103819</v>
      </c>
      <c r="B12947" s="44" t="n">
        <v>48</v>
      </c>
      <c r="C12947" s="7" t="n">
        <v>65534</v>
      </c>
      <c r="D12947" s="7" t="n">
        <v>0</v>
      </c>
      <c r="E12947" s="7" t="s">
        <v>709</v>
      </c>
      <c r="F12947" s="7" t="n">
        <v>0</v>
      </c>
      <c r="G12947" s="7" t="n">
        <v>0.800000011920929</v>
      </c>
      <c r="H12947" s="7" t="n">
        <v>0</v>
      </c>
    </row>
    <row r="12948" spans="1:15">
      <c r="A12948" t="s">
        <v>4</v>
      </c>
      <c r="B12948" s="4" t="s">
        <v>5</v>
      </c>
      <c r="C12948" s="4" t="s">
        <v>10</v>
      </c>
      <c r="D12948" s="4" t="s">
        <v>14</v>
      </c>
      <c r="E12948" s="4" t="s">
        <v>6</v>
      </c>
    </row>
    <row r="12949" spans="1:15">
      <c r="A12949" t="n">
        <v>103846</v>
      </c>
      <c r="B12949" s="74" t="n">
        <v>86</v>
      </c>
      <c r="C12949" s="7" t="n">
        <v>65534</v>
      </c>
      <c r="D12949" s="7" t="n">
        <v>0</v>
      </c>
      <c r="E12949" s="7" t="s">
        <v>13</v>
      </c>
    </row>
    <row r="12950" spans="1:15">
      <c r="A12950" t="s">
        <v>4</v>
      </c>
      <c r="B12950" s="4" t="s">
        <v>5</v>
      </c>
      <c r="C12950" s="4" t="s">
        <v>10</v>
      </c>
      <c r="D12950" s="4" t="s">
        <v>14</v>
      </c>
      <c r="E12950" s="4" t="s">
        <v>6</v>
      </c>
      <c r="F12950" s="4" t="s">
        <v>24</v>
      </c>
      <c r="G12950" s="4" t="s">
        <v>24</v>
      </c>
      <c r="H12950" s="4" t="s">
        <v>24</v>
      </c>
    </row>
    <row r="12951" spans="1:15">
      <c r="A12951" t="n">
        <v>103851</v>
      </c>
      <c r="B12951" s="44" t="n">
        <v>48</v>
      </c>
      <c r="C12951" s="7" t="n">
        <v>65534</v>
      </c>
      <c r="D12951" s="7" t="n">
        <v>0</v>
      </c>
      <c r="E12951" s="7" t="s">
        <v>132</v>
      </c>
      <c r="F12951" s="7" t="n">
        <v>-1</v>
      </c>
      <c r="G12951" s="7" t="n">
        <v>1</v>
      </c>
      <c r="H12951" s="7" t="n">
        <v>0</v>
      </c>
    </row>
    <row r="12952" spans="1:15">
      <c r="A12952" t="s">
        <v>4</v>
      </c>
      <c r="B12952" s="4" t="s">
        <v>5</v>
      </c>
    </row>
    <row r="12953" spans="1:15">
      <c r="A12953" t="n">
        <v>103875</v>
      </c>
      <c r="B12953" s="5" t="n">
        <v>1</v>
      </c>
    </row>
    <row r="12954" spans="1:15" s="3" customFormat="1" customHeight="0">
      <c r="A12954" s="3" t="s">
        <v>2</v>
      </c>
      <c r="B12954" s="3" t="s">
        <v>823</v>
      </c>
    </row>
    <row r="12955" spans="1:15">
      <c r="A12955" t="s">
        <v>4</v>
      </c>
      <c r="B12955" s="4" t="s">
        <v>5</v>
      </c>
      <c r="C12955" s="4" t="s">
        <v>10</v>
      </c>
      <c r="D12955" s="4" t="s">
        <v>14</v>
      </c>
      <c r="E12955" s="4" t="s">
        <v>6</v>
      </c>
      <c r="F12955" s="4" t="s">
        <v>24</v>
      </c>
      <c r="G12955" s="4" t="s">
        <v>24</v>
      </c>
      <c r="H12955" s="4" t="s">
        <v>24</v>
      </c>
    </row>
    <row r="12956" spans="1:15">
      <c r="A12956" t="n">
        <v>103876</v>
      </c>
      <c r="B12956" s="44" t="n">
        <v>48</v>
      </c>
      <c r="C12956" s="7" t="n">
        <v>65534</v>
      </c>
      <c r="D12956" s="7" t="n">
        <v>0</v>
      </c>
      <c r="E12956" s="7" t="s">
        <v>703</v>
      </c>
      <c r="F12956" s="7" t="n">
        <v>-1</v>
      </c>
      <c r="G12956" s="7" t="n">
        <v>1</v>
      </c>
      <c r="H12956" s="7" t="n">
        <v>0</v>
      </c>
    </row>
    <row r="12957" spans="1:15">
      <c r="A12957" t="s">
        <v>4</v>
      </c>
      <c r="B12957" s="4" t="s">
        <v>5</v>
      </c>
      <c r="C12957" s="4" t="s">
        <v>10</v>
      </c>
      <c r="D12957" s="4" t="s">
        <v>14</v>
      </c>
      <c r="E12957" s="4" t="s">
        <v>6</v>
      </c>
    </row>
    <row r="12958" spans="1:15">
      <c r="A12958" t="n">
        <v>103902</v>
      </c>
      <c r="B12958" s="74" t="n">
        <v>86</v>
      </c>
      <c r="C12958" s="7" t="n">
        <v>65534</v>
      </c>
      <c r="D12958" s="7" t="n">
        <v>0</v>
      </c>
      <c r="E12958" s="7" t="s">
        <v>13</v>
      </c>
    </row>
    <row r="12959" spans="1:15">
      <c r="A12959" t="s">
        <v>4</v>
      </c>
      <c r="B12959" s="4" t="s">
        <v>5</v>
      </c>
      <c r="C12959" s="4" t="s">
        <v>10</v>
      </c>
      <c r="D12959" s="4" t="s">
        <v>14</v>
      </c>
      <c r="E12959" s="4" t="s">
        <v>6</v>
      </c>
      <c r="F12959" s="4" t="s">
        <v>24</v>
      </c>
      <c r="G12959" s="4" t="s">
        <v>24</v>
      </c>
      <c r="H12959" s="4" t="s">
        <v>24</v>
      </c>
    </row>
    <row r="12960" spans="1:15">
      <c r="A12960" t="n">
        <v>103907</v>
      </c>
      <c r="B12960" s="44" t="n">
        <v>48</v>
      </c>
      <c r="C12960" s="7" t="n">
        <v>65534</v>
      </c>
      <c r="D12960" s="7" t="n">
        <v>0</v>
      </c>
      <c r="E12960" s="7" t="s">
        <v>824</v>
      </c>
      <c r="F12960" s="7" t="n">
        <v>-1</v>
      </c>
      <c r="G12960" s="7" t="n">
        <v>1</v>
      </c>
      <c r="H12960" s="7" t="n">
        <v>0</v>
      </c>
    </row>
    <row r="12961" spans="1:8">
      <c r="A12961" t="s">
        <v>4</v>
      </c>
      <c r="B12961" s="4" t="s">
        <v>5</v>
      </c>
    </row>
    <row r="12962" spans="1:8">
      <c r="A12962" t="n">
        <v>103939</v>
      </c>
      <c r="B12962" s="5" t="n">
        <v>1</v>
      </c>
    </row>
    <row r="12963" spans="1:8" s="3" customFormat="1" customHeight="0">
      <c r="A12963" s="3" t="s">
        <v>2</v>
      </c>
      <c r="B12963" s="3" t="s">
        <v>825</v>
      </c>
    </row>
    <row r="12964" spans="1:8">
      <c r="A12964" t="s">
        <v>4</v>
      </c>
      <c r="B12964" s="4" t="s">
        <v>5</v>
      </c>
      <c r="C12964" s="4" t="s">
        <v>10</v>
      </c>
      <c r="D12964" s="4" t="s">
        <v>14</v>
      </c>
      <c r="E12964" s="4" t="s">
        <v>6</v>
      </c>
      <c r="F12964" s="4" t="s">
        <v>24</v>
      </c>
      <c r="G12964" s="4" t="s">
        <v>24</v>
      </c>
      <c r="H12964" s="4" t="s">
        <v>24</v>
      </c>
    </row>
    <row r="12965" spans="1:8">
      <c r="A12965" t="n">
        <v>103940</v>
      </c>
      <c r="B12965" s="44" t="n">
        <v>48</v>
      </c>
      <c r="C12965" s="7" t="n">
        <v>65534</v>
      </c>
      <c r="D12965" s="7" t="n">
        <v>0</v>
      </c>
      <c r="E12965" s="7" t="s">
        <v>705</v>
      </c>
      <c r="F12965" s="7" t="n">
        <v>-1</v>
      </c>
      <c r="G12965" s="7" t="n">
        <v>1</v>
      </c>
      <c r="H12965" s="7" t="n">
        <v>0</v>
      </c>
    </row>
    <row r="12966" spans="1:8">
      <c r="A12966" t="s">
        <v>4</v>
      </c>
      <c r="B12966" s="4" t="s">
        <v>5</v>
      </c>
      <c r="C12966" s="4" t="s">
        <v>10</v>
      </c>
      <c r="D12966" s="4" t="s">
        <v>14</v>
      </c>
      <c r="E12966" s="4" t="s">
        <v>6</v>
      </c>
    </row>
    <row r="12967" spans="1:8">
      <c r="A12967" t="n">
        <v>103967</v>
      </c>
      <c r="B12967" s="74" t="n">
        <v>86</v>
      </c>
      <c r="C12967" s="7" t="n">
        <v>65534</v>
      </c>
      <c r="D12967" s="7" t="n">
        <v>0</v>
      </c>
      <c r="E12967" s="7" t="s">
        <v>13</v>
      </c>
    </row>
    <row r="12968" spans="1:8">
      <c r="A12968" t="s">
        <v>4</v>
      </c>
      <c r="B12968" s="4" t="s">
        <v>5</v>
      </c>
    </row>
    <row r="12969" spans="1:8">
      <c r="A12969" t="n">
        <v>103972</v>
      </c>
      <c r="B12969" s="5" t="n">
        <v>1</v>
      </c>
    </row>
    <row r="12970" spans="1:8" s="3" customFormat="1" customHeight="0">
      <c r="A12970" s="3" t="s">
        <v>2</v>
      </c>
      <c r="B12970" s="3" t="s">
        <v>826</v>
      </c>
    </row>
    <row r="12971" spans="1:8">
      <c r="A12971" t="s">
        <v>4</v>
      </c>
      <c r="B12971" s="4" t="s">
        <v>5</v>
      </c>
      <c r="C12971" s="4" t="s">
        <v>14</v>
      </c>
      <c r="D12971" s="4" t="s">
        <v>14</v>
      </c>
      <c r="E12971" s="4" t="s">
        <v>14</v>
      </c>
      <c r="F12971" s="4" t="s">
        <v>14</v>
      </c>
    </row>
    <row r="12972" spans="1:8">
      <c r="A12972" t="n">
        <v>103976</v>
      </c>
      <c r="B12972" s="8" t="n">
        <v>14</v>
      </c>
      <c r="C12972" s="7" t="n">
        <v>2</v>
      </c>
      <c r="D12972" s="7" t="n">
        <v>0</v>
      </c>
      <c r="E12972" s="7" t="n">
        <v>0</v>
      </c>
      <c r="F12972" s="7" t="n">
        <v>0</v>
      </c>
    </row>
    <row r="12973" spans="1:8">
      <c r="A12973" t="s">
        <v>4</v>
      </c>
      <c r="B12973" s="4" t="s">
        <v>5</v>
      </c>
      <c r="C12973" s="4" t="s">
        <v>14</v>
      </c>
      <c r="D12973" s="53" t="s">
        <v>129</v>
      </c>
      <c r="E12973" s="4" t="s">
        <v>5</v>
      </c>
      <c r="F12973" s="4" t="s">
        <v>14</v>
      </c>
      <c r="G12973" s="4" t="s">
        <v>10</v>
      </c>
      <c r="H12973" s="53" t="s">
        <v>130</v>
      </c>
      <c r="I12973" s="4" t="s">
        <v>14</v>
      </c>
      <c r="J12973" s="4" t="s">
        <v>9</v>
      </c>
      <c r="K12973" s="4" t="s">
        <v>14</v>
      </c>
      <c r="L12973" s="4" t="s">
        <v>14</v>
      </c>
      <c r="M12973" s="53" t="s">
        <v>129</v>
      </c>
      <c r="N12973" s="4" t="s">
        <v>5</v>
      </c>
      <c r="O12973" s="4" t="s">
        <v>14</v>
      </c>
      <c r="P12973" s="4" t="s">
        <v>10</v>
      </c>
      <c r="Q12973" s="53" t="s">
        <v>130</v>
      </c>
      <c r="R12973" s="4" t="s">
        <v>14</v>
      </c>
      <c r="S12973" s="4" t="s">
        <v>9</v>
      </c>
      <c r="T12973" s="4" t="s">
        <v>14</v>
      </c>
      <c r="U12973" s="4" t="s">
        <v>14</v>
      </c>
      <c r="V12973" s="4" t="s">
        <v>14</v>
      </c>
      <c r="W12973" s="4" t="s">
        <v>26</v>
      </c>
    </row>
    <row r="12974" spans="1:8">
      <c r="A12974" t="n">
        <v>103981</v>
      </c>
      <c r="B12974" s="12" t="n">
        <v>5</v>
      </c>
      <c r="C12974" s="7" t="n">
        <v>28</v>
      </c>
      <c r="D12974" s="53" t="s">
        <v>3</v>
      </c>
      <c r="E12974" s="10" t="n">
        <v>162</v>
      </c>
      <c r="F12974" s="7" t="n">
        <v>3</v>
      </c>
      <c r="G12974" s="7" t="n">
        <v>32774</v>
      </c>
      <c r="H12974" s="53" t="s">
        <v>3</v>
      </c>
      <c r="I12974" s="7" t="n">
        <v>0</v>
      </c>
      <c r="J12974" s="7" t="n">
        <v>1</v>
      </c>
      <c r="K12974" s="7" t="n">
        <v>2</v>
      </c>
      <c r="L12974" s="7" t="n">
        <v>28</v>
      </c>
      <c r="M12974" s="53" t="s">
        <v>3</v>
      </c>
      <c r="N12974" s="10" t="n">
        <v>162</v>
      </c>
      <c r="O12974" s="7" t="n">
        <v>3</v>
      </c>
      <c r="P12974" s="7" t="n">
        <v>32774</v>
      </c>
      <c r="Q12974" s="53" t="s">
        <v>3</v>
      </c>
      <c r="R12974" s="7" t="n">
        <v>0</v>
      </c>
      <c r="S12974" s="7" t="n">
        <v>2</v>
      </c>
      <c r="T12974" s="7" t="n">
        <v>2</v>
      </c>
      <c r="U12974" s="7" t="n">
        <v>11</v>
      </c>
      <c r="V12974" s="7" t="n">
        <v>1</v>
      </c>
      <c r="W12974" s="13" t="n">
        <f t="normal" ca="1">A12978</f>
        <v>0</v>
      </c>
    </row>
    <row r="12975" spans="1:8">
      <c r="A12975" t="s">
        <v>4</v>
      </c>
      <c r="B12975" s="4" t="s">
        <v>5</v>
      </c>
      <c r="C12975" s="4" t="s">
        <v>14</v>
      </c>
      <c r="D12975" s="4" t="s">
        <v>10</v>
      </c>
      <c r="E12975" s="4" t="s">
        <v>24</v>
      </c>
    </row>
    <row r="12976" spans="1:8">
      <c r="A12976" t="n">
        <v>104010</v>
      </c>
      <c r="B12976" s="23" t="n">
        <v>58</v>
      </c>
      <c r="C12976" s="7" t="n">
        <v>0</v>
      </c>
      <c r="D12976" s="7" t="n">
        <v>0</v>
      </c>
      <c r="E12976" s="7" t="n">
        <v>1</v>
      </c>
    </row>
    <row r="12977" spans="1:23">
      <c r="A12977" t="s">
        <v>4</v>
      </c>
      <c r="B12977" s="4" t="s">
        <v>5</v>
      </c>
      <c r="C12977" s="4" t="s">
        <v>14</v>
      </c>
      <c r="D12977" s="53" t="s">
        <v>129</v>
      </c>
      <c r="E12977" s="4" t="s">
        <v>5</v>
      </c>
      <c r="F12977" s="4" t="s">
        <v>14</v>
      </c>
      <c r="G12977" s="4" t="s">
        <v>10</v>
      </c>
      <c r="H12977" s="53" t="s">
        <v>130</v>
      </c>
      <c r="I12977" s="4" t="s">
        <v>14</v>
      </c>
      <c r="J12977" s="4" t="s">
        <v>9</v>
      </c>
      <c r="K12977" s="4" t="s">
        <v>14</v>
      </c>
      <c r="L12977" s="4" t="s">
        <v>14</v>
      </c>
      <c r="M12977" s="53" t="s">
        <v>129</v>
      </c>
      <c r="N12977" s="4" t="s">
        <v>5</v>
      </c>
      <c r="O12977" s="4" t="s">
        <v>14</v>
      </c>
      <c r="P12977" s="4" t="s">
        <v>10</v>
      </c>
      <c r="Q12977" s="53" t="s">
        <v>130</v>
      </c>
      <c r="R12977" s="4" t="s">
        <v>14</v>
      </c>
      <c r="S12977" s="4" t="s">
        <v>9</v>
      </c>
      <c r="T12977" s="4" t="s">
        <v>14</v>
      </c>
      <c r="U12977" s="4" t="s">
        <v>14</v>
      </c>
      <c r="V12977" s="4" t="s">
        <v>14</v>
      </c>
      <c r="W12977" s="4" t="s">
        <v>26</v>
      </c>
    </row>
    <row r="12978" spans="1:23">
      <c r="A12978" t="n">
        <v>104018</v>
      </c>
      <c r="B12978" s="12" t="n">
        <v>5</v>
      </c>
      <c r="C12978" s="7" t="n">
        <v>28</v>
      </c>
      <c r="D12978" s="53" t="s">
        <v>3</v>
      </c>
      <c r="E12978" s="10" t="n">
        <v>162</v>
      </c>
      <c r="F12978" s="7" t="n">
        <v>3</v>
      </c>
      <c r="G12978" s="7" t="n">
        <v>32774</v>
      </c>
      <c r="H12978" s="53" t="s">
        <v>3</v>
      </c>
      <c r="I12978" s="7" t="n">
        <v>0</v>
      </c>
      <c r="J12978" s="7" t="n">
        <v>1</v>
      </c>
      <c r="K12978" s="7" t="n">
        <v>3</v>
      </c>
      <c r="L12978" s="7" t="n">
        <v>28</v>
      </c>
      <c r="M12978" s="53" t="s">
        <v>3</v>
      </c>
      <c r="N12978" s="10" t="n">
        <v>162</v>
      </c>
      <c r="O12978" s="7" t="n">
        <v>3</v>
      </c>
      <c r="P12978" s="7" t="n">
        <v>32774</v>
      </c>
      <c r="Q12978" s="53" t="s">
        <v>3</v>
      </c>
      <c r="R12978" s="7" t="n">
        <v>0</v>
      </c>
      <c r="S12978" s="7" t="n">
        <v>2</v>
      </c>
      <c r="T12978" s="7" t="n">
        <v>3</v>
      </c>
      <c r="U12978" s="7" t="n">
        <v>9</v>
      </c>
      <c r="V12978" s="7" t="n">
        <v>1</v>
      </c>
      <c r="W12978" s="13" t="n">
        <f t="normal" ca="1">A12988</f>
        <v>0</v>
      </c>
    </row>
    <row r="12979" spans="1:23">
      <c r="A12979" t="s">
        <v>4</v>
      </c>
      <c r="B12979" s="4" t="s">
        <v>5</v>
      </c>
      <c r="C12979" s="4" t="s">
        <v>14</v>
      </c>
      <c r="D12979" s="53" t="s">
        <v>129</v>
      </c>
      <c r="E12979" s="4" t="s">
        <v>5</v>
      </c>
      <c r="F12979" s="4" t="s">
        <v>10</v>
      </c>
      <c r="G12979" s="4" t="s">
        <v>14</v>
      </c>
      <c r="H12979" s="4" t="s">
        <v>14</v>
      </c>
      <c r="I12979" s="4" t="s">
        <v>6</v>
      </c>
      <c r="J12979" s="53" t="s">
        <v>130</v>
      </c>
      <c r="K12979" s="4" t="s">
        <v>14</v>
      </c>
      <c r="L12979" s="4" t="s">
        <v>14</v>
      </c>
      <c r="M12979" s="53" t="s">
        <v>129</v>
      </c>
      <c r="N12979" s="4" t="s">
        <v>5</v>
      </c>
      <c r="O12979" s="4" t="s">
        <v>14</v>
      </c>
      <c r="P12979" s="53" t="s">
        <v>130</v>
      </c>
      <c r="Q12979" s="4" t="s">
        <v>14</v>
      </c>
      <c r="R12979" s="4" t="s">
        <v>9</v>
      </c>
      <c r="S12979" s="4" t="s">
        <v>14</v>
      </c>
      <c r="T12979" s="4" t="s">
        <v>14</v>
      </c>
      <c r="U12979" s="4" t="s">
        <v>14</v>
      </c>
      <c r="V12979" s="53" t="s">
        <v>129</v>
      </c>
      <c r="W12979" s="4" t="s">
        <v>5</v>
      </c>
      <c r="X12979" s="4" t="s">
        <v>14</v>
      </c>
      <c r="Y12979" s="53" t="s">
        <v>130</v>
      </c>
      <c r="Z12979" s="4" t="s">
        <v>14</v>
      </c>
      <c r="AA12979" s="4" t="s">
        <v>9</v>
      </c>
      <c r="AB12979" s="4" t="s">
        <v>14</v>
      </c>
      <c r="AC12979" s="4" t="s">
        <v>14</v>
      </c>
      <c r="AD12979" s="4" t="s">
        <v>14</v>
      </c>
      <c r="AE12979" s="4" t="s">
        <v>26</v>
      </c>
    </row>
    <row r="12980" spans="1:23">
      <c r="A12980" t="n">
        <v>104047</v>
      </c>
      <c r="B12980" s="12" t="n">
        <v>5</v>
      </c>
      <c r="C12980" s="7" t="n">
        <v>28</v>
      </c>
      <c r="D12980" s="53" t="s">
        <v>3</v>
      </c>
      <c r="E12980" s="43" t="n">
        <v>47</v>
      </c>
      <c r="F12980" s="7" t="n">
        <v>61456</v>
      </c>
      <c r="G12980" s="7" t="n">
        <v>2</v>
      </c>
      <c r="H12980" s="7" t="n">
        <v>0</v>
      </c>
      <c r="I12980" s="7" t="s">
        <v>131</v>
      </c>
      <c r="J12980" s="53" t="s">
        <v>3</v>
      </c>
      <c r="K12980" s="7" t="n">
        <v>8</v>
      </c>
      <c r="L12980" s="7" t="n">
        <v>28</v>
      </c>
      <c r="M12980" s="53" t="s">
        <v>3</v>
      </c>
      <c r="N12980" s="47" t="n">
        <v>74</v>
      </c>
      <c r="O12980" s="7" t="n">
        <v>65</v>
      </c>
      <c r="P12980" s="53" t="s">
        <v>3</v>
      </c>
      <c r="Q12980" s="7" t="n">
        <v>0</v>
      </c>
      <c r="R12980" s="7" t="n">
        <v>1</v>
      </c>
      <c r="S12980" s="7" t="n">
        <v>3</v>
      </c>
      <c r="T12980" s="7" t="n">
        <v>9</v>
      </c>
      <c r="U12980" s="7" t="n">
        <v>28</v>
      </c>
      <c r="V12980" s="53" t="s">
        <v>3</v>
      </c>
      <c r="W12980" s="47" t="n">
        <v>74</v>
      </c>
      <c r="X12980" s="7" t="n">
        <v>65</v>
      </c>
      <c r="Y12980" s="53" t="s">
        <v>3</v>
      </c>
      <c r="Z12980" s="7" t="n">
        <v>0</v>
      </c>
      <c r="AA12980" s="7" t="n">
        <v>2</v>
      </c>
      <c r="AB12980" s="7" t="n">
        <v>3</v>
      </c>
      <c r="AC12980" s="7" t="n">
        <v>9</v>
      </c>
      <c r="AD12980" s="7" t="n">
        <v>1</v>
      </c>
      <c r="AE12980" s="13" t="n">
        <f t="normal" ca="1">A12984</f>
        <v>0</v>
      </c>
    </row>
    <row r="12981" spans="1:23">
      <c r="A12981" t="s">
        <v>4</v>
      </c>
      <c r="B12981" s="4" t="s">
        <v>5</v>
      </c>
      <c r="C12981" s="4" t="s">
        <v>10</v>
      </c>
      <c r="D12981" s="4" t="s">
        <v>14</v>
      </c>
      <c r="E12981" s="4" t="s">
        <v>14</v>
      </c>
      <c r="F12981" s="4" t="s">
        <v>6</v>
      </c>
    </row>
    <row r="12982" spans="1:23">
      <c r="A12982" t="n">
        <v>104095</v>
      </c>
      <c r="B12982" s="43" t="n">
        <v>47</v>
      </c>
      <c r="C12982" s="7" t="n">
        <v>61456</v>
      </c>
      <c r="D12982" s="7" t="n">
        <v>0</v>
      </c>
      <c r="E12982" s="7" t="n">
        <v>0</v>
      </c>
      <c r="F12982" s="7" t="s">
        <v>132</v>
      </c>
    </row>
    <row r="12983" spans="1:23">
      <c r="A12983" t="s">
        <v>4</v>
      </c>
      <c r="B12983" s="4" t="s">
        <v>5</v>
      </c>
      <c r="C12983" s="4" t="s">
        <v>14</v>
      </c>
      <c r="D12983" s="4" t="s">
        <v>10</v>
      </c>
      <c r="E12983" s="4" t="s">
        <v>24</v>
      </c>
    </row>
    <row r="12984" spans="1:23">
      <c r="A12984" t="n">
        <v>104108</v>
      </c>
      <c r="B12984" s="23" t="n">
        <v>58</v>
      </c>
      <c r="C12984" s="7" t="n">
        <v>0</v>
      </c>
      <c r="D12984" s="7" t="n">
        <v>300</v>
      </c>
      <c r="E12984" s="7" t="n">
        <v>1</v>
      </c>
    </row>
    <row r="12985" spans="1:23">
      <c r="A12985" t="s">
        <v>4</v>
      </c>
      <c r="B12985" s="4" t="s">
        <v>5</v>
      </c>
      <c r="C12985" s="4" t="s">
        <v>14</v>
      </c>
      <c r="D12985" s="4" t="s">
        <v>10</v>
      </c>
    </row>
    <row r="12986" spans="1:23">
      <c r="A12986" t="n">
        <v>104116</v>
      </c>
      <c r="B12986" s="23" t="n">
        <v>58</v>
      </c>
      <c r="C12986" s="7" t="n">
        <v>255</v>
      </c>
      <c r="D12986" s="7" t="n">
        <v>0</v>
      </c>
    </row>
    <row r="12987" spans="1:23">
      <c r="A12987" t="s">
        <v>4</v>
      </c>
      <c r="B12987" s="4" t="s">
        <v>5</v>
      </c>
      <c r="C12987" s="4" t="s">
        <v>14</v>
      </c>
      <c r="D12987" s="4" t="s">
        <v>14</v>
      </c>
      <c r="E12987" s="4" t="s">
        <v>14</v>
      </c>
      <c r="F12987" s="4" t="s">
        <v>14</v>
      </c>
    </row>
    <row r="12988" spans="1:23">
      <c r="A12988" t="n">
        <v>104120</v>
      </c>
      <c r="B12988" s="8" t="n">
        <v>14</v>
      </c>
      <c r="C12988" s="7" t="n">
        <v>0</v>
      </c>
      <c r="D12988" s="7" t="n">
        <v>0</v>
      </c>
      <c r="E12988" s="7" t="n">
        <v>0</v>
      </c>
      <c r="F12988" s="7" t="n">
        <v>64</v>
      </c>
    </row>
    <row r="12989" spans="1:23">
      <c r="A12989" t="s">
        <v>4</v>
      </c>
      <c r="B12989" s="4" t="s">
        <v>5</v>
      </c>
      <c r="C12989" s="4" t="s">
        <v>14</v>
      </c>
      <c r="D12989" s="4" t="s">
        <v>10</v>
      </c>
    </row>
    <row r="12990" spans="1:23">
      <c r="A12990" t="n">
        <v>104125</v>
      </c>
      <c r="B12990" s="22" t="n">
        <v>22</v>
      </c>
      <c r="C12990" s="7" t="n">
        <v>0</v>
      </c>
      <c r="D12990" s="7" t="n">
        <v>32774</v>
      </c>
    </row>
    <row r="12991" spans="1:23">
      <c r="A12991" t="s">
        <v>4</v>
      </c>
      <c r="B12991" s="4" t="s">
        <v>5</v>
      </c>
      <c r="C12991" s="4" t="s">
        <v>14</v>
      </c>
      <c r="D12991" s="4" t="s">
        <v>10</v>
      </c>
    </row>
    <row r="12992" spans="1:23">
      <c r="A12992" t="n">
        <v>104129</v>
      </c>
      <c r="B12992" s="23" t="n">
        <v>58</v>
      </c>
      <c r="C12992" s="7" t="n">
        <v>5</v>
      </c>
      <c r="D12992" s="7" t="n">
        <v>300</v>
      </c>
    </row>
    <row r="12993" spans="1:31">
      <c r="A12993" t="s">
        <v>4</v>
      </c>
      <c r="B12993" s="4" t="s">
        <v>5</v>
      </c>
      <c r="C12993" s="4" t="s">
        <v>24</v>
      </c>
      <c r="D12993" s="4" t="s">
        <v>10</v>
      </c>
    </row>
    <row r="12994" spans="1:31">
      <c r="A12994" t="n">
        <v>104133</v>
      </c>
      <c r="B12994" s="24" t="n">
        <v>103</v>
      </c>
      <c r="C12994" s="7" t="n">
        <v>0</v>
      </c>
      <c r="D12994" s="7" t="n">
        <v>300</v>
      </c>
    </row>
    <row r="12995" spans="1:31">
      <c r="A12995" t="s">
        <v>4</v>
      </c>
      <c r="B12995" s="4" t="s">
        <v>5</v>
      </c>
      <c r="C12995" s="4" t="s">
        <v>14</v>
      </c>
    </row>
    <row r="12996" spans="1:31">
      <c r="A12996" t="n">
        <v>104140</v>
      </c>
      <c r="B12996" s="54" t="n">
        <v>64</v>
      </c>
      <c r="C12996" s="7" t="n">
        <v>7</v>
      </c>
    </row>
    <row r="12997" spans="1:31">
      <c r="A12997" t="s">
        <v>4</v>
      </c>
      <c r="B12997" s="4" t="s">
        <v>5</v>
      </c>
      <c r="C12997" s="4" t="s">
        <v>14</v>
      </c>
      <c r="D12997" s="4" t="s">
        <v>10</v>
      </c>
    </row>
    <row r="12998" spans="1:31">
      <c r="A12998" t="n">
        <v>104142</v>
      </c>
      <c r="B12998" s="55" t="n">
        <v>72</v>
      </c>
      <c r="C12998" s="7" t="n">
        <v>5</v>
      </c>
      <c r="D12998" s="7" t="n">
        <v>0</v>
      </c>
    </row>
    <row r="12999" spans="1:31">
      <c r="A12999" t="s">
        <v>4</v>
      </c>
      <c r="B12999" s="4" t="s">
        <v>5</v>
      </c>
      <c r="C12999" s="4" t="s">
        <v>14</v>
      </c>
      <c r="D12999" s="53" t="s">
        <v>129</v>
      </c>
      <c r="E12999" s="4" t="s">
        <v>5</v>
      </c>
      <c r="F12999" s="4" t="s">
        <v>14</v>
      </c>
      <c r="G12999" s="4" t="s">
        <v>10</v>
      </c>
      <c r="H12999" s="53" t="s">
        <v>130</v>
      </c>
      <c r="I12999" s="4" t="s">
        <v>14</v>
      </c>
      <c r="J12999" s="4" t="s">
        <v>9</v>
      </c>
      <c r="K12999" s="4" t="s">
        <v>14</v>
      </c>
      <c r="L12999" s="4" t="s">
        <v>14</v>
      </c>
      <c r="M12999" s="4" t="s">
        <v>26</v>
      </c>
    </row>
    <row r="13000" spans="1:31">
      <c r="A13000" t="n">
        <v>104146</v>
      </c>
      <c r="B13000" s="12" t="n">
        <v>5</v>
      </c>
      <c r="C13000" s="7" t="n">
        <v>28</v>
      </c>
      <c r="D13000" s="53" t="s">
        <v>3</v>
      </c>
      <c r="E13000" s="10" t="n">
        <v>162</v>
      </c>
      <c r="F13000" s="7" t="n">
        <v>4</v>
      </c>
      <c r="G13000" s="7" t="n">
        <v>32774</v>
      </c>
      <c r="H13000" s="53" t="s">
        <v>3</v>
      </c>
      <c r="I13000" s="7" t="n">
        <v>0</v>
      </c>
      <c r="J13000" s="7" t="n">
        <v>1</v>
      </c>
      <c r="K13000" s="7" t="n">
        <v>2</v>
      </c>
      <c r="L13000" s="7" t="n">
        <v>1</v>
      </c>
      <c r="M13000" s="13" t="n">
        <f t="normal" ca="1">A13006</f>
        <v>0</v>
      </c>
    </row>
    <row r="13001" spans="1:31">
      <c r="A13001" t="s">
        <v>4</v>
      </c>
      <c r="B13001" s="4" t="s">
        <v>5</v>
      </c>
      <c r="C13001" s="4" t="s">
        <v>14</v>
      </c>
      <c r="D13001" s="4" t="s">
        <v>6</v>
      </c>
    </row>
    <row r="13002" spans="1:31">
      <c r="A13002" t="n">
        <v>104163</v>
      </c>
      <c r="B13002" s="9" t="n">
        <v>2</v>
      </c>
      <c r="C13002" s="7" t="n">
        <v>10</v>
      </c>
      <c r="D13002" s="7" t="s">
        <v>133</v>
      </c>
    </row>
    <row r="13003" spans="1:31">
      <c r="A13003" t="s">
        <v>4</v>
      </c>
      <c r="B13003" s="4" t="s">
        <v>5</v>
      </c>
      <c r="C13003" s="4" t="s">
        <v>10</v>
      </c>
    </row>
    <row r="13004" spans="1:31">
      <c r="A13004" t="n">
        <v>104180</v>
      </c>
      <c r="B13004" s="27" t="n">
        <v>16</v>
      </c>
      <c r="C13004" s="7" t="n">
        <v>0</v>
      </c>
    </row>
    <row r="13005" spans="1:31">
      <c r="A13005" t="s">
        <v>4</v>
      </c>
      <c r="B13005" s="4" t="s">
        <v>5</v>
      </c>
      <c r="C13005" s="4" t="s">
        <v>14</v>
      </c>
      <c r="D13005" s="4" t="s">
        <v>6</v>
      </c>
    </row>
    <row r="13006" spans="1:31">
      <c r="A13006" t="n">
        <v>104183</v>
      </c>
      <c r="B13006" s="9" t="n">
        <v>2</v>
      </c>
      <c r="C13006" s="7" t="n">
        <v>10</v>
      </c>
      <c r="D13006" s="7" t="s">
        <v>827</v>
      </c>
    </row>
    <row r="13007" spans="1:31">
      <c r="A13007" t="s">
        <v>4</v>
      </c>
      <c r="B13007" s="4" t="s">
        <v>5</v>
      </c>
      <c r="C13007" s="4" t="s">
        <v>14</v>
      </c>
      <c r="D13007" s="4" t="s">
        <v>10</v>
      </c>
      <c r="E13007" s="4" t="s">
        <v>10</v>
      </c>
    </row>
    <row r="13008" spans="1:31">
      <c r="A13008" t="n">
        <v>104204</v>
      </c>
      <c r="B13008" s="89" t="n">
        <v>135</v>
      </c>
      <c r="C13008" s="7" t="n">
        <v>0</v>
      </c>
      <c r="D13008" s="7" t="n">
        <v>106</v>
      </c>
      <c r="E13008" s="7" t="n">
        <v>1</v>
      </c>
    </row>
    <row r="13009" spans="1:13">
      <c r="A13009" t="s">
        <v>4</v>
      </c>
      <c r="B13009" s="4" t="s">
        <v>5</v>
      </c>
      <c r="C13009" s="4" t="s">
        <v>14</v>
      </c>
      <c r="D13009" s="4" t="s">
        <v>10</v>
      </c>
      <c r="E13009" s="4" t="s">
        <v>14</v>
      </c>
      <c r="F13009" s="4" t="s">
        <v>26</v>
      </c>
    </row>
    <row r="13010" spans="1:13">
      <c r="A13010" t="n">
        <v>104210</v>
      </c>
      <c r="B13010" s="12" t="n">
        <v>5</v>
      </c>
      <c r="C13010" s="7" t="n">
        <v>30</v>
      </c>
      <c r="D13010" s="7" t="n">
        <v>6471</v>
      </c>
      <c r="E13010" s="7" t="n">
        <v>1</v>
      </c>
      <c r="F13010" s="13" t="n">
        <f t="normal" ca="1">A13012</f>
        <v>0</v>
      </c>
    </row>
    <row r="13011" spans="1:13">
      <c r="A13011" t="s">
        <v>4</v>
      </c>
      <c r="B13011" s="4" t="s">
        <v>5</v>
      </c>
      <c r="C13011" s="4" t="s">
        <v>10</v>
      </c>
      <c r="D13011" s="4" t="s">
        <v>14</v>
      </c>
      <c r="E13011" s="4" t="s">
        <v>14</v>
      </c>
      <c r="F13011" s="4" t="s">
        <v>6</v>
      </c>
    </row>
    <row r="13012" spans="1:13">
      <c r="A13012" t="n">
        <v>104219</v>
      </c>
      <c r="B13012" s="45" t="n">
        <v>20</v>
      </c>
      <c r="C13012" s="7" t="n">
        <v>61456</v>
      </c>
      <c r="D13012" s="7" t="n">
        <v>3</v>
      </c>
      <c r="E13012" s="7" t="n">
        <v>10</v>
      </c>
      <c r="F13012" s="7" t="s">
        <v>144</v>
      </c>
    </row>
    <row r="13013" spans="1:13">
      <c r="A13013" t="s">
        <v>4</v>
      </c>
      <c r="B13013" s="4" t="s">
        <v>5</v>
      </c>
      <c r="C13013" s="4" t="s">
        <v>10</v>
      </c>
    </row>
    <row r="13014" spans="1:13">
      <c r="A13014" t="n">
        <v>104237</v>
      </c>
      <c r="B13014" s="27" t="n">
        <v>16</v>
      </c>
      <c r="C13014" s="7" t="n">
        <v>0</v>
      </c>
    </row>
    <row r="13015" spans="1:13">
      <c r="A13015" t="s">
        <v>4</v>
      </c>
      <c r="B13015" s="4" t="s">
        <v>5</v>
      </c>
      <c r="C13015" s="4" t="s">
        <v>10</v>
      </c>
      <c r="D13015" s="4" t="s">
        <v>14</v>
      </c>
      <c r="E13015" s="4" t="s">
        <v>14</v>
      </c>
      <c r="F13015" s="4" t="s">
        <v>6</v>
      </c>
    </row>
    <row r="13016" spans="1:13">
      <c r="A13016" t="n">
        <v>104240</v>
      </c>
      <c r="B13016" s="45" t="n">
        <v>20</v>
      </c>
      <c r="C13016" s="7" t="n">
        <v>106</v>
      </c>
      <c r="D13016" s="7" t="n">
        <v>3</v>
      </c>
      <c r="E13016" s="7" t="n">
        <v>10</v>
      </c>
      <c r="F13016" s="7" t="s">
        <v>144</v>
      </c>
    </row>
    <row r="13017" spans="1:13">
      <c r="A13017" t="s">
        <v>4</v>
      </c>
      <c r="B13017" s="4" t="s">
        <v>5</v>
      </c>
      <c r="C13017" s="4" t="s">
        <v>10</v>
      </c>
    </row>
    <row r="13018" spans="1:13">
      <c r="A13018" t="n">
        <v>104258</v>
      </c>
      <c r="B13018" s="27" t="n">
        <v>16</v>
      </c>
      <c r="C13018" s="7" t="n">
        <v>0</v>
      </c>
    </row>
    <row r="13019" spans="1:13">
      <c r="A13019" t="s">
        <v>4</v>
      </c>
      <c r="B13019" s="4" t="s">
        <v>5</v>
      </c>
      <c r="C13019" s="4" t="s">
        <v>10</v>
      </c>
      <c r="D13019" s="4" t="s">
        <v>24</v>
      </c>
      <c r="E13019" s="4" t="s">
        <v>24</v>
      </c>
      <c r="F13019" s="4" t="s">
        <v>24</v>
      </c>
      <c r="G13019" s="4" t="s">
        <v>24</v>
      </c>
    </row>
    <row r="13020" spans="1:13">
      <c r="A13020" t="n">
        <v>104261</v>
      </c>
      <c r="B13020" s="40" t="n">
        <v>46</v>
      </c>
      <c r="C13020" s="7" t="n">
        <v>61456</v>
      </c>
      <c r="D13020" s="7" t="n">
        <v>-134.020004272461</v>
      </c>
      <c r="E13020" s="7" t="n">
        <v>117.449996948242</v>
      </c>
      <c r="F13020" s="7" t="n">
        <v>37.9300003051758</v>
      </c>
      <c r="G13020" s="7" t="n">
        <v>90</v>
      </c>
    </row>
    <row r="13021" spans="1:13">
      <c r="A13021" t="s">
        <v>4</v>
      </c>
      <c r="B13021" s="4" t="s">
        <v>5</v>
      </c>
      <c r="C13021" s="4" t="s">
        <v>10</v>
      </c>
      <c r="D13021" s="4" t="s">
        <v>24</v>
      </c>
      <c r="E13021" s="4" t="s">
        <v>24</v>
      </c>
      <c r="F13021" s="4" t="s">
        <v>24</v>
      </c>
      <c r="G13021" s="4" t="s">
        <v>24</v>
      </c>
    </row>
    <row r="13022" spans="1:13">
      <c r="A13022" t="n">
        <v>104280</v>
      </c>
      <c r="B13022" s="40" t="n">
        <v>46</v>
      </c>
      <c r="C13022" s="7" t="n">
        <v>106</v>
      </c>
      <c r="D13022" s="7" t="n">
        <v>-132.600006103516</v>
      </c>
      <c r="E13022" s="7" t="n">
        <v>117.449996948242</v>
      </c>
      <c r="F13022" s="7" t="n">
        <v>38</v>
      </c>
      <c r="G13022" s="7" t="n">
        <v>270</v>
      </c>
    </row>
    <row r="13023" spans="1:13">
      <c r="A13023" t="s">
        <v>4</v>
      </c>
      <c r="B13023" s="4" t="s">
        <v>5</v>
      </c>
      <c r="C13023" s="4" t="s">
        <v>14</v>
      </c>
    </row>
    <row r="13024" spans="1:13">
      <c r="A13024" t="n">
        <v>104299</v>
      </c>
      <c r="B13024" s="47" t="n">
        <v>74</v>
      </c>
      <c r="C13024" s="7" t="n">
        <v>18</v>
      </c>
    </row>
    <row r="13025" spans="1:7">
      <c r="A13025" t="s">
        <v>4</v>
      </c>
      <c r="B13025" s="4" t="s">
        <v>5</v>
      </c>
      <c r="C13025" s="4" t="s">
        <v>14</v>
      </c>
      <c r="D13025" s="4" t="s">
        <v>14</v>
      </c>
      <c r="E13025" s="4" t="s">
        <v>24</v>
      </c>
      <c r="F13025" s="4" t="s">
        <v>24</v>
      </c>
      <c r="G13025" s="4" t="s">
        <v>24</v>
      </c>
      <c r="H13025" s="4" t="s">
        <v>10</v>
      </c>
    </row>
    <row r="13026" spans="1:7">
      <c r="A13026" t="n">
        <v>104301</v>
      </c>
      <c r="B13026" s="33" t="n">
        <v>45</v>
      </c>
      <c r="C13026" s="7" t="n">
        <v>2</v>
      </c>
      <c r="D13026" s="7" t="n">
        <v>3</v>
      </c>
      <c r="E13026" s="7" t="n">
        <v>-132.779998779297</v>
      </c>
      <c r="F13026" s="7" t="n">
        <v>118.400001525879</v>
      </c>
      <c r="G13026" s="7" t="n">
        <v>38.4000015258789</v>
      </c>
      <c r="H13026" s="7" t="n">
        <v>0</v>
      </c>
    </row>
    <row r="13027" spans="1:7">
      <c r="A13027" t="s">
        <v>4</v>
      </c>
      <c r="B13027" s="4" t="s">
        <v>5</v>
      </c>
      <c r="C13027" s="4" t="s">
        <v>14</v>
      </c>
      <c r="D13027" s="4" t="s">
        <v>14</v>
      </c>
      <c r="E13027" s="4" t="s">
        <v>24</v>
      </c>
      <c r="F13027" s="4" t="s">
        <v>24</v>
      </c>
      <c r="G13027" s="4" t="s">
        <v>24</v>
      </c>
      <c r="H13027" s="4" t="s">
        <v>10</v>
      </c>
      <c r="I13027" s="4" t="s">
        <v>14</v>
      </c>
    </row>
    <row r="13028" spans="1:7">
      <c r="A13028" t="n">
        <v>104318</v>
      </c>
      <c r="B13028" s="33" t="n">
        <v>45</v>
      </c>
      <c r="C13028" s="7" t="n">
        <v>4</v>
      </c>
      <c r="D13028" s="7" t="n">
        <v>3</v>
      </c>
      <c r="E13028" s="7" t="n">
        <v>8.67000007629395</v>
      </c>
      <c r="F13028" s="7" t="n">
        <v>234.479995727539</v>
      </c>
      <c r="G13028" s="7" t="n">
        <v>0</v>
      </c>
      <c r="H13028" s="7" t="n">
        <v>0</v>
      </c>
      <c r="I13028" s="7" t="n">
        <v>0</v>
      </c>
    </row>
    <row r="13029" spans="1:7">
      <c r="A13029" t="s">
        <v>4</v>
      </c>
      <c r="B13029" s="4" t="s">
        <v>5</v>
      </c>
      <c r="C13029" s="4" t="s">
        <v>14</v>
      </c>
      <c r="D13029" s="4" t="s">
        <v>14</v>
      </c>
      <c r="E13029" s="4" t="s">
        <v>24</v>
      </c>
      <c r="F13029" s="4" t="s">
        <v>10</v>
      </c>
    </row>
    <row r="13030" spans="1:7">
      <c r="A13030" t="n">
        <v>104336</v>
      </c>
      <c r="B13030" s="33" t="n">
        <v>45</v>
      </c>
      <c r="C13030" s="7" t="n">
        <v>5</v>
      </c>
      <c r="D13030" s="7" t="n">
        <v>3</v>
      </c>
      <c r="E13030" s="7" t="n">
        <v>3.70000004768372</v>
      </c>
      <c r="F13030" s="7" t="n">
        <v>0</v>
      </c>
    </row>
    <row r="13031" spans="1:7">
      <c r="A13031" t="s">
        <v>4</v>
      </c>
      <c r="B13031" s="4" t="s">
        <v>5</v>
      </c>
      <c r="C13031" s="4" t="s">
        <v>14</v>
      </c>
      <c r="D13031" s="4" t="s">
        <v>14</v>
      </c>
      <c r="E13031" s="4" t="s">
        <v>24</v>
      </c>
      <c r="F13031" s="4" t="s">
        <v>10</v>
      </c>
    </row>
    <row r="13032" spans="1:7">
      <c r="A13032" t="n">
        <v>104345</v>
      </c>
      <c r="B13032" s="33" t="n">
        <v>45</v>
      </c>
      <c r="C13032" s="7" t="n">
        <v>11</v>
      </c>
      <c r="D13032" s="7" t="n">
        <v>3</v>
      </c>
      <c r="E13032" s="7" t="n">
        <v>43</v>
      </c>
      <c r="F13032" s="7" t="n">
        <v>0</v>
      </c>
    </row>
    <row r="13033" spans="1:7">
      <c r="A13033" t="s">
        <v>4</v>
      </c>
      <c r="B13033" s="4" t="s">
        <v>5</v>
      </c>
      <c r="C13033" s="4" t="s">
        <v>14</v>
      </c>
      <c r="D13033" s="4" t="s">
        <v>14</v>
      </c>
      <c r="E13033" s="4" t="s">
        <v>24</v>
      </c>
      <c r="F13033" s="4" t="s">
        <v>10</v>
      </c>
    </row>
    <row r="13034" spans="1:7">
      <c r="A13034" t="n">
        <v>104354</v>
      </c>
      <c r="B13034" s="33" t="n">
        <v>45</v>
      </c>
      <c r="C13034" s="7" t="n">
        <v>5</v>
      </c>
      <c r="D13034" s="7" t="n">
        <v>3</v>
      </c>
      <c r="E13034" s="7" t="n">
        <v>3.20000004768372</v>
      </c>
      <c r="F13034" s="7" t="n">
        <v>2000</v>
      </c>
    </row>
    <row r="13035" spans="1:7">
      <c r="A13035" t="s">
        <v>4</v>
      </c>
      <c r="B13035" s="4" t="s">
        <v>5</v>
      </c>
      <c r="C13035" s="4" t="s">
        <v>14</v>
      </c>
      <c r="D13035" s="4" t="s">
        <v>10</v>
      </c>
      <c r="E13035" s="4" t="s">
        <v>24</v>
      </c>
    </row>
    <row r="13036" spans="1:7">
      <c r="A13036" t="n">
        <v>104363</v>
      </c>
      <c r="B13036" s="23" t="n">
        <v>58</v>
      </c>
      <c r="C13036" s="7" t="n">
        <v>100</v>
      </c>
      <c r="D13036" s="7" t="n">
        <v>1000</v>
      </c>
      <c r="E13036" s="7" t="n">
        <v>1</v>
      </c>
    </row>
    <row r="13037" spans="1:7">
      <c r="A13037" t="s">
        <v>4</v>
      </c>
      <c r="B13037" s="4" t="s">
        <v>5</v>
      </c>
      <c r="C13037" s="4" t="s">
        <v>14</v>
      </c>
      <c r="D13037" s="4" t="s">
        <v>10</v>
      </c>
    </row>
    <row r="13038" spans="1:7">
      <c r="A13038" t="n">
        <v>104371</v>
      </c>
      <c r="B13038" s="23" t="n">
        <v>58</v>
      </c>
      <c r="C13038" s="7" t="n">
        <v>255</v>
      </c>
      <c r="D13038" s="7" t="n">
        <v>0</v>
      </c>
    </row>
    <row r="13039" spans="1:7">
      <c r="A13039" t="s">
        <v>4</v>
      </c>
      <c r="B13039" s="4" t="s">
        <v>5</v>
      </c>
      <c r="C13039" s="4" t="s">
        <v>14</v>
      </c>
      <c r="D13039" s="4" t="s">
        <v>10</v>
      </c>
    </row>
    <row r="13040" spans="1:7">
      <c r="A13040" t="n">
        <v>104375</v>
      </c>
      <c r="B13040" s="33" t="n">
        <v>45</v>
      </c>
      <c r="C13040" s="7" t="n">
        <v>7</v>
      </c>
      <c r="D13040" s="7" t="n">
        <v>255</v>
      </c>
    </row>
    <row r="13041" spans="1:9">
      <c r="A13041" t="s">
        <v>4</v>
      </c>
      <c r="B13041" s="4" t="s">
        <v>5</v>
      </c>
      <c r="C13041" s="4" t="s">
        <v>14</v>
      </c>
      <c r="D13041" s="4" t="s">
        <v>24</v>
      </c>
      <c r="E13041" s="4" t="s">
        <v>10</v>
      </c>
      <c r="F13041" s="4" t="s">
        <v>14</v>
      </c>
    </row>
    <row r="13042" spans="1:9">
      <c r="A13042" t="n">
        <v>104379</v>
      </c>
      <c r="B13042" s="15" t="n">
        <v>49</v>
      </c>
      <c r="C13042" s="7" t="n">
        <v>3</v>
      </c>
      <c r="D13042" s="7" t="n">
        <v>0.699999988079071</v>
      </c>
      <c r="E13042" s="7" t="n">
        <v>500</v>
      </c>
      <c r="F13042" s="7" t="n">
        <v>0</v>
      </c>
    </row>
    <row r="13043" spans="1:9">
      <c r="A13043" t="s">
        <v>4</v>
      </c>
      <c r="B13043" s="4" t="s">
        <v>5</v>
      </c>
      <c r="C13043" s="4" t="s">
        <v>14</v>
      </c>
      <c r="D13043" s="4" t="s">
        <v>10</v>
      </c>
    </row>
    <row r="13044" spans="1:9">
      <c r="A13044" t="n">
        <v>104388</v>
      </c>
      <c r="B13044" s="23" t="n">
        <v>58</v>
      </c>
      <c r="C13044" s="7" t="n">
        <v>10</v>
      </c>
      <c r="D13044" s="7" t="n">
        <v>300</v>
      </c>
    </row>
    <row r="13045" spans="1:9">
      <c r="A13045" t="s">
        <v>4</v>
      </c>
      <c r="B13045" s="4" t="s">
        <v>5</v>
      </c>
      <c r="C13045" s="4" t="s">
        <v>14</v>
      </c>
      <c r="D13045" s="4" t="s">
        <v>10</v>
      </c>
    </row>
    <row r="13046" spans="1:9">
      <c r="A13046" t="n">
        <v>104392</v>
      </c>
      <c r="B13046" s="23" t="n">
        <v>58</v>
      </c>
      <c r="C13046" s="7" t="n">
        <v>12</v>
      </c>
      <c r="D13046" s="7" t="n">
        <v>0</v>
      </c>
    </row>
    <row r="13047" spans="1:9">
      <c r="A13047" t="s">
        <v>4</v>
      </c>
      <c r="B13047" s="4" t="s">
        <v>5</v>
      </c>
      <c r="C13047" s="4" t="s">
        <v>14</v>
      </c>
      <c r="D13047" s="4" t="s">
        <v>10</v>
      </c>
      <c r="E13047" s="4" t="s">
        <v>14</v>
      </c>
      <c r="F13047" s="4" t="s">
        <v>14</v>
      </c>
      <c r="G13047" s="4" t="s">
        <v>26</v>
      </c>
    </row>
    <row r="13048" spans="1:9">
      <c r="A13048" t="n">
        <v>104396</v>
      </c>
      <c r="B13048" s="12" t="n">
        <v>5</v>
      </c>
      <c r="C13048" s="7" t="n">
        <v>30</v>
      </c>
      <c r="D13048" s="7" t="n">
        <v>10629</v>
      </c>
      <c r="E13048" s="7" t="n">
        <v>8</v>
      </c>
      <c r="F13048" s="7" t="n">
        <v>1</v>
      </c>
      <c r="G13048" s="13" t="n">
        <f t="normal" ca="1">A13286</f>
        <v>0</v>
      </c>
    </row>
    <row r="13049" spans="1:9">
      <c r="A13049" t="s">
        <v>4</v>
      </c>
      <c r="B13049" s="4" t="s">
        <v>5</v>
      </c>
      <c r="C13049" s="4" t="s">
        <v>14</v>
      </c>
      <c r="D13049" s="4" t="s">
        <v>10</v>
      </c>
      <c r="E13049" s="4" t="s">
        <v>10</v>
      </c>
      <c r="F13049" s="4" t="s">
        <v>14</v>
      </c>
    </row>
    <row r="13050" spans="1:9">
      <c r="A13050" t="n">
        <v>104406</v>
      </c>
      <c r="B13050" s="25" t="n">
        <v>25</v>
      </c>
      <c r="C13050" s="7" t="n">
        <v>1</v>
      </c>
      <c r="D13050" s="7" t="n">
        <v>160</v>
      </c>
      <c r="E13050" s="7" t="n">
        <v>350</v>
      </c>
      <c r="F13050" s="7" t="n">
        <v>1</v>
      </c>
    </row>
    <row r="13051" spans="1:9">
      <c r="A13051" t="s">
        <v>4</v>
      </c>
      <c r="B13051" s="4" t="s">
        <v>5</v>
      </c>
      <c r="C13051" s="4" t="s">
        <v>14</v>
      </c>
      <c r="D13051" s="4" t="s">
        <v>10</v>
      </c>
      <c r="E13051" s="4" t="s">
        <v>6</v>
      </c>
    </row>
    <row r="13052" spans="1:9">
      <c r="A13052" t="n">
        <v>104413</v>
      </c>
      <c r="B13052" s="26" t="n">
        <v>51</v>
      </c>
      <c r="C13052" s="7" t="n">
        <v>4</v>
      </c>
      <c r="D13052" s="7" t="n">
        <v>106</v>
      </c>
      <c r="E13052" s="7" t="s">
        <v>44</v>
      </c>
    </row>
    <row r="13053" spans="1:9">
      <c r="A13053" t="s">
        <v>4</v>
      </c>
      <c r="B13053" s="4" t="s">
        <v>5</v>
      </c>
      <c r="C13053" s="4" t="s">
        <v>10</v>
      </c>
    </row>
    <row r="13054" spans="1:9">
      <c r="A13054" t="n">
        <v>104426</v>
      </c>
      <c r="B13054" s="27" t="n">
        <v>16</v>
      </c>
      <c r="C13054" s="7" t="n">
        <v>0</v>
      </c>
    </row>
    <row r="13055" spans="1:9">
      <c r="A13055" t="s">
        <v>4</v>
      </c>
      <c r="B13055" s="4" t="s">
        <v>5</v>
      </c>
      <c r="C13055" s="4" t="s">
        <v>10</v>
      </c>
      <c r="D13055" s="4" t="s">
        <v>45</v>
      </c>
      <c r="E13055" s="4" t="s">
        <v>14</v>
      </c>
      <c r="F13055" s="4" t="s">
        <v>14</v>
      </c>
    </row>
    <row r="13056" spans="1:9">
      <c r="A13056" t="n">
        <v>104429</v>
      </c>
      <c r="B13056" s="28" t="n">
        <v>26</v>
      </c>
      <c r="C13056" s="7" t="n">
        <v>106</v>
      </c>
      <c r="D13056" s="7" t="s">
        <v>828</v>
      </c>
      <c r="E13056" s="7" t="n">
        <v>2</v>
      </c>
      <c r="F13056" s="7" t="n">
        <v>0</v>
      </c>
    </row>
    <row r="13057" spans="1:7">
      <c r="A13057" t="s">
        <v>4</v>
      </c>
      <c r="B13057" s="4" t="s">
        <v>5</v>
      </c>
    </row>
    <row r="13058" spans="1:7">
      <c r="A13058" t="n">
        <v>104456</v>
      </c>
      <c r="B13058" s="29" t="n">
        <v>28</v>
      </c>
    </row>
    <row r="13059" spans="1:7">
      <c r="A13059" t="s">
        <v>4</v>
      </c>
      <c r="B13059" s="4" t="s">
        <v>5</v>
      </c>
      <c r="C13059" s="4" t="s">
        <v>14</v>
      </c>
      <c r="D13059" s="4" t="s">
        <v>10</v>
      </c>
      <c r="E13059" s="4" t="s">
        <v>14</v>
      </c>
      <c r="F13059" s="4" t="s">
        <v>10</v>
      </c>
      <c r="G13059" s="4" t="s">
        <v>14</v>
      </c>
      <c r="H13059" s="4" t="s">
        <v>14</v>
      </c>
      <c r="I13059" s="4" t="s">
        <v>26</v>
      </c>
    </row>
    <row r="13060" spans="1:7">
      <c r="A13060" t="n">
        <v>104457</v>
      </c>
      <c r="B13060" s="12" t="n">
        <v>5</v>
      </c>
      <c r="C13060" s="7" t="n">
        <v>30</v>
      </c>
      <c r="D13060" s="7" t="n">
        <v>8634</v>
      </c>
      <c r="E13060" s="7" t="n">
        <v>30</v>
      </c>
      <c r="F13060" s="7" t="n">
        <v>8635</v>
      </c>
      <c r="G13060" s="7" t="n">
        <v>11</v>
      </c>
      <c r="H13060" s="7" t="n">
        <v>1</v>
      </c>
      <c r="I13060" s="13" t="n">
        <f t="normal" ca="1">A13074</f>
        <v>0</v>
      </c>
    </row>
    <row r="13061" spans="1:7">
      <c r="A13061" t="s">
        <v>4</v>
      </c>
      <c r="B13061" s="4" t="s">
        <v>5</v>
      </c>
      <c r="C13061" s="4" t="s">
        <v>14</v>
      </c>
      <c r="D13061" s="4" t="s">
        <v>10</v>
      </c>
      <c r="E13061" s="4" t="s">
        <v>10</v>
      </c>
      <c r="F13061" s="4" t="s">
        <v>14</v>
      </c>
    </row>
    <row r="13062" spans="1:7">
      <c r="A13062" t="n">
        <v>104470</v>
      </c>
      <c r="B13062" s="25" t="n">
        <v>25</v>
      </c>
      <c r="C13062" s="7" t="n">
        <v>1</v>
      </c>
      <c r="D13062" s="7" t="n">
        <v>160</v>
      </c>
      <c r="E13062" s="7" t="n">
        <v>570</v>
      </c>
      <c r="F13062" s="7" t="n">
        <v>2</v>
      </c>
    </row>
    <row r="13063" spans="1:7">
      <c r="A13063" t="s">
        <v>4</v>
      </c>
      <c r="B13063" s="4" t="s">
        <v>5</v>
      </c>
      <c r="C13063" s="4" t="s">
        <v>14</v>
      </c>
      <c r="D13063" s="4" t="s">
        <v>10</v>
      </c>
      <c r="E13063" s="4" t="s">
        <v>6</v>
      </c>
    </row>
    <row r="13064" spans="1:7">
      <c r="A13064" t="n">
        <v>104477</v>
      </c>
      <c r="B13064" s="26" t="n">
        <v>51</v>
      </c>
      <c r="C13064" s="7" t="n">
        <v>4</v>
      </c>
      <c r="D13064" s="7" t="n">
        <v>0</v>
      </c>
      <c r="E13064" s="7" t="s">
        <v>829</v>
      </c>
    </row>
    <row r="13065" spans="1:7">
      <c r="A13065" t="s">
        <v>4</v>
      </c>
      <c r="B13065" s="4" t="s">
        <v>5</v>
      </c>
      <c r="C13065" s="4" t="s">
        <v>10</v>
      </c>
    </row>
    <row r="13066" spans="1:7">
      <c r="A13066" t="n">
        <v>104490</v>
      </c>
      <c r="B13066" s="27" t="n">
        <v>16</v>
      </c>
      <c r="C13066" s="7" t="n">
        <v>0</v>
      </c>
    </row>
    <row r="13067" spans="1:7">
      <c r="A13067" t="s">
        <v>4</v>
      </c>
      <c r="B13067" s="4" t="s">
        <v>5</v>
      </c>
      <c r="C13067" s="4" t="s">
        <v>10</v>
      </c>
      <c r="D13067" s="4" t="s">
        <v>45</v>
      </c>
      <c r="E13067" s="4" t="s">
        <v>14</v>
      </c>
      <c r="F13067" s="4" t="s">
        <v>14</v>
      </c>
      <c r="G13067" s="4" t="s">
        <v>45</v>
      </c>
      <c r="H13067" s="4" t="s">
        <v>14</v>
      </c>
      <c r="I13067" s="4" t="s">
        <v>14</v>
      </c>
    </row>
    <row r="13068" spans="1:7">
      <c r="A13068" t="n">
        <v>104493</v>
      </c>
      <c r="B13068" s="28" t="n">
        <v>26</v>
      </c>
      <c r="C13068" s="7" t="n">
        <v>0</v>
      </c>
      <c r="D13068" s="7" t="s">
        <v>830</v>
      </c>
      <c r="E13068" s="7" t="n">
        <v>2</v>
      </c>
      <c r="F13068" s="7" t="n">
        <v>3</v>
      </c>
      <c r="G13068" s="7" t="s">
        <v>831</v>
      </c>
      <c r="H13068" s="7" t="n">
        <v>2</v>
      </c>
      <c r="I13068" s="7" t="n">
        <v>0</v>
      </c>
    </row>
    <row r="13069" spans="1:7">
      <c r="A13069" t="s">
        <v>4</v>
      </c>
      <c r="B13069" s="4" t="s">
        <v>5</v>
      </c>
    </row>
    <row r="13070" spans="1:7">
      <c r="A13070" t="n">
        <v>104622</v>
      </c>
      <c r="B13070" s="29" t="n">
        <v>28</v>
      </c>
    </row>
    <row r="13071" spans="1:7">
      <c r="A13071" t="s">
        <v>4</v>
      </c>
      <c r="B13071" s="4" t="s">
        <v>5</v>
      </c>
      <c r="C13071" s="4" t="s">
        <v>26</v>
      </c>
    </row>
    <row r="13072" spans="1:7">
      <c r="A13072" t="n">
        <v>104623</v>
      </c>
      <c r="B13072" s="16" t="n">
        <v>3</v>
      </c>
      <c r="C13072" s="13" t="n">
        <f t="normal" ca="1">A13084</f>
        <v>0</v>
      </c>
    </row>
    <row r="13073" spans="1:9">
      <c r="A13073" t="s">
        <v>4</v>
      </c>
      <c r="B13073" s="4" t="s">
        <v>5</v>
      </c>
      <c r="C13073" s="4" t="s">
        <v>14</v>
      </c>
      <c r="D13073" s="4" t="s">
        <v>10</v>
      </c>
      <c r="E13073" s="4" t="s">
        <v>10</v>
      </c>
      <c r="F13073" s="4" t="s">
        <v>14</v>
      </c>
    </row>
    <row r="13074" spans="1:9">
      <c r="A13074" t="n">
        <v>104628</v>
      </c>
      <c r="B13074" s="25" t="n">
        <v>25</v>
      </c>
      <c r="C13074" s="7" t="n">
        <v>1</v>
      </c>
      <c r="D13074" s="7" t="n">
        <v>160</v>
      </c>
      <c r="E13074" s="7" t="n">
        <v>570</v>
      </c>
      <c r="F13074" s="7" t="n">
        <v>2</v>
      </c>
    </row>
    <row r="13075" spans="1:9">
      <c r="A13075" t="s">
        <v>4</v>
      </c>
      <c r="B13075" s="4" t="s">
        <v>5</v>
      </c>
      <c r="C13075" s="4" t="s">
        <v>14</v>
      </c>
      <c r="D13075" s="4" t="s">
        <v>10</v>
      </c>
      <c r="E13075" s="4" t="s">
        <v>6</v>
      </c>
    </row>
    <row r="13076" spans="1:9">
      <c r="A13076" t="n">
        <v>104635</v>
      </c>
      <c r="B13076" s="26" t="n">
        <v>51</v>
      </c>
      <c r="C13076" s="7" t="n">
        <v>4</v>
      </c>
      <c r="D13076" s="7" t="n">
        <v>0</v>
      </c>
      <c r="E13076" s="7" t="s">
        <v>283</v>
      </c>
    </row>
    <row r="13077" spans="1:9">
      <c r="A13077" t="s">
        <v>4</v>
      </c>
      <c r="B13077" s="4" t="s">
        <v>5</v>
      </c>
      <c r="C13077" s="4" t="s">
        <v>10</v>
      </c>
    </row>
    <row r="13078" spans="1:9">
      <c r="A13078" t="n">
        <v>104649</v>
      </c>
      <c r="B13078" s="27" t="n">
        <v>16</v>
      </c>
      <c r="C13078" s="7" t="n">
        <v>0</v>
      </c>
    </row>
    <row r="13079" spans="1:9">
      <c r="A13079" t="s">
        <v>4</v>
      </c>
      <c r="B13079" s="4" t="s">
        <v>5</v>
      </c>
      <c r="C13079" s="4" t="s">
        <v>10</v>
      </c>
      <c r="D13079" s="4" t="s">
        <v>45</v>
      </c>
      <c r="E13079" s="4" t="s">
        <v>14</v>
      </c>
      <c r="F13079" s="4" t="s">
        <v>14</v>
      </c>
      <c r="G13079" s="4" t="s">
        <v>45</v>
      </c>
      <c r="H13079" s="4" t="s">
        <v>14</v>
      </c>
      <c r="I13079" s="4" t="s">
        <v>14</v>
      </c>
    </row>
    <row r="13080" spans="1:9">
      <c r="A13080" t="n">
        <v>104652</v>
      </c>
      <c r="B13080" s="28" t="n">
        <v>26</v>
      </c>
      <c r="C13080" s="7" t="n">
        <v>0</v>
      </c>
      <c r="D13080" s="7" t="s">
        <v>832</v>
      </c>
      <c r="E13080" s="7" t="n">
        <v>2</v>
      </c>
      <c r="F13080" s="7" t="n">
        <v>3</v>
      </c>
      <c r="G13080" s="7" t="s">
        <v>833</v>
      </c>
      <c r="H13080" s="7" t="n">
        <v>2</v>
      </c>
      <c r="I13080" s="7" t="n">
        <v>0</v>
      </c>
    </row>
    <row r="13081" spans="1:9">
      <c r="A13081" t="s">
        <v>4</v>
      </c>
      <c r="B13081" s="4" t="s">
        <v>5</v>
      </c>
    </row>
    <row r="13082" spans="1:9">
      <c r="A13082" t="n">
        <v>104770</v>
      </c>
      <c r="B13082" s="29" t="n">
        <v>28</v>
      </c>
    </row>
    <row r="13083" spans="1:9">
      <c r="A13083" t="s">
        <v>4</v>
      </c>
      <c r="B13083" s="4" t="s">
        <v>5</v>
      </c>
      <c r="C13083" s="4" t="s">
        <v>14</v>
      </c>
      <c r="D13083" s="4" t="s">
        <v>10</v>
      </c>
      <c r="E13083" s="4" t="s">
        <v>10</v>
      </c>
      <c r="F13083" s="4" t="s">
        <v>14</v>
      </c>
    </row>
    <row r="13084" spans="1:9">
      <c r="A13084" t="n">
        <v>104771</v>
      </c>
      <c r="B13084" s="25" t="n">
        <v>25</v>
      </c>
      <c r="C13084" s="7" t="n">
        <v>1</v>
      </c>
      <c r="D13084" s="7" t="n">
        <v>160</v>
      </c>
      <c r="E13084" s="7" t="n">
        <v>350</v>
      </c>
      <c r="F13084" s="7" t="n">
        <v>1</v>
      </c>
    </row>
    <row r="13085" spans="1:9">
      <c r="A13085" t="s">
        <v>4</v>
      </c>
      <c r="B13085" s="4" t="s">
        <v>5</v>
      </c>
      <c r="C13085" s="4" t="s">
        <v>14</v>
      </c>
      <c r="D13085" s="4" t="s">
        <v>10</v>
      </c>
      <c r="E13085" s="4" t="s">
        <v>6</v>
      </c>
    </row>
    <row r="13086" spans="1:9">
      <c r="A13086" t="n">
        <v>104778</v>
      </c>
      <c r="B13086" s="26" t="n">
        <v>51</v>
      </c>
      <c r="C13086" s="7" t="n">
        <v>4</v>
      </c>
      <c r="D13086" s="7" t="n">
        <v>106</v>
      </c>
      <c r="E13086" s="7" t="s">
        <v>574</v>
      </c>
    </row>
    <row r="13087" spans="1:9">
      <c r="A13087" t="s">
        <v>4</v>
      </c>
      <c r="B13087" s="4" t="s">
        <v>5</v>
      </c>
      <c r="C13087" s="4" t="s">
        <v>10</v>
      </c>
    </row>
    <row r="13088" spans="1:9">
      <c r="A13088" t="n">
        <v>104791</v>
      </c>
      <c r="B13088" s="27" t="n">
        <v>16</v>
      </c>
      <c r="C13088" s="7" t="n">
        <v>0</v>
      </c>
    </row>
    <row r="13089" spans="1:9">
      <c r="A13089" t="s">
        <v>4</v>
      </c>
      <c r="B13089" s="4" t="s">
        <v>5</v>
      </c>
      <c r="C13089" s="4" t="s">
        <v>10</v>
      </c>
      <c r="D13089" s="4" t="s">
        <v>45</v>
      </c>
      <c r="E13089" s="4" t="s">
        <v>14</v>
      </c>
      <c r="F13089" s="4" t="s">
        <v>14</v>
      </c>
      <c r="G13089" s="4" t="s">
        <v>45</v>
      </c>
      <c r="H13089" s="4" t="s">
        <v>14</v>
      </c>
      <c r="I13089" s="4" t="s">
        <v>14</v>
      </c>
      <c r="J13089" s="4" t="s">
        <v>45</v>
      </c>
      <c r="K13089" s="4" t="s">
        <v>14</v>
      </c>
      <c r="L13089" s="4" t="s">
        <v>14</v>
      </c>
    </row>
    <row r="13090" spans="1:9">
      <c r="A13090" t="n">
        <v>104794</v>
      </c>
      <c r="B13090" s="28" t="n">
        <v>26</v>
      </c>
      <c r="C13090" s="7" t="n">
        <v>106</v>
      </c>
      <c r="D13090" s="7" t="s">
        <v>834</v>
      </c>
      <c r="E13090" s="7" t="n">
        <v>2</v>
      </c>
      <c r="F13090" s="7" t="n">
        <v>3</v>
      </c>
      <c r="G13090" s="7" t="s">
        <v>835</v>
      </c>
      <c r="H13090" s="7" t="n">
        <v>2</v>
      </c>
      <c r="I13090" s="7" t="n">
        <v>3</v>
      </c>
      <c r="J13090" s="7" t="s">
        <v>836</v>
      </c>
      <c r="K13090" s="7" t="n">
        <v>2</v>
      </c>
      <c r="L13090" s="7" t="n">
        <v>0</v>
      </c>
    </row>
    <row r="13091" spans="1:9">
      <c r="A13091" t="s">
        <v>4</v>
      </c>
      <c r="B13091" s="4" t="s">
        <v>5</v>
      </c>
    </row>
    <row r="13092" spans="1:9">
      <c r="A13092" t="n">
        <v>105002</v>
      </c>
      <c r="B13092" s="29" t="n">
        <v>28</v>
      </c>
    </row>
    <row r="13093" spans="1:9">
      <c r="A13093" t="s">
        <v>4</v>
      </c>
      <c r="B13093" s="4" t="s">
        <v>5</v>
      </c>
      <c r="C13093" s="4" t="s">
        <v>14</v>
      </c>
      <c r="D13093" s="53" t="s">
        <v>129</v>
      </c>
      <c r="E13093" s="4" t="s">
        <v>5</v>
      </c>
      <c r="F13093" s="4" t="s">
        <v>14</v>
      </c>
      <c r="G13093" s="4" t="s">
        <v>10</v>
      </c>
      <c r="H13093" s="53" t="s">
        <v>130</v>
      </c>
      <c r="I13093" s="4" t="s">
        <v>14</v>
      </c>
      <c r="J13093" s="4" t="s">
        <v>26</v>
      </c>
    </row>
    <row r="13094" spans="1:9">
      <c r="A13094" t="n">
        <v>105003</v>
      </c>
      <c r="B13094" s="12" t="n">
        <v>5</v>
      </c>
      <c r="C13094" s="7" t="n">
        <v>28</v>
      </c>
      <c r="D13094" s="53" t="s">
        <v>3</v>
      </c>
      <c r="E13094" s="54" t="n">
        <v>64</v>
      </c>
      <c r="F13094" s="7" t="n">
        <v>5</v>
      </c>
      <c r="G13094" s="7" t="n">
        <v>1</v>
      </c>
      <c r="H13094" s="53" t="s">
        <v>3</v>
      </c>
      <c r="I13094" s="7" t="n">
        <v>1</v>
      </c>
      <c r="J13094" s="13" t="n">
        <f t="normal" ca="1">A13106</f>
        <v>0</v>
      </c>
    </row>
    <row r="13095" spans="1:9">
      <c r="A13095" t="s">
        <v>4</v>
      </c>
      <c r="B13095" s="4" t="s">
        <v>5</v>
      </c>
      <c r="C13095" s="4" t="s">
        <v>14</v>
      </c>
      <c r="D13095" s="4" t="s">
        <v>10</v>
      </c>
      <c r="E13095" s="4" t="s">
        <v>10</v>
      </c>
      <c r="F13095" s="4" t="s">
        <v>14</v>
      </c>
    </row>
    <row r="13096" spans="1:9">
      <c r="A13096" t="n">
        <v>105014</v>
      </c>
      <c r="B13096" s="25" t="n">
        <v>25</v>
      </c>
      <c r="C13096" s="7" t="n">
        <v>1</v>
      </c>
      <c r="D13096" s="7" t="n">
        <v>60</v>
      </c>
      <c r="E13096" s="7" t="n">
        <v>500</v>
      </c>
      <c r="F13096" s="7" t="n">
        <v>2</v>
      </c>
    </row>
    <row r="13097" spans="1:9">
      <c r="A13097" t="s">
        <v>4</v>
      </c>
      <c r="B13097" s="4" t="s">
        <v>5</v>
      </c>
      <c r="C13097" s="4" t="s">
        <v>14</v>
      </c>
      <c r="D13097" s="4" t="s">
        <v>10</v>
      </c>
      <c r="E13097" s="4" t="s">
        <v>6</v>
      </c>
    </row>
    <row r="13098" spans="1:9">
      <c r="A13098" t="n">
        <v>105021</v>
      </c>
      <c r="B13098" s="26" t="n">
        <v>51</v>
      </c>
      <c r="C13098" s="7" t="n">
        <v>4</v>
      </c>
      <c r="D13098" s="7" t="n">
        <v>1</v>
      </c>
      <c r="E13098" s="7" t="s">
        <v>774</v>
      </c>
    </row>
    <row r="13099" spans="1:9">
      <c r="A13099" t="s">
        <v>4</v>
      </c>
      <c r="B13099" s="4" t="s">
        <v>5</v>
      </c>
      <c r="C13099" s="4" t="s">
        <v>10</v>
      </c>
    </row>
    <row r="13100" spans="1:9">
      <c r="A13100" t="n">
        <v>105035</v>
      </c>
      <c r="B13100" s="27" t="n">
        <v>16</v>
      </c>
      <c r="C13100" s="7" t="n">
        <v>0</v>
      </c>
    </row>
    <row r="13101" spans="1:9">
      <c r="A13101" t="s">
        <v>4</v>
      </c>
      <c r="B13101" s="4" t="s">
        <v>5</v>
      </c>
      <c r="C13101" s="4" t="s">
        <v>10</v>
      </c>
      <c r="D13101" s="4" t="s">
        <v>45</v>
      </c>
      <c r="E13101" s="4" t="s">
        <v>14</v>
      </c>
      <c r="F13101" s="4" t="s">
        <v>14</v>
      </c>
    </row>
    <row r="13102" spans="1:9">
      <c r="A13102" t="n">
        <v>105038</v>
      </c>
      <c r="B13102" s="28" t="n">
        <v>26</v>
      </c>
      <c r="C13102" s="7" t="n">
        <v>1</v>
      </c>
      <c r="D13102" s="7" t="s">
        <v>837</v>
      </c>
      <c r="E13102" s="7" t="n">
        <v>2</v>
      </c>
      <c r="F13102" s="7" t="n">
        <v>0</v>
      </c>
    </row>
    <row r="13103" spans="1:9">
      <c r="A13103" t="s">
        <v>4</v>
      </c>
      <c r="B13103" s="4" t="s">
        <v>5</v>
      </c>
    </row>
    <row r="13104" spans="1:9">
      <c r="A13104" t="n">
        <v>105112</v>
      </c>
      <c r="B13104" s="29" t="n">
        <v>28</v>
      </c>
    </row>
    <row r="13105" spans="1:12">
      <c r="A13105" t="s">
        <v>4</v>
      </c>
      <c r="B13105" s="4" t="s">
        <v>5</v>
      </c>
      <c r="C13105" s="4" t="s">
        <v>14</v>
      </c>
      <c r="D13105" s="53" t="s">
        <v>129</v>
      </c>
      <c r="E13105" s="4" t="s">
        <v>5</v>
      </c>
      <c r="F13105" s="4" t="s">
        <v>14</v>
      </c>
      <c r="G13105" s="4" t="s">
        <v>10</v>
      </c>
      <c r="H13105" s="53" t="s">
        <v>130</v>
      </c>
      <c r="I13105" s="4" t="s">
        <v>14</v>
      </c>
      <c r="J13105" s="4" t="s">
        <v>26</v>
      </c>
    </row>
    <row r="13106" spans="1:12">
      <c r="A13106" t="n">
        <v>105113</v>
      </c>
      <c r="B13106" s="12" t="n">
        <v>5</v>
      </c>
      <c r="C13106" s="7" t="n">
        <v>28</v>
      </c>
      <c r="D13106" s="53" t="s">
        <v>3</v>
      </c>
      <c r="E13106" s="54" t="n">
        <v>64</v>
      </c>
      <c r="F13106" s="7" t="n">
        <v>5</v>
      </c>
      <c r="G13106" s="7" t="n">
        <v>3</v>
      </c>
      <c r="H13106" s="53" t="s">
        <v>3</v>
      </c>
      <c r="I13106" s="7" t="n">
        <v>1</v>
      </c>
      <c r="J13106" s="13" t="n">
        <f t="normal" ca="1">A13118</f>
        <v>0</v>
      </c>
    </row>
    <row r="13107" spans="1:12">
      <c r="A13107" t="s">
        <v>4</v>
      </c>
      <c r="B13107" s="4" t="s">
        <v>5</v>
      </c>
      <c r="C13107" s="4" t="s">
        <v>14</v>
      </c>
      <c r="D13107" s="4" t="s">
        <v>10</v>
      </c>
      <c r="E13107" s="4" t="s">
        <v>10</v>
      </c>
      <c r="F13107" s="4" t="s">
        <v>14</v>
      </c>
    </row>
    <row r="13108" spans="1:12">
      <c r="A13108" t="n">
        <v>105124</v>
      </c>
      <c r="B13108" s="25" t="n">
        <v>25</v>
      </c>
      <c r="C13108" s="7" t="n">
        <v>1</v>
      </c>
      <c r="D13108" s="7" t="n">
        <v>260</v>
      </c>
      <c r="E13108" s="7" t="n">
        <v>640</v>
      </c>
      <c r="F13108" s="7" t="n">
        <v>2</v>
      </c>
    </row>
    <row r="13109" spans="1:12">
      <c r="A13109" t="s">
        <v>4</v>
      </c>
      <c r="B13109" s="4" t="s">
        <v>5</v>
      </c>
      <c r="C13109" s="4" t="s">
        <v>14</v>
      </c>
      <c r="D13109" s="4" t="s">
        <v>10</v>
      </c>
      <c r="E13109" s="4" t="s">
        <v>6</v>
      </c>
    </row>
    <row r="13110" spans="1:12">
      <c r="A13110" t="n">
        <v>105131</v>
      </c>
      <c r="B13110" s="26" t="n">
        <v>51</v>
      </c>
      <c r="C13110" s="7" t="n">
        <v>4</v>
      </c>
      <c r="D13110" s="7" t="n">
        <v>3</v>
      </c>
      <c r="E13110" s="7" t="s">
        <v>283</v>
      </c>
    </row>
    <row r="13111" spans="1:12">
      <c r="A13111" t="s">
        <v>4</v>
      </c>
      <c r="B13111" s="4" t="s">
        <v>5</v>
      </c>
      <c r="C13111" s="4" t="s">
        <v>10</v>
      </c>
    </row>
    <row r="13112" spans="1:12">
      <c r="A13112" t="n">
        <v>105145</v>
      </c>
      <c r="B13112" s="27" t="n">
        <v>16</v>
      </c>
      <c r="C13112" s="7" t="n">
        <v>0</v>
      </c>
    </row>
    <row r="13113" spans="1:12">
      <c r="A13113" t="s">
        <v>4</v>
      </c>
      <c r="B13113" s="4" t="s">
        <v>5</v>
      </c>
      <c r="C13113" s="4" t="s">
        <v>10</v>
      </c>
      <c r="D13113" s="4" t="s">
        <v>45</v>
      </c>
      <c r="E13113" s="4" t="s">
        <v>14</v>
      </c>
      <c r="F13113" s="4" t="s">
        <v>14</v>
      </c>
    </row>
    <row r="13114" spans="1:12">
      <c r="A13114" t="n">
        <v>105148</v>
      </c>
      <c r="B13114" s="28" t="n">
        <v>26</v>
      </c>
      <c r="C13114" s="7" t="n">
        <v>3</v>
      </c>
      <c r="D13114" s="7" t="s">
        <v>838</v>
      </c>
      <c r="E13114" s="7" t="n">
        <v>2</v>
      </c>
      <c r="F13114" s="7" t="n">
        <v>0</v>
      </c>
    </row>
    <row r="13115" spans="1:12">
      <c r="A13115" t="s">
        <v>4</v>
      </c>
      <c r="B13115" s="4" t="s">
        <v>5</v>
      </c>
    </row>
    <row r="13116" spans="1:12">
      <c r="A13116" t="n">
        <v>105182</v>
      </c>
      <c r="B13116" s="29" t="n">
        <v>28</v>
      </c>
    </row>
    <row r="13117" spans="1:12">
      <c r="A13117" t="s">
        <v>4</v>
      </c>
      <c r="B13117" s="4" t="s">
        <v>5</v>
      </c>
      <c r="C13117" s="4" t="s">
        <v>14</v>
      </c>
      <c r="D13117" s="53" t="s">
        <v>129</v>
      </c>
      <c r="E13117" s="4" t="s">
        <v>5</v>
      </c>
      <c r="F13117" s="4" t="s">
        <v>14</v>
      </c>
      <c r="G13117" s="4" t="s">
        <v>10</v>
      </c>
      <c r="H13117" s="53" t="s">
        <v>130</v>
      </c>
      <c r="I13117" s="4" t="s">
        <v>14</v>
      </c>
      <c r="J13117" s="4" t="s">
        <v>26</v>
      </c>
    </row>
    <row r="13118" spans="1:12">
      <c r="A13118" t="n">
        <v>105183</v>
      </c>
      <c r="B13118" s="12" t="n">
        <v>5</v>
      </c>
      <c r="C13118" s="7" t="n">
        <v>28</v>
      </c>
      <c r="D13118" s="53" t="s">
        <v>3</v>
      </c>
      <c r="E13118" s="54" t="n">
        <v>64</v>
      </c>
      <c r="F13118" s="7" t="n">
        <v>5</v>
      </c>
      <c r="G13118" s="7" t="n">
        <v>2</v>
      </c>
      <c r="H13118" s="53" t="s">
        <v>3</v>
      </c>
      <c r="I13118" s="7" t="n">
        <v>1</v>
      </c>
      <c r="J13118" s="13" t="n">
        <f t="normal" ca="1">A13132</f>
        <v>0</v>
      </c>
    </row>
    <row r="13119" spans="1:12">
      <c r="A13119" t="s">
        <v>4</v>
      </c>
      <c r="B13119" s="4" t="s">
        <v>5</v>
      </c>
      <c r="C13119" s="4" t="s">
        <v>14</v>
      </c>
      <c r="D13119" s="4" t="s">
        <v>10</v>
      </c>
      <c r="E13119" s="4" t="s">
        <v>10</v>
      </c>
      <c r="F13119" s="4" t="s">
        <v>14</v>
      </c>
    </row>
    <row r="13120" spans="1:12">
      <c r="A13120" t="n">
        <v>105194</v>
      </c>
      <c r="B13120" s="25" t="n">
        <v>25</v>
      </c>
      <c r="C13120" s="7" t="n">
        <v>1</v>
      </c>
      <c r="D13120" s="7" t="n">
        <v>60</v>
      </c>
      <c r="E13120" s="7" t="n">
        <v>640</v>
      </c>
      <c r="F13120" s="7" t="n">
        <v>2</v>
      </c>
    </row>
    <row r="13121" spans="1:10">
      <c r="A13121" t="s">
        <v>4</v>
      </c>
      <c r="B13121" s="4" t="s">
        <v>5</v>
      </c>
      <c r="C13121" s="4" t="s">
        <v>14</v>
      </c>
      <c r="D13121" s="4" t="s">
        <v>10</v>
      </c>
      <c r="E13121" s="4" t="s">
        <v>6</v>
      </c>
    </row>
    <row r="13122" spans="1:10">
      <c r="A13122" t="n">
        <v>105201</v>
      </c>
      <c r="B13122" s="26" t="n">
        <v>51</v>
      </c>
      <c r="C13122" s="7" t="n">
        <v>4</v>
      </c>
      <c r="D13122" s="7" t="n">
        <v>2</v>
      </c>
      <c r="E13122" s="7" t="s">
        <v>553</v>
      </c>
    </row>
    <row r="13123" spans="1:10">
      <c r="A13123" t="s">
        <v>4</v>
      </c>
      <c r="B13123" s="4" t="s">
        <v>5</v>
      </c>
      <c r="C13123" s="4" t="s">
        <v>10</v>
      </c>
    </row>
    <row r="13124" spans="1:10">
      <c r="A13124" t="n">
        <v>105215</v>
      </c>
      <c r="B13124" s="27" t="n">
        <v>16</v>
      </c>
      <c r="C13124" s="7" t="n">
        <v>0</v>
      </c>
    </row>
    <row r="13125" spans="1:10">
      <c r="A13125" t="s">
        <v>4</v>
      </c>
      <c r="B13125" s="4" t="s">
        <v>5</v>
      </c>
      <c r="C13125" s="4" t="s">
        <v>10</v>
      </c>
      <c r="D13125" s="4" t="s">
        <v>45</v>
      </c>
      <c r="E13125" s="4" t="s">
        <v>14</v>
      </c>
      <c r="F13125" s="4" t="s">
        <v>14</v>
      </c>
    </row>
    <row r="13126" spans="1:10">
      <c r="A13126" t="n">
        <v>105218</v>
      </c>
      <c r="B13126" s="28" t="n">
        <v>26</v>
      </c>
      <c r="C13126" s="7" t="n">
        <v>2</v>
      </c>
      <c r="D13126" s="7" t="s">
        <v>839</v>
      </c>
      <c r="E13126" s="7" t="n">
        <v>2</v>
      </c>
      <c r="F13126" s="7" t="n">
        <v>0</v>
      </c>
    </row>
    <row r="13127" spans="1:10">
      <c r="A13127" t="s">
        <v>4</v>
      </c>
      <c r="B13127" s="4" t="s">
        <v>5</v>
      </c>
    </row>
    <row r="13128" spans="1:10">
      <c r="A13128" t="n">
        <v>105302</v>
      </c>
      <c r="B13128" s="29" t="n">
        <v>28</v>
      </c>
    </row>
    <row r="13129" spans="1:10">
      <c r="A13129" t="s">
        <v>4</v>
      </c>
      <c r="B13129" s="4" t="s">
        <v>5</v>
      </c>
      <c r="C13129" s="4" t="s">
        <v>26</v>
      </c>
    </row>
    <row r="13130" spans="1:10">
      <c r="A13130" t="n">
        <v>105303</v>
      </c>
      <c r="B13130" s="16" t="n">
        <v>3</v>
      </c>
      <c r="C13130" s="13" t="n">
        <f t="normal" ca="1">A13142</f>
        <v>0</v>
      </c>
    </row>
    <row r="13131" spans="1:10">
      <c r="A13131" t="s">
        <v>4</v>
      </c>
      <c r="B13131" s="4" t="s">
        <v>5</v>
      </c>
      <c r="C13131" s="4" t="s">
        <v>14</v>
      </c>
      <c r="D13131" s="4" t="s">
        <v>10</v>
      </c>
      <c r="E13131" s="4" t="s">
        <v>10</v>
      </c>
      <c r="F13131" s="4" t="s">
        <v>14</v>
      </c>
    </row>
    <row r="13132" spans="1:10">
      <c r="A13132" t="n">
        <v>105308</v>
      </c>
      <c r="B13132" s="25" t="n">
        <v>25</v>
      </c>
      <c r="C13132" s="7" t="n">
        <v>1</v>
      </c>
      <c r="D13132" s="7" t="n">
        <v>160</v>
      </c>
      <c r="E13132" s="7" t="n">
        <v>570</v>
      </c>
      <c r="F13132" s="7" t="n">
        <v>2</v>
      </c>
    </row>
    <row r="13133" spans="1:10">
      <c r="A13133" t="s">
        <v>4</v>
      </c>
      <c r="B13133" s="4" t="s">
        <v>5</v>
      </c>
      <c r="C13133" s="4" t="s">
        <v>14</v>
      </c>
      <c r="D13133" s="4" t="s">
        <v>10</v>
      </c>
      <c r="E13133" s="4" t="s">
        <v>6</v>
      </c>
    </row>
    <row r="13134" spans="1:10">
      <c r="A13134" t="n">
        <v>105315</v>
      </c>
      <c r="B13134" s="26" t="n">
        <v>51</v>
      </c>
      <c r="C13134" s="7" t="n">
        <v>4</v>
      </c>
      <c r="D13134" s="7" t="n">
        <v>0</v>
      </c>
      <c r="E13134" s="7" t="s">
        <v>829</v>
      </c>
    </row>
    <row r="13135" spans="1:10">
      <c r="A13135" t="s">
        <v>4</v>
      </c>
      <c r="B13135" s="4" t="s">
        <v>5</v>
      </c>
      <c r="C13135" s="4" t="s">
        <v>10</v>
      </c>
    </row>
    <row r="13136" spans="1:10">
      <c r="A13136" t="n">
        <v>105328</v>
      </c>
      <c r="B13136" s="27" t="n">
        <v>16</v>
      </c>
      <c r="C13136" s="7" t="n">
        <v>0</v>
      </c>
    </row>
    <row r="13137" spans="1:6">
      <c r="A13137" t="s">
        <v>4</v>
      </c>
      <c r="B13137" s="4" t="s">
        <v>5</v>
      </c>
      <c r="C13137" s="4" t="s">
        <v>10</v>
      </c>
      <c r="D13137" s="4" t="s">
        <v>45</v>
      </c>
      <c r="E13137" s="4" t="s">
        <v>14</v>
      </c>
      <c r="F13137" s="4" t="s">
        <v>14</v>
      </c>
    </row>
    <row r="13138" spans="1:6">
      <c r="A13138" t="n">
        <v>105331</v>
      </c>
      <c r="B13138" s="28" t="n">
        <v>26</v>
      </c>
      <c r="C13138" s="7" t="n">
        <v>0</v>
      </c>
      <c r="D13138" s="7" t="s">
        <v>840</v>
      </c>
      <c r="E13138" s="7" t="n">
        <v>2</v>
      </c>
      <c r="F13138" s="7" t="n">
        <v>0</v>
      </c>
    </row>
    <row r="13139" spans="1:6">
      <c r="A13139" t="s">
        <v>4</v>
      </c>
      <c r="B13139" s="4" t="s">
        <v>5</v>
      </c>
    </row>
    <row r="13140" spans="1:6">
      <c r="A13140" t="n">
        <v>105391</v>
      </c>
      <c r="B13140" s="29" t="n">
        <v>28</v>
      </c>
    </row>
    <row r="13141" spans="1:6">
      <c r="A13141" t="s">
        <v>4</v>
      </c>
      <c r="B13141" s="4" t="s">
        <v>5</v>
      </c>
      <c r="C13141" s="4" t="s">
        <v>14</v>
      </c>
      <c r="D13141" s="53" t="s">
        <v>129</v>
      </c>
      <c r="E13141" s="4" t="s">
        <v>5</v>
      </c>
      <c r="F13141" s="4" t="s">
        <v>14</v>
      </c>
      <c r="G13141" s="4" t="s">
        <v>10</v>
      </c>
      <c r="H13141" s="53" t="s">
        <v>130</v>
      </c>
      <c r="I13141" s="4" t="s">
        <v>14</v>
      </c>
      <c r="J13141" s="4" t="s">
        <v>26</v>
      </c>
    </row>
    <row r="13142" spans="1:6">
      <c r="A13142" t="n">
        <v>105392</v>
      </c>
      <c r="B13142" s="12" t="n">
        <v>5</v>
      </c>
      <c r="C13142" s="7" t="n">
        <v>28</v>
      </c>
      <c r="D13142" s="53" t="s">
        <v>3</v>
      </c>
      <c r="E13142" s="54" t="n">
        <v>64</v>
      </c>
      <c r="F13142" s="7" t="n">
        <v>5</v>
      </c>
      <c r="G13142" s="7" t="n">
        <v>4</v>
      </c>
      <c r="H13142" s="53" t="s">
        <v>3</v>
      </c>
      <c r="I13142" s="7" t="n">
        <v>1</v>
      </c>
      <c r="J13142" s="13" t="n">
        <f t="normal" ca="1">A13154</f>
        <v>0</v>
      </c>
    </row>
    <row r="13143" spans="1:6">
      <c r="A13143" t="s">
        <v>4</v>
      </c>
      <c r="B13143" s="4" t="s">
        <v>5</v>
      </c>
      <c r="C13143" s="4" t="s">
        <v>14</v>
      </c>
      <c r="D13143" s="4" t="s">
        <v>10</v>
      </c>
      <c r="E13143" s="4" t="s">
        <v>10</v>
      </c>
      <c r="F13143" s="4" t="s">
        <v>14</v>
      </c>
    </row>
    <row r="13144" spans="1:6">
      <c r="A13144" t="n">
        <v>105403</v>
      </c>
      <c r="B13144" s="25" t="n">
        <v>25</v>
      </c>
      <c r="C13144" s="7" t="n">
        <v>1</v>
      </c>
      <c r="D13144" s="7" t="n">
        <v>60</v>
      </c>
      <c r="E13144" s="7" t="n">
        <v>500</v>
      </c>
      <c r="F13144" s="7" t="n">
        <v>2</v>
      </c>
    </row>
    <row r="13145" spans="1:6">
      <c r="A13145" t="s">
        <v>4</v>
      </c>
      <c r="B13145" s="4" t="s">
        <v>5</v>
      </c>
      <c r="C13145" s="4" t="s">
        <v>14</v>
      </c>
      <c r="D13145" s="4" t="s">
        <v>10</v>
      </c>
      <c r="E13145" s="4" t="s">
        <v>6</v>
      </c>
    </row>
    <row r="13146" spans="1:6">
      <c r="A13146" t="n">
        <v>105410</v>
      </c>
      <c r="B13146" s="26" t="n">
        <v>51</v>
      </c>
      <c r="C13146" s="7" t="n">
        <v>4</v>
      </c>
      <c r="D13146" s="7" t="n">
        <v>4</v>
      </c>
      <c r="E13146" s="7" t="s">
        <v>286</v>
      </c>
    </row>
    <row r="13147" spans="1:6">
      <c r="A13147" t="s">
        <v>4</v>
      </c>
      <c r="B13147" s="4" t="s">
        <v>5</v>
      </c>
      <c r="C13147" s="4" t="s">
        <v>10</v>
      </c>
    </row>
    <row r="13148" spans="1:6">
      <c r="A13148" t="n">
        <v>105424</v>
      </c>
      <c r="B13148" s="27" t="n">
        <v>16</v>
      </c>
      <c r="C13148" s="7" t="n">
        <v>0</v>
      </c>
    </row>
    <row r="13149" spans="1:6">
      <c r="A13149" t="s">
        <v>4</v>
      </c>
      <c r="B13149" s="4" t="s">
        <v>5</v>
      </c>
      <c r="C13149" s="4" t="s">
        <v>10</v>
      </c>
      <c r="D13149" s="4" t="s">
        <v>45</v>
      </c>
      <c r="E13149" s="4" t="s">
        <v>14</v>
      </c>
      <c r="F13149" s="4" t="s">
        <v>14</v>
      </c>
    </row>
    <row r="13150" spans="1:6">
      <c r="A13150" t="n">
        <v>105427</v>
      </c>
      <c r="B13150" s="28" t="n">
        <v>26</v>
      </c>
      <c r="C13150" s="7" t="n">
        <v>4</v>
      </c>
      <c r="D13150" s="7" t="s">
        <v>841</v>
      </c>
      <c r="E13150" s="7" t="n">
        <v>2</v>
      </c>
      <c r="F13150" s="7" t="n">
        <v>0</v>
      </c>
    </row>
    <row r="13151" spans="1:6">
      <c r="A13151" t="s">
        <v>4</v>
      </c>
      <c r="B13151" s="4" t="s">
        <v>5</v>
      </c>
    </row>
    <row r="13152" spans="1:6">
      <c r="A13152" t="n">
        <v>105506</v>
      </c>
      <c r="B13152" s="29" t="n">
        <v>28</v>
      </c>
    </row>
    <row r="13153" spans="1:10">
      <c r="A13153" t="s">
        <v>4</v>
      </c>
      <c r="B13153" s="4" t="s">
        <v>5</v>
      </c>
      <c r="C13153" s="4" t="s">
        <v>14</v>
      </c>
      <c r="D13153" s="53" t="s">
        <v>129</v>
      </c>
      <c r="E13153" s="4" t="s">
        <v>5</v>
      </c>
      <c r="F13153" s="4" t="s">
        <v>14</v>
      </c>
      <c r="G13153" s="4" t="s">
        <v>10</v>
      </c>
      <c r="H13153" s="53" t="s">
        <v>130</v>
      </c>
      <c r="I13153" s="4" t="s">
        <v>14</v>
      </c>
      <c r="J13153" s="4" t="s">
        <v>26</v>
      </c>
    </row>
    <row r="13154" spans="1:10">
      <c r="A13154" t="n">
        <v>105507</v>
      </c>
      <c r="B13154" s="12" t="n">
        <v>5</v>
      </c>
      <c r="C13154" s="7" t="n">
        <v>28</v>
      </c>
      <c r="D13154" s="53" t="s">
        <v>3</v>
      </c>
      <c r="E13154" s="54" t="n">
        <v>64</v>
      </c>
      <c r="F13154" s="7" t="n">
        <v>5</v>
      </c>
      <c r="G13154" s="7" t="n">
        <v>6</v>
      </c>
      <c r="H13154" s="53" t="s">
        <v>3</v>
      </c>
      <c r="I13154" s="7" t="n">
        <v>1</v>
      </c>
      <c r="J13154" s="13" t="n">
        <f t="normal" ca="1">A13166</f>
        <v>0</v>
      </c>
    </row>
    <row r="13155" spans="1:10">
      <c r="A13155" t="s">
        <v>4</v>
      </c>
      <c r="B13155" s="4" t="s">
        <v>5</v>
      </c>
      <c r="C13155" s="4" t="s">
        <v>14</v>
      </c>
      <c r="D13155" s="4" t="s">
        <v>10</v>
      </c>
      <c r="E13155" s="4" t="s">
        <v>10</v>
      </c>
      <c r="F13155" s="4" t="s">
        <v>14</v>
      </c>
    </row>
    <row r="13156" spans="1:10">
      <c r="A13156" t="n">
        <v>105518</v>
      </c>
      <c r="B13156" s="25" t="n">
        <v>25</v>
      </c>
      <c r="C13156" s="7" t="n">
        <v>1</v>
      </c>
      <c r="D13156" s="7" t="n">
        <v>260</v>
      </c>
      <c r="E13156" s="7" t="n">
        <v>640</v>
      </c>
      <c r="F13156" s="7" t="n">
        <v>2</v>
      </c>
    </row>
    <row r="13157" spans="1:10">
      <c r="A13157" t="s">
        <v>4</v>
      </c>
      <c r="B13157" s="4" t="s">
        <v>5</v>
      </c>
      <c r="C13157" s="4" t="s">
        <v>14</v>
      </c>
      <c r="D13157" s="4" t="s">
        <v>10</v>
      </c>
      <c r="E13157" s="4" t="s">
        <v>6</v>
      </c>
    </row>
    <row r="13158" spans="1:10">
      <c r="A13158" t="n">
        <v>105525</v>
      </c>
      <c r="B13158" s="26" t="n">
        <v>51</v>
      </c>
      <c r="C13158" s="7" t="n">
        <v>4</v>
      </c>
      <c r="D13158" s="7" t="n">
        <v>6</v>
      </c>
      <c r="E13158" s="7" t="s">
        <v>842</v>
      </c>
    </row>
    <row r="13159" spans="1:10">
      <c r="A13159" t="s">
        <v>4</v>
      </c>
      <c r="B13159" s="4" t="s">
        <v>5</v>
      </c>
      <c r="C13159" s="4" t="s">
        <v>10</v>
      </c>
    </row>
    <row r="13160" spans="1:10">
      <c r="A13160" t="n">
        <v>105539</v>
      </c>
      <c r="B13160" s="27" t="n">
        <v>16</v>
      </c>
      <c r="C13160" s="7" t="n">
        <v>0</v>
      </c>
    </row>
    <row r="13161" spans="1:10">
      <c r="A13161" t="s">
        <v>4</v>
      </c>
      <c r="B13161" s="4" t="s">
        <v>5</v>
      </c>
      <c r="C13161" s="4" t="s">
        <v>10</v>
      </c>
      <c r="D13161" s="4" t="s">
        <v>45</v>
      </c>
      <c r="E13161" s="4" t="s">
        <v>14</v>
      </c>
      <c r="F13161" s="4" t="s">
        <v>14</v>
      </c>
    </row>
    <row r="13162" spans="1:10">
      <c r="A13162" t="n">
        <v>105542</v>
      </c>
      <c r="B13162" s="28" t="n">
        <v>26</v>
      </c>
      <c r="C13162" s="7" t="n">
        <v>6</v>
      </c>
      <c r="D13162" s="7" t="s">
        <v>843</v>
      </c>
      <c r="E13162" s="7" t="n">
        <v>2</v>
      </c>
      <c r="F13162" s="7" t="n">
        <v>0</v>
      </c>
    </row>
    <row r="13163" spans="1:10">
      <c r="A13163" t="s">
        <v>4</v>
      </c>
      <c r="B13163" s="4" t="s">
        <v>5</v>
      </c>
    </row>
    <row r="13164" spans="1:10">
      <c r="A13164" t="n">
        <v>105612</v>
      </c>
      <c r="B13164" s="29" t="n">
        <v>28</v>
      </c>
    </row>
    <row r="13165" spans="1:10">
      <c r="A13165" t="s">
        <v>4</v>
      </c>
      <c r="B13165" s="4" t="s">
        <v>5</v>
      </c>
      <c r="C13165" s="4" t="s">
        <v>14</v>
      </c>
      <c r="D13165" s="4" t="s">
        <v>10</v>
      </c>
      <c r="E13165" s="4" t="s">
        <v>10</v>
      </c>
      <c r="F13165" s="4" t="s">
        <v>14</v>
      </c>
    </row>
    <row r="13166" spans="1:10">
      <c r="A13166" t="n">
        <v>105613</v>
      </c>
      <c r="B13166" s="25" t="n">
        <v>25</v>
      </c>
      <c r="C13166" s="7" t="n">
        <v>1</v>
      </c>
      <c r="D13166" s="7" t="n">
        <v>160</v>
      </c>
      <c r="E13166" s="7" t="n">
        <v>350</v>
      </c>
      <c r="F13166" s="7" t="n">
        <v>1</v>
      </c>
    </row>
    <row r="13167" spans="1:10">
      <c r="A13167" t="s">
        <v>4</v>
      </c>
      <c r="B13167" s="4" t="s">
        <v>5</v>
      </c>
      <c r="C13167" s="4" t="s">
        <v>14</v>
      </c>
      <c r="D13167" s="4" t="s">
        <v>10</v>
      </c>
      <c r="E13167" s="4" t="s">
        <v>6</v>
      </c>
    </row>
    <row r="13168" spans="1:10">
      <c r="A13168" t="n">
        <v>105620</v>
      </c>
      <c r="B13168" s="26" t="n">
        <v>51</v>
      </c>
      <c r="C13168" s="7" t="n">
        <v>4</v>
      </c>
      <c r="D13168" s="7" t="n">
        <v>106</v>
      </c>
      <c r="E13168" s="7" t="s">
        <v>553</v>
      </c>
    </row>
    <row r="13169" spans="1:10">
      <c r="A13169" t="s">
        <v>4</v>
      </c>
      <c r="B13169" s="4" t="s">
        <v>5</v>
      </c>
      <c r="C13169" s="4" t="s">
        <v>10</v>
      </c>
    </row>
    <row r="13170" spans="1:10">
      <c r="A13170" t="n">
        <v>105634</v>
      </c>
      <c r="B13170" s="27" t="n">
        <v>16</v>
      </c>
      <c r="C13170" s="7" t="n">
        <v>0</v>
      </c>
    </row>
    <row r="13171" spans="1:10">
      <c r="A13171" t="s">
        <v>4</v>
      </c>
      <c r="B13171" s="4" t="s">
        <v>5</v>
      </c>
      <c r="C13171" s="4" t="s">
        <v>10</v>
      </c>
      <c r="D13171" s="4" t="s">
        <v>45</v>
      </c>
      <c r="E13171" s="4" t="s">
        <v>14</v>
      </c>
      <c r="F13171" s="4" t="s">
        <v>14</v>
      </c>
      <c r="G13171" s="4" t="s">
        <v>45</v>
      </c>
      <c r="H13171" s="4" t="s">
        <v>14</v>
      </c>
      <c r="I13171" s="4" t="s">
        <v>14</v>
      </c>
    </row>
    <row r="13172" spans="1:10">
      <c r="A13172" t="n">
        <v>105637</v>
      </c>
      <c r="B13172" s="28" t="n">
        <v>26</v>
      </c>
      <c r="C13172" s="7" t="n">
        <v>106</v>
      </c>
      <c r="D13172" s="7" t="s">
        <v>844</v>
      </c>
      <c r="E13172" s="7" t="n">
        <v>2</v>
      </c>
      <c r="F13172" s="7" t="n">
        <v>3</v>
      </c>
      <c r="G13172" s="7" t="s">
        <v>845</v>
      </c>
      <c r="H13172" s="7" t="n">
        <v>2</v>
      </c>
      <c r="I13172" s="7" t="n">
        <v>0</v>
      </c>
    </row>
    <row r="13173" spans="1:10">
      <c r="A13173" t="s">
        <v>4</v>
      </c>
      <c r="B13173" s="4" t="s">
        <v>5</v>
      </c>
    </row>
    <row r="13174" spans="1:10">
      <c r="A13174" t="n">
        <v>105737</v>
      </c>
      <c r="B13174" s="29" t="n">
        <v>28</v>
      </c>
    </row>
    <row r="13175" spans="1:10">
      <c r="A13175" t="s">
        <v>4</v>
      </c>
      <c r="B13175" s="4" t="s">
        <v>5</v>
      </c>
      <c r="C13175" s="4" t="s">
        <v>14</v>
      </c>
      <c r="D13175" s="4" t="s">
        <v>10</v>
      </c>
      <c r="E13175" s="4" t="s">
        <v>10</v>
      </c>
      <c r="F13175" s="4" t="s">
        <v>14</v>
      </c>
    </row>
    <row r="13176" spans="1:10">
      <c r="A13176" t="n">
        <v>105738</v>
      </c>
      <c r="B13176" s="25" t="n">
        <v>25</v>
      </c>
      <c r="C13176" s="7" t="n">
        <v>1</v>
      </c>
      <c r="D13176" s="7" t="n">
        <v>160</v>
      </c>
      <c r="E13176" s="7" t="n">
        <v>570</v>
      </c>
      <c r="F13176" s="7" t="n">
        <v>2</v>
      </c>
    </row>
    <row r="13177" spans="1:10">
      <c r="A13177" t="s">
        <v>4</v>
      </c>
      <c r="B13177" s="4" t="s">
        <v>5</v>
      </c>
      <c r="C13177" s="4" t="s">
        <v>14</v>
      </c>
      <c r="D13177" s="4" t="s">
        <v>10</v>
      </c>
      <c r="E13177" s="4" t="s">
        <v>6</v>
      </c>
    </row>
    <row r="13178" spans="1:10">
      <c r="A13178" t="n">
        <v>105745</v>
      </c>
      <c r="B13178" s="26" t="n">
        <v>51</v>
      </c>
      <c r="C13178" s="7" t="n">
        <v>4</v>
      </c>
      <c r="D13178" s="7" t="n">
        <v>0</v>
      </c>
      <c r="E13178" s="7" t="s">
        <v>44</v>
      </c>
    </row>
    <row r="13179" spans="1:10">
      <c r="A13179" t="s">
        <v>4</v>
      </c>
      <c r="B13179" s="4" t="s">
        <v>5</v>
      </c>
      <c r="C13179" s="4" t="s">
        <v>10</v>
      </c>
    </row>
    <row r="13180" spans="1:10">
      <c r="A13180" t="n">
        <v>105758</v>
      </c>
      <c r="B13180" s="27" t="n">
        <v>16</v>
      </c>
      <c r="C13180" s="7" t="n">
        <v>0</v>
      </c>
    </row>
    <row r="13181" spans="1:10">
      <c r="A13181" t="s">
        <v>4</v>
      </c>
      <c r="B13181" s="4" t="s">
        <v>5</v>
      </c>
      <c r="C13181" s="4" t="s">
        <v>10</v>
      </c>
      <c r="D13181" s="4" t="s">
        <v>45</v>
      </c>
      <c r="E13181" s="4" t="s">
        <v>14</v>
      </c>
      <c r="F13181" s="4" t="s">
        <v>14</v>
      </c>
    </row>
    <row r="13182" spans="1:10">
      <c r="A13182" t="n">
        <v>105761</v>
      </c>
      <c r="B13182" s="28" t="n">
        <v>26</v>
      </c>
      <c r="C13182" s="7" t="n">
        <v>0</v>
      </c>
      <c r="D13182" s="7" t="s">
        <v>846</v>
      </c>
      <c r="E13182" s="7" t="n">
        <v>2</v>
      </c>
      <c r="F13182" s="7" t="n">
        <v>0</v>
      </c>
    </row>
    <row r="13183" spans="1:10">
      <c r="A13183" t="s">
        <v>4</v>
      </c>
      <c r="B13183" s="4" t="s">
        <v>5</v>
      </c>
    </row>
    <row r="13184" spans="1:10">
      <c r="A13184" t="n">
        <v>105788</v>
      </c>
      <c r="B13184" s="29" t="n">
        <v>28</v>
      </c>
    </row>
    <row r="13185" spans="1:9">
      <c r="A13185" t="s">
        <v>4</v>
      </c>
      <c r="B13185" s="4" t="s">
        <v>5</v>
      </c>
      <c r="C13185" s="4" t="s">
        <v>14</v>
      </c>
      <c r="D13185" s="4" t="s">
        <v>10</v>
      </c>
      <c r="E13185" s="4" t="s">
        <v>24</v>
      </c>
    </row>
    <row r="13186" spans="1:9">
      <c r="A13186" t="n">
        <v>105789</v>
      </c>
      <c r="B13186" s="23" t="n">
        <v>58</v>
      </c>
      <c r="C13186" s="7" t="n">
        <v>0</v>
      </c>
      <c r="D13186" s="7" t="n">
        <v>300</v>
      </c>
      <c r="E13186" s="7" t="n">
        <v>0.300000011920929</v>
      </c>
    </row>
    <row r="13187" spans="1:9">
      <c r="A13187" t="s">
        <v>4</v>
      </c>
      <c r="B13187" s="4" t="s">
        <v>5</v>
      </c>
      <c r="C13187" s="4" t="s">
        <v>14</v>
      </c>
      <c r="D13187" s="4" t="s">
        <v>10</v>
      </c>
    </row>
    <row r="13188" spans="1:9">
      <c r="A13188" t="n">
        <v>105797</v>
      </c>
      <c r="B13188" s="23" t="n">
        <v>58</v>
      </c>
      <c r="C13188" s="7" t="n">
        <v>255</v>
      </c>
      <c r="D13188" s="7" t="n">
        <v>0</v>
      </c>
    </row>
    <row r="13189" spans="1:9">
      <c r="A13189" t="s">
        <v>4</v>
      </c>
      <c r="B13189" s="4" t="s">
        <v>5</v>
      </c>
      <c r="C13189" s="4" t="s">
        <v>14</v>
      </c>
      <c r="D13189" s="4" t="s">
        <v>10</v>
      </c>
      <c r="E13189" s="4" t="s">
        <v>10</v>
      </c>
      <c r="F13189" s="4" t="s">
        <v>10</v>
      </c>
      <c r="G13189" s="4" t="s">
        <v>10</v>
      </c>
      <c r="H13189" s="4" t="s">
        <v>14</v>
      </c>
    </row>
    <row r="13190" spans="1:9">
      <c r="A13190" t="n">
        <v>105801</v>
      </c>
      <c r="B13190" s="25" t="n">
        <v>25</v>
      </c>
      <c r="C13190" s="7" t="n">
        <v>5</v>
      </c>
      <c r="D13190" s="7" t="n">
        <v>65535</v>
      </c>
      <c r="E13190" s="7" t="n">
        <v>500</v>
      </c>
      <c r="F13190" s="7" t="n">
        <v>800</v>
      </c>
      <c r="G13190" s="7" t="n">
        <v>140</v>
      </c>
      <c r="H13190" s="7" t="n">
        <v>0</v>
      </c>
    </row>
    <row r="13191" spans="1:9">
      <c r="A13191" t="s">
        <v>4</v>
      </c>
      <c r="B13191" s="4" t="s">
        <v>5</v>
      </c>
      <c r="C13191" s="4" t="s">
        <v>10</v>
      </c>
      <c r="D13191" s="4" t="s">
        <v>14</v>
      </c>
      <c r="E13191" s="4" t="s">
        <v>45</v>
      </c>
      <c r="F13191" s="4" t="s">
        <v>14</v>
      </c>
      <c r="G13191" s="4" t="s">
        <v>14</v>
      </c>
    </row>
    <row r="13192" spans="1:9">
      <c r="A13192" t="n">
        <v>105812</v>
      </c>
      <c r="B13192" s="34" t="n">
        <v>24</v>
      </c>
      <c r="C13192" s="7" t="n">
        <v>65533</v>
      </c>
      <c r="D13192" s="7" t="n">
        <v>11</v>
      </c>
      <c r="E13192" s="7" t="s">
        <v>847</v>
      </c>
      <c r="F13192" s="7" t="n">
        <v>2</v>
      </c>
      <c r="G13192" s="7" t="n">
        <v>0</v>
      </c>
    </row>
    <row r="13193" spans="1:9">
      <c r="A13193" t="s">
        <v>4</v>
      </c>
      <c r="B13193" s="4" t="s">
        <v>5</v>
      </c>
    </row>
    <row r="13194" spans="1:9">
      <c r="A13194" t="n">
        <v>105923</v>
      </c>
      <c r="B13194" s="29" t="n">
        <v>28</v>
      </c>
    </row>
    <row r="13195" spans="1:9">
      <c r="A13195" t="s">
        <v>4</v>
      </c>
      <c r="B13195" s="4" t="s">
        <v>5</v>
      </c>
      <c r="C13195" s="4" t="s">
        <v>14</v>
      </c>
    </row>
    <row r="13196" spans="1:9">
      <c r="A13196" t="n">
        <v>105924</v>
      </c>
      <c r="B13196" s="35" t="n">
        <v>27</v>
      </c>
      <c r="C13196" s="7" t="n">
        <v>0</v>
      </c>
    </row>
    <row r="13197" spans="1:9">
      <c r="A13197" t="s">
        <v>4</v>
      </c>
      <c r="B13197" s="4" t="s">
        <v>5</v>
      </c>
      <c r="C13197" s="4" t="s">
        <v>14</v>
      </c>
    </row>
    <row r="13198" spans="1:9">
      <c r="A13198" t="n">
        <v>105926</v>
      </c>
      <c r="B13198" s="35" t="n">
        <v>27</v>
      </c>
      <c r="C13198" s="7" t="n">
        <v>1</v>
      </c>
    </row>
    <row r="13199" spans="1:9">
      <c r="A13199" t="s">
        <v>4</v>
      </c>
      <c r="B13199" s="4" t="s">
        <v>5</v>
      </c>
      <c r="C13199" s="4" t="s">
        <v>14</v>
      </c>
      <c r="D13199" s="4" t="s">
        <v>10</v>
      </c>
      <c r="E13199" s="4" t="s">
        <v>10</v>
      </c>
      <c r="F13199" s="4" t="s">
        <v>10</v>
      </c>
      <c r="G13199" s="4" t="s">
        <v>10</v>
      </c>
      <c r="H13199" s="4" t="s">
        <v>14</v>
      </c>
    </row>
    <row r="13200" spans="1:9">
      <c r="A13200" t="n">
        <v>105928</v>
      </c>
      <c r="B13200" s="25" t="n">
        <v>25</v>
      </c>
      <c r="C13200" s="7" t="n">
        <v>5</v>
      </c>
      <c r="D13200" s="7" t="n">
        <v>65535</v>
      </c>
      <c r="E13200" s="7" t="n">
        <v>65535</v>
      </c>
      <c r="F13200" s="7" t="n">
        <v>65535</v>
      </c>
      <c r="G13200" s="7" t="n">
        <v>65535</v>
      </c>
      <c r="H13200" s="7" t="n">
        <v>0</v>
      </c>
    </row>
    <row r="13201" spans="1:8">
      <c r="A13201" t="s">
        <v>4</v>
      </c>
      <c r="B13201" s="4" t="s">
        <v>5</v>
      </c>
      <c r="C13201" s="4" t="s">
        <v>14</v>
      </c>
      <c r="D13201" s="4" t="s">
        <v>10</v>
      </c>
      <c r="E13201" s="4" t="s">
        <v>24</v>
      </c>
    </row>
    <row r="13202" spans="1:8">
      <c r="A13202" t="n">
        <v>105939</v>
      </c>
      <c r="B13202" s="23" t="n">
        <v>58</v>
      </c>
      <c r="C13202" s="7" t="n">
        <v>100</v>
      </c>
      <c r="D13202" s="7" t="n">
        <v>300</v>
      </c>
      <c r="E13202" s="7" t="n">
        <v>0.300000011920929</v>
      </c>
    </row>
    <row r="13203" spans="1:8">
      <c r="A13203" t="s">
        <v>4</v>
      </c>
      <c r="B13203" s="4" t="s">
        <v>5</v>
      </c>
      <c r="C13203" s="4" t="s">
        <v>14</v>
      </c>
      <c r="D13203" s="4" t="s">
        <v>10</v>
      </c>
    </row>
    <row r="13204" spans="1:8">
      <c r="A13204" t="n">
        <v>105947</v>
      </c>
      <c r="B13204" s="23" t="n">
        <v>58</v>
      </c>
      <c r="C13204" s="7" t="n">
        <v>255</v>
      </c>
      <c r="D13204" s="7" t="n">
        <v>0</v>
      </c>
    </row>
    <row r="13205" spans="1:8">
      <c r="A13205" t="s">
        <v>4</v>
      </c>
      <c r="B13205" s="4" t="s">
        <v>5</v>
      </c>
      <c r="C13205" s="4" t="s">
        <v>14</v>
      </c>
      <c r="D13205" s="4" t="s">
        <v>10</v>
      </c>
      <c r="E13205" s="4" t="s">
        <v>10</v>
      </c>
      <c r="F13205" s="4" t="s">
        <v>14</v>
      </c>
    </row>
    <row r="13206" spans="1:8">
      <c r="A13206" t="n">
        <v>105951</v>
      </c>
      <c r="B13206" s="25" t="n">
        <v>25</v>
      </c>
      <c r="C13206" s="7" t="n">
        <v>1</v>
      </c>
      <c r="D13206" s="7" t="n">
        <v>160</v>
      </c>
      <c r="E13206" s="7" t="n">
        <v>350</v>
      </c>
      <c r="F13206" s="7" t="n">
        <v>1</v>
      </c>
    </row>
    <row r="13207" spans="1:8">
      <c r="A13207" t="s">
        <v>4</v>
      </c>
      <c r="B13207" s="4" t="s">
        <v>5</v>
      </c>
      <c r="C13207" s="4" t="s">
        <v>14</v>
      </c>
      <c r="D13207" s="4" t="s">
        <v>10</v>
      </c>
      <c r="E13207" s="4" t="s">
        <v>6</v>
      </c>
    </row>
    <row r="13208" spans="1:8">
      <c r="A13208" t="n">
        <v>105958</v>
      </c>
      <c r="B13208" s="26" t="n">
        <v>51</v>
      </c>
      <c r="C13208" s="7" t="n">
        <v>4</v>
      </c>
      <c r="D13208" s="7" t="n">
        <v>106</v>
      </c>
      <c r="E13208" s="7" t="s">
        <v>44</v>
      </c>
    </row>
    <row r="13209" spans="1:8">
      <c r="A13209" t="s">
        <v>4</v>
      </c>
      <c r="B13209" s="4" t="s">
        <v>5</v>
      </c>
      <c r="C13209" s="4" t="s">
        <v>10</v>
      </c>
    </row>
    <row r="13210" spans="1:8">
      <c r="A13210" t="n">
        <v>105971</v>
      </c>
      <c r="B13210" s="27" t="n">
        <v>16</v>
      </c>
      <c r="C13210" s="7" t="n">
        <v>0</v>
      </c>
    </row>
    <row r="13211" spans="1:8">
      <c r="A13211" t="s">
        <v>4</v>
      </c>
      <c r="B13211" s="4" t="s">
        <v>5</v>
      </c>
      <c r="C13211" s="4" t="s">
        <v>10</v>
      </c>
      <c r="D13211" s="4" t="s">
        <v>45</v>
      </c>
      <c r="E13211" s="4" t="s">
        <v>14</v>
      </c>
      <c r="F13211" s="4" t="s">
        <v>14</v>
      </c>
      <c r="G13211" s="4" t="s">
        <v>45</v>
      </c>
      <c r="H13211" s="4" t="s">
        <v>14</v>
      </c>
      <c r="I13211" s="4" t="s">
        <v>14</v>
      </c>
      <c r="J13211" s="4" t="s">
        <v>45</v>
      </c>
      <c r="K13211" s="4" t="s">
        <v>14</v>
      </c>
      <c r="L13211" s="4" t="s">
        <v>14</v>
      </c>
    </row>
    <row r="13212" spans="1:8">
      <c r="A13212" t="n">
        <v>105974</v>
      </c>
      <c r="B13212" s="28" t="n">
        <v>26</v>
      </c>
      <c r="C13212" s="7" t="n">
        <v>106</v>
      </c>
      <c r="D13212" s="7" t="s">
        <v>848</v>
      </c>
      <c r="E13212" s="7" t="n">
        <v>2</v>
      </c>
      <c r="F13212" s="7" t="n">
        <v>3</v>
      </c>
      <c r="G13212" s="7" t="s">
        <v>849</v>
      </c>
      <c r="H13212" s="7" t="n">
        <v>2</v>
      </c>
      <c r="I13212" s="7" t="n">
        <v>3</v>
      </c>
      <c r="J13212" s="7" t="s">
        <v>850</v>
      </c>
      <c r="K13212" s="7" t="n">
        <v>2</v>
      </c>
      <c r="L13212" s="7" t="n">
        <v>0</v>
      </c>
    </row>
    <row r="13213" spans="1:8">
      <c r="A13213" t="s">
        <v>4</v>
      </c>
      <c r="B13213" s="4" t="s">
        <v>5</v>
      </c>
    </row>
    <row r="13214" spans="1:8">
      <c r="A13214" t="n">
        <v>106112</v>
      </c>
      <c r="B13214" s="29" t="n">
        <v>28</v>
      </c>
    </row>
    <row r="13215" spans="1:8">
      <c r="A13215" t="s">
        <v>4</v>
      </c>
      <c r="B13215" s="4" t="s">
        <v>5</v>
      </c>
      <c r="C13215" s="4" t="s">
        <v>14</v>
      </c>
      <c r="D13215" s="4" t="s">
        <v>10</v>
      </c>
      <c r="E13215" s="4" t="s">
        <v>10</v>
      </c>
      <c r="F13215" s="4" t="s">
        <v>14</v>
      </c>
    </row>
    <row r="13216" spans="1:8">
      <c r="A13216" t="n">
        <v>106113</v>
      </c>
      <c r="B13216" s="25" t="n">
        <v>25</v>
      </c>
      <c r="C13216" s="7" t="n">
        <v>1</v>
      </c>
      <c r="D13216" s="7" t="n">
        <v>160</v>
      </c>
      <c r="E13216" s="7" t="n">
        <v>570</v>
      </c>
      <c r="F13216" s="7" t="n">
        <v>2</v>
      </c>
    </row>
    <row r="13217" spans="1:12">
      <c r="A13217" t="s">
        <v>4</v>
      </c>
      <c r="B13217" s="4" t="s">
        <v>5</v>
      </c>
      <c r="C13217" s="4" t="s">
        <v>14</v>
      </c>
      <c r="D13217" s="4" t="s">
        <v>10</v>
      </c>
      <c r="E13217" s="4" t="s">
        <v>6</v>
      </c>
    </row>
    <row r="13218" spans="1:12">
      <c r="A13218" t="n">
        <v>106120</v>
      </c>
      <c r="B13218" s="26" t="n">
        <v>51</v>
      </c>
      <c r="C13218" s="7" t="n">
        <v>4</v>
      </c>
      <c r="D13218" s="7" t="n">
        <v>0</v>
      </c>
      <c r="E13218" s="7" t="s">
        <v>283</v>
      </c>
    </row>
    <row r="13219" spans="1:12">
      <c r="A13219" t="s">
        <v>4</v>
      </c>
      <c r="B13219" s="4" t="s">
        <v>5</v>
      </c>
      <c r="C13219" s="4" t="s">
        <v>10</v>
      </c>
    </row>
    <row r="13220" spans="1:12">
      <c r="A13220" t="n">
        <v>106134</v>
      </c>
      <c r="B13220" s="27" t="n">
        <v>16</v>
      </c>
      <c r="C13220" s="7" t="n">
        <v>0</v>
      </c>
    </row>
    <row r="13221" spans="1:12">
      <c r="A13221" t="s">
        <v>4</v>
      </c>
      <c r="B13221" s="4" t="s">
        <v>5</v>
      </c>
      <c r="C13221" s="4" t="s">
        <v>10</v>
      </c>
      <c r="D13221" s="4" t="s">
        <v>45</v>
      </c>
      <c r="E13221" s="4" t="s">
        <v>14</v>
      </c>
      <c r="F13221" s="4" t="s">
        <v>14</v>
      </c>
    </row>
    <row r="13222" spans="1:12">
      <c r="A13222" t="n">
        <v>106137</v>
      </c>
      <c r="B13222" s="28" t="n">
        <v>26</v>
      </c>
      <c r="C13222" s="7" t="n">
        <v>0</v>
      </c>
      <c r="D13222" s="7" t="s">
        <v>851</v>
      </c>
      <c r="E13222" s="7" t="n">
        <v>2</v>
      </c>
      <c r="F13222" s="7" t="n">
        <v>0</v>
      </c>
    </row>
    <row r="13223" spans="1:12">
      <c r="A13223" t="s">
        <v>4</v>
      </c>
      <c r="B13223" s="4" t="s">
        <v>5</v>
      </c>
    </row>
    <row r="13224" spans="1:12">
      <c r="A13224" t="n">
        <v>106161</v>
      </c>
      <c r="B13224" s="29" t="n">
        <v>28</v>
      </c>
    </row>
    <row r="13225" spans="1:12">
      <c r="A13225" t="s">
        <v>4</v>
      </c>
      <c r="B13225" s="4" t="s">
        <v>5</v>
      </c>
      <c r="C13225" s="4" t="s">
        <v>14</v>
      </c>
      <c r="D13225" s="4" t="s">
        <v>10</v>
      </c>
      <c r="E13225" s="4" t="s">
        <v>10</v>
      </c>
      <c r="F13225" s="4" t="s">
        <v>14</v>
      </c>
    </row>
    <row r="13226" spans="1:12">
      <c r="A13226" t="n">
        <v>106162</v>
      </c>
      <c r="B13226" s="25" t="n">
        <v>25</v>
      </c>
      <c r="C13226" s="7" t="n">
        <v>1</v>
      </c>
      <c r="D13226" s="7" t="n">
        <v>160</v>
      </c>
      <c r="E13226" s="7" t="n">
        <v>350</v>
      </c>
      <c r="F13226" s="7" t="n">
        <v>1</v>
      </c>
    </row>
    <row r="13227" spans="1:12">
      <c r="A13227" t="s">
        <v>4</v>
      </c>
      <c r="B13227" s="4" t="s">
        <v>5</v>
      </c>
      <c r="C13227" s="4" t="s">
        <v>14</v>
      </c>
      <c r="D13227" s="4" t="s">
        <v>10</v>
      </c>
      <c r="E13227" s="4" t="s">
        <v>6</v>
      </c>
    </row>
    <row r="13228" spans="1:12">
      <c r="A13228" t="n">
        <v>106169</v>
      </c>
      <c r="B13228" s="26" t="n">
        <v>51</v>
      </c>
      <c r="C13228" s="7" t="n">
        <v>4</v>
      </c>
      <c r="D13228" s="7" t="n">
        <v>106</v>
      </c>
      <c r="E13228" s="7" t="s">
        <v>162</v>
      </c>
    </row>
    <row r="13229" spans="1:12">
      <c r="A13229" t="s">
        <v>4</v>
      </c>
      <c r="B13229" s="4" t="s">
        <v>5</v>
      </c>
      <c r="C13229" s="4" t="s">
        <v>10</v>
      </c>
    </row>
    <row r="13230" spans="1:12">
      <c r="A13230" t="n">
        <v>106182</v>
      </c>
      <c r="B13230" s="27" t="n">
        <v>16</v>
      </c>
      <c r="C13230" s="7" t="n">
        <v>0</v>
      </c>
    </row>
    <row r="13231" spans="1:12">
      <c r="A13231" t="s">
        <v>4</v>
      </c>
      <c r="B13231" s="4" t="s">
        <v>5</v>
      </c>
      <c r="C13231" s="4" t="s">
        <v>10</v>
      </c>
      <c r="D13231" s="4" t="s">
        <v>45</v>
      </c>
      <c r="E13231" s="4" t="s">
        <v>14</v>
      </c>
      <c r="F13231" s="4" t="s">
        <v>14</v>
      </c>
      <c r="G13231" s="4" t="s">
        <v>45</v>
      </c>
      <c r="H13231" s="4" t="s">
        <v>14</v>
      </c>
      <c r="I13231" s="4" t="s">
        <v>14</v>
      </c>
      <c r="J13231" s="4" t="s">
        <v>45</v>
      </c>
      <c r="K13231" s="4" t="s">
        <v>14</v>
      </c>
      <c r="L13231" s="4" t="s">
        <v>14</v>
      </c>
    </row>
    <row r="13232" spans="1:12">
      <c r="A13232" t="n">
        <v>106185</v>
      </c>
      <c r="B13232" s="28" t="n">
        <v>26</v>
      </c>
      <c r="C13232" s="7" t="n">
        <v>106</v>
      </c>
      <c r="D13232" s="7" t="s">
        <v>852</v>
      </c>
      <c r="E13232" s="7" t="n">
        <v>2</v>
      </c>
      <c r="F13232" s="7" t="n">
        <v>3</v>
      </c>
      <c r="G13232" s="7" t="s">
        <v>853</v>
      </c>
      <c r="H13232" s="7" t="n">
        <v>2</v>
      </c>
      <c r="I13232" s="7" t="n">
        <v>3</v>
      </c>
      <c r="J13232" s="7" t="s">
        <v>854</v>
      </c>
      <c r="K13232" s="7" t="n">
        <v>2</v>
      </c>
      <c r="L13232" s="7" t="n">
        <v>0</v>
      </c>
    </row>
    <row r="13233" spans="1:12">
      <c r="A13233" t="s">
        <v>4</v>
      </c>
      <c r="B13233" s="4" t="s">
        <v>5</v>
      </c>
    </row>
    <row r="13234" spans="1:12">
      <c r="A13234" t="n">
        <v>106406</v>
      </c>
      <c r="B13234" s="29" t="n">
        <v>28</v>
      </c>
    </row>
    <row r="13235" spans="1:12">
      <c r="A13235" t="s">
        <v>4</v>
      </c>
      <c r="B13235" s="4" t="s">
        <v>5</v>
      </c>
      <c r="C13235" s="4" t="s">
        <v>14</v>
      </c>
      <c r="D13235" s="53" t="s">
        <v>129</v>
      </c>
      <c r="E13235" s="4" t="s">
        <v>5</v>
      </c>
      <c r="F13235" s="4" t="s">
        <v>14</v>
      </c>
      <c r="G13235" s="4" t="s">
        <v>10</v>
      </c>
      <c r="H13235" s="53" t="s">
        <v>130</v>
      </c>
      <c r="I13235" s="4" t="s">
        <v>14</v>
      </c>
      <c r="J13235" s="4" t="s">
        <v>26</v>
      </c>
    </row>
    <row r="13236" spans="1:12">
      <c r="A13236" t="n">
        <v>106407</v>
      </c>
      <c r="B13236" s="12" t="n">
        <v>5</v>
      </c>
      <c r="C13236" s="7" t="n">
        <v>28</v>
      </c>
      <c r="D13236" s="53" t="s">
        <v>3</v>
      </c>
      <c r="E13236" s="54" t="n">
        <v>64</v>
      </c>
      <c r="F13236" s="7" t="n">
        <v>5</v>
      </c>
      <c r="G13236" s="7" t="n">
        <v>8</v>
      </c>
      <c r="H13236" s="53" t="s">
        <v>3</v>
      </c>
      <c r="I13236" s="7" t="n">
        <v>1</v>
      </c>
      <c r="J13236" s="13" t="n">
        <f t="normal" ca="1">A13248</f>
        <v>0</v>
      </c>
    </row>
    <row r="13237" spans="1:12">
      <c r="A13237" t="s">
        <v>4</v>
      </c>
      <c r="B13237" s="4" t="s">
        <v>5</v>
      </c>
      <c r="C13237" s="4" t="s">
        <v>14</v>
      </c>
      <c r="D13237" s="4" t="s">
        <v>10</v>
      </c>
      <c r="E13237" s="4" t="s">
        <v>10</v>
      </c>
      <c r="F13237" s="4" t="s">
        <v>14</v>
      </c>
    </row>
    <row r="13238" spans="1:12">
      <c r="A13238" t="n">
        <v>106418</v>
      </c>
      <c r="B13238" s="25" t="n">
        <v>25</v>
      </c>
      <c r="C13238" s="7" t="n">
        <v>1</v>
      </c>
      <c r="D13238" s="7" t="n">
        <v>60</v>
      </c>
      <c r="E13238" s="7" t="n">
        <v>640</v>
      </c>
      <c r="F13238" s="7" t="n">
        <v>2</v>
      </c>
    </row>
    <row r="13239" spans="1:12">
      <c r="A13239" t="s">
        <v>4</v>
      </c>
      <c r="B13239" s="4" t="s">
        <v>5</v>
      </c>
      <c r="C13239" s="4" t="s">
        <v>14</v>
      </c>
      <c r="D13239" s="4" t="s">
        <v>10</v>
      </c>
      <c r="E13239" s="4" t="s">
        <v>6</v>
      </c>
    </row>
    <row r="13240" spans="1:12">
      <c r="A13240" t="n">
        <v>106425</v>
      </c>
      <c r="B13240" s="26" t="n">
        <v>51</v>
      </c>
      <c r="C13240" s="7" t="n">
        <v>4</v>
      </c>
      <c r="D13240" s="7" t="n">
        <v>8</v>
      </c>
      <c r="E13240" s="7" t="s">
        <v>286</v>
      </c>
    </row>
    <row r="13241" spans="1:12">
      <c r="A13241" t="s">
        <v>4</v>
      </c>
      <c r="B13241" s="4" t="s">
        <v>5</v>
      </c>
      <c r="C13241" s="4" t="s">
        <v>10</v>
      </c>
    </row>
    <row r="13242" spans="1:12">
      <c r="A13242" t="n">
        <v>106439</v>
      </c>
      <c r="B13242" s="27" t="n">
        <v>16</v>
      </c>
      <c r="C13242" s="7" t="n">
        <v>0</v>
      </c>
    </row>
    <row r="13243" spans="1:12">
      <c r="A13243" t="s">
        <v>4</v>
      </c>
      <c r="B13243" s="4" t="s">
        <v>5</v>
      </c>
      <c r="C13243" s="4" t="s">
        <v>10</v>
      </c>
      <c r="D13243" s="4" t="s">
        <v>45</v>
      </c>
      <c r="E13243" s="4" t="s">
        <v>14</v>
      </c>
      <c r="F13243" s="4" t="s">
        <v>14</v>
      </c>
    </row>
    <row r="13244" spans="1:12">
      <c r="A13244" t="n">
        <v>106442</v>
      </c>
      <c r="B13244" s="28" t="n">
        <v>26</v>
      </c>
      <c r="C13244" s="7" t="n">
        <v>8</v>
      </c>
      <c r="D13244" s="7" t="s">
        <v>855</v>
      </c>
      <c r="E13244" s="7" t="n">
        <v>2</v>
      </c>
      <c r="F13244" s="7" t="n">
        <v>0</v>
      </c>
    </row>
    <row r="13245" spans="1:12">
      <c r="A13245" t="s">
        <v>4</v>
      </c>
      <c r="B13245" s="4" t="s">
        <v>5</v>
      </c>
    </row>
    <row r="13246" spans="1:12">
      <c r="A13246" t="n">
        <v>106472</v>
      </c>
      <c r="B13246" s="29" t="n">
        <v>28</v>
      </c>
    </row>
    <row r="13247" spans="1:12">
      <c r="A13247" t="s">
        <v>4</v>
      </c>
      <c r="B13247" s="4" t="s">
        <v>5</v>
      </c>
      <c r="C13247" s="4" t="s">
        <v>14</v>
      </c>
      <c r="D13247" s="53" t="s">
        <v>129</v>
      </c>
      <c r="E13247" s="4" t="s">
        <v>5</v>
      </c>
      <c r="F13247" s="4" t="s">
        <v>14</v>
      </c>
      <c r="G13247" s="4" t="s">
        <v>10</v>
      </c>
      <c r="H13247" s="53" t="s">
        <v>130</v>
      </c>
      <c r="I13247" s="4" t="s">
        <v>14</v>
      </c>
      <c r="J13247" s="4" t="s">
        <v>26</v>
      </c>
    </row>
    <row r="13248" spans="1:12">
      <c r="A13248" t="n">
        <v>106473</v>
      </c>
      <c r="B13248" s="12" t="n">
        <v>5</v>
      </c>
      <c r="C13248" s="7" t="n">
        <v>28</v>
      </c>
      <c r="D13248" s="53" t="s">
        <v>3</v>
      </c>
      <c r="E13248" s="54" t="n">
        <v>64</v>
      </c>
      <c r="F13248" s="7" t="n">
        <v>5</v>
      </c>
      <c r="G13248" s="7" t="n">
        <v>5</v>
      </c>
      <c r="H13248" s="53" t="s">
        <v>3</v>
      </c>
      <c r="I13248" s="7" t="n">
        <v>1</v>
      </c>
      <c r="J13248" s="13" t="n">
        <f t="normal" ca="1">A13260</f>
        <v>0</v>
      </c>
    </row>
    <row r="13249" spans="1:10">
      <c r="A13249" t="s">
        <v>4</v>
      </c>
      <c r="B13249" s="4" t="s">
        <v>5</v>
      </c>
      <c r="C13249" s="4" t="s">
        <v>14</v>
      </c>
      <c r="D13249" s="4" t="s">
        <v>10</v>
      </c>
      <c r="E13249" s="4" t="s">
        <v>10</v>
      </c>
      <c r="F13249" s="4" t="s">
        <v>14</v>
      </c>
    </row>
    <row r="13250" spans="1:10">
      <c r="A13250" t="n">
        <v>106484</v>
      </c>
      <c r="B13250" s="25" t="n">
        <v>25</v>
      </c>
      <c r="C13250" s="7" t="n">
        <v>1</v>
      </c>
      <c r="D13250" s="7" t="n">
        <v>60</v>
      </c>
      <c r="E13250" s="7" t="n">
        <v>500</v>
      </c>
      <c r="F13250" s="7" t="n">
        <v>2</v>
      </c>
    </row>
    <row r="13251" spans="1:10">
      <c r="A13251" t="s">
        <v>4</v>
      </c>
      <c r="B13251" s="4" t="s">
        <v>5</v>
      </c>
      <c r="C13251" s="4" t="s">
        <v>14</v>
      </c>
      <c r="D13251" s="4" t="s">
        <v>10</v>
      </c>
      <c r="E13251" s="4" t="s">
        <v>6</v>
      </c>
    </row>
    <row r="13252" spans="1:10">
      <c r="A13252" t="n">
        <v>106491</v>
      </c>
      <c r="B13252" s="26" t="n">
        <v>51</v>
      </c>
      <c r="C13252" s="7" t="n">
        <v>4</v>
      </c>
      <c r="D13252" s="7" t="n">
        <v>5</v>
      </c>
      <c r="E13252" s="7" t="s">
        <v>162</v>
      </c>
    </row>
    <row r="13253" spans="1:10">
      <c r="A13253" t="s">
        <v>4</v>
      </c>
      <c r="B13253" s="4" t="s">
        <v>5</v>
      </c>
      <c r="C13253" s="4" t="s">
        <v>10</v>
      </c>
    </row>
    <row r="13254" spans="1:10">
      <c r="A13254" t="n">
        <v>106504</v>
      </c>
      <c r="B13254" s="27" t="n">
        <v>16</v>
      </c>
      <c r="C13254" s="7" t="n">
        <v>0</v>
      </c>
    </row>
    <row r="13255" spans="1:10">
      <c r="A13255" t="s">
        <v>4</v>
      </c>
      <c r="B13255" s="4" t="s">
        <v>5</v>
      </c>
      <c r="C13255" s="4" t="s">
        <v>10</v>
      </c>
      <c r="D13255" s="4" t="s">
        <v>45</v>
      </c>
      <c r="E13255" s="4" t="s">
        <v>14</v>
      </c>
      <c r="F13255" s="4" t="s">
        <v>14</v>
      </c>
    </row>
    <row r="13256" spans="1:10">
      <c r="A13256" t="n">
        <v>106507</v>
      </c>
      <c r="B13256" s="28" t="n">
        <v>26</v>
      </c>
      <c r="C13256" s="7" t="n">
        <v>5</v>
      </c>
      <c r="D13256" s="7" t="s">
        <v>856</v>
      </c>
      <c r="E13256" s="7" t="n">
        <v>2</v>
      </c>
      <c r="F13256" s="7" t="n">
        <v>0</v>
      </c>
    </row>
    <row r="13257" spans="1:10">
      <c r="A13257" t="s">
        <v>4</v>
      </c>
      <c r="B13257" s="4" t="s">
        <v>5</v>
      </c>
    </row>
    <row r="13258" spans="1:10">
      <c r="A13258" t="n">
        <v>106547</v>
      </c>
      <c r="B13258" s="29" t="n">
        <v>28</v>
      </c>
    </row>
    <row r="13259" spans="1:10">
      <c r="A13259" t="s">
        <v>4</v>
      </c>
      <c r="B13259" s="4" t="s">
        <v>5</v>
      </c>
      <c r="C13259" s="4" t="s">
        <v>14</v>
      </c>
      <c r="D13259" s="53" t="s">
        <v>129</v>
      </c>
      <c r="E13259" s="4" t="s">
        <v>5</v>
      </c>
      <c r="F13259" s="4" t="s">
        <v>14</v>
      </c>
      <c r="G13259" s="4" t="s">
        <v>10</v>
      </c>
      <c r="H13259" s="53" t="s">
        <v>130</v>
      </c>
      <c r="I13259" s="4" t="s">
        <v>14</v>
      </c>
      <c r="J13259" s="4" t="s">
        <v>26</v>
      </c>
    </row>
    <row r="13260" spans="1:10">
      <c r="A13260" t="n">
        <v>106548</v>
      </c>
      <c r="B13260" s="12" t="n">
        <v>5</v>
      </c>
      <c r="C13260" s="7" t="n">
        <v>28</v>
      </c>
      <c r="D13260" s="53" t="s">
        <v>3</v>
      </c>
      <c r="E13260" s="54" t="n">
        <v>64</v>
      </c>
      <c r="F13260" s="7" t="n">
        <v>5</v>
      </c>
      <c r="G13260" s="7" t="n">
        <v>7</v>
      </c>
      <c r="H13260" s="53" t="s">
        <v>3</v>
      </c>
      <c r="I13260" s="7" t="n">
        <v>1</v>
      </c>
      <c r="J13260" s="13" t="n">
        <f t="normal" ca="1">A13272</f>
        <v>0</v>
      </c>
    </row>
    <row r="13261" spans="1:10">
      <c r="A13261" t="s">
        <v>4</v>
      </c>
      <c r="B13261" s="4" t="s">
        <v>5</v>
      </c>
      <c r="C13261" s="4" t="s">
        <v>14</v>
      </c>
      <c r="D13261" s="4" t="s">
        <v>10</v>
      </c>
      <c r="E13261" s="4" t="s">
        <v>10</v>
      </c>
      <c r="F13261" s="4" t="s">
        <v>14</v>
      </c>
    </row>
    <row r="13262" spans="1:10">
      <c r="A13262" t="n">
        <v>106559</v>
      </c>
      <c r="B13262" s="25" t="n">
        <v>25</v>
      </c>
      <c r="C13262" s="7" t="n">
        <v>1</v>
      </c>
      <c r="D13262" s="7" t="n">
        <v>260</v>
      </c>
      <c r="E13262" s="7" t="n">
        <v>640</v>
      </c>
      <c r="F13262" s="7" t="n">
        <v>2</v>
      </c>
    </row>
    <row r="13263" spans="1:10">
      <c r="A13263" t="s">
        <v>4</v>
      </c>
      <c r="B13263" s="4" t="s">
        <v>5</v>
      </c>
      <c r="C13263" s="4" t="s">
        <v>14</v>
      </c>
      <c r="D13263" s="4" t="s">
        <v>10</v>
      </c>
      <c r="E13263" s="4" t="s">
        <v>6</v>
      </c>
    </row>
    <row r="13264" spans="1:10">
      <c r="A13264" t="n">
        <v>106566</v>
      </c>
      <c r="B13264" s="26" t="n">
        <v>51</v>
      </c>
      <c r="C13264" s="7" t="n">
        <v>4</v>
      </c>
      <c r="D13264" s="7" t="n">
        <v>7</v>
      </c>
      <c r="E13264" s="7" t="s">
        <v>352</v>
      </c>
    </row>
    <row r="13265" spans="1:10">
      <c r="A13265" t="s">
        <v>4</v>
      </c>
      <c r="B13265" s="4" t="s">
        <v>5</v>
      </c>
      <c r="C13265" s="4" t="s">
        <v>10</v>
      </c>
    </row>
    <row r="13266" spans="1:10">
      <c r="A13266" t="n">
        <v>106579</v>
      </c>
      <c r="B13266" s="27" t="n">
        <v>16</v>
      </c>
      <c r="C13266" s="7" t="n">
        <v>0</v>
      </c>
    </row>
    <row r="13267" spans="1:10">
      <c r="A13267" t="s">
        <v>4</v>
      </c>
      <c r="B13267" s="4" t="s">
        <v>5</v>
      </c>
      <c r="C13267" s="4" t="s">
        <v>10</v>
      </c>
      <c r="D13267" s="4" t="s">
        <v>45</v>
      </c>
      <c r="E13267" s="4" t="s">
        <v>14</v>
      </c>
      <c r="F13267" s="4" t="s">
        <v>14</v>
      </c>
    </row>
    <row r="13268" spans="1:10">
      <c r="A13268" t="n">
        <v>106582</v>
      </c>
      <c r="B13268" s="28" t="n">
        <v>26</v>
      </c>
      <c r="C13268" s="7" t="n">
        <v>7</v>
      </c>
      <c r="D13268" s="7" t="s">
        <v>857</v>
      </c>
      <c r="E13268" s="7" t="n">
        <v>2</v>
      </c>
      <c r="F13268" s="7" t="n">
        <v>0</v>
      </c>
    </row>
    <row r="13269" spans="1:10">
      <c r="A13269" t="s">
        <v>4</v>
      </c>
      <c r="B13269" s="4" t="s">
        <v>5</v>
      </c>
    </row>
    <row r="13270" spans="1:10">
      <c r="A13270" t="n">
        <v>106616</v>
      </c>
      <c r="B13270" s="29" t="n">
        <v>28</v>
      </c>
    </row>
    <row r="13271" spans="1:10">
      <c r="A13271" t="s">
        <v>4</v>
      </c>
      <c r="B13271" s="4" t="s">
        <v>5</v>
      </c>
      <c r="C13271" s="4" t="s">
        <v>14</v>
      </c>
      <c r="D13271" s="4" t="s">
        <v>10</v>
      </c>
      <c r="E13271" s="4" t="s">
        <v>10</v>
      </c>
      <c r="F13271" s="4" t="s">
        <v>14</v>
      </c>
    </row>
    <row r="13272" spans="1:10">
      <c r="A13272" t="n">
        <v>106617</v>
      </c>
      <c r="B13272" s="25" t="n">
        <v>25</v>
      </c>
      <c r="C13272" s="7" t="n">
        <v>1</v>
      </c>
      <c r="D13272" s="7" t="n">
        <v>160</v>
      </c>
      <c r="E13272" s="7" t="n">
        <v>570</v>
      </c>
      <c r="F13272" s="7" t="n">
        <v>2</v>
      </c>
    </row>
    <row r="13273" spans="1:10">
      <c r="A13273" t="s">
        <v>4</v>
      </c>
      <c r="B13273" s="4" t="s">
        <v>5</v>
      </c>
      <c r="C13273" s="4" t="s">
        <v>14</v>
      </c>
      <c r="D13273" s="4" t="s">
        <v>10</v>
      </c>
      <c r="E13273" s="4" t="s">
        <v>6</v>
      </c>
    </row>
    <row r="13274" spans="1:10">
      <c r="A13274" t="n">
        <v>106624</v>
      </c>
      <c r="B13274" s="26" t="n">
        <v>51</v>
      </c>
      <c r="C13274" s="7" t="n">
        <v>4</v>
      </c>
      <c r="D13274" s="7" t="n">
        <v>0</v>
      </c>
      <c r="E13274" s="7" t="s">
        <v>858</v>
      </c>
    </row>
    <row r="13275" spans="1:10">
      <c r="A13275" t="s">
        <v>4</v>
      </c>
      <c r="B13275" s="4" t="s">
        <v>5</v>
      </c>
      <c r="C13275" s="4" t="s">
        <v>10</v>
      </c>
    </row>
    <row r="13276" spans="1:10">
      <c r="A13276" t="n">
        <v>106639</v>
      </c>
      <c r="B13276" s="27" t="n">
        <v>16</v>
      </c>
      <c r="C13276" s="7" t="n">
        <v>0</v>
      </c>
    </row>
    <row r="13277" spans="1:10">
      <c r="A13277" t="s">
        <v>4</v>
      </c>
      <c r="B13277" s="4" t="s">
        <v>5</v>
      </c>
      <c r="C13277" s="4" t="s">
        <v>10</v>
      </c>
      <c r="D13277" s="4" t="s">
        <v>45</v>
      </c>
      <c r="E13277" s="4" t="s">
        <v>14</v>
      </c>
      <c r="F13277" s="4" t="s">
        <v>14</v>
      </c>
    </row>
    <row r="13278" spans="1:10">
      <c r="A13278" t="n">
        <v>106642</v>
      </c>
      <c r="B13278" s="28" t="n">
        <v>26</v>
      </c>
      <c r="C13278" s="7" t="n">
        <v>0</v>
      </c>
      <c r="D13278" s="7" t="s">
        <v>859</v>
      </c>
      <c r="E13278" s="7" t="n">
        <v>2</v>
      </c>
      <c r="F13278" s="7" t="n">
        <v>0</v>
      </c>
    </row>
    <row r="13279" spans="1:10">
      <c r="A13279" t="s">
        <v>4</v>
      </c>
      <c r="B13279" s="4" t="s">
        <v>5</v>
      </c>
    </row>
    <row r="13280" spans="1:10">
      <c r="A13280" t="n">
        <v>106736</v>
      </c>
      <c r="B13280" s="29" t="n">
        <v>28</v>
      </c>
    </row>
    <row r="13281" spans="1:6">
      <c r="A13281" t="s">
        <v>4</v>
      </c>
      <c r="B13281" s="4" t="s">
        <v>5</v>
      </c>
      <c r="C13281" s="4" t="s">
        <v>10</v>
      </c>
    </row>
    <row r="13282" spans="1:6">
      <c r="A13282" t="n">
        <v>106737</v>
      </c>
      <c r="B13282" s="46" t="n">
        <v>12</v>
      </c>
      <c r="C13282" s="7" t="n">
        <v>10629</v>
      </c>
    </row>
    <row r="13283" spans="1:6">
      <c r="A13283" t="s">
        <v>4</v>
      </c>
      <c r="B13283" s="4" t="s">
        <v>5</v>
      </c>
      <c r="C13283" s="4" t="s">
        <v>26</v>
      </c>
    </row>
    <row r="13284" spans="1:6">
      <c r="A13284" t="n">
        <v>106740</v>
      </c>
      <c r="B13284" s="16" t="n">
        <v>3</v>
      </c>
      <c r="C13284" s="13" t="n">
        <f t="normal" ca="1">A13296</f>
        <v>0</v>
      </c>
    </row>
    <row r="13285" spans="1:6">
      <c r="A13285" t="s">
        <v>4</v>
      </c>
      <c r="B13285" s="4" t="s">
        <v>5</v>
      </c>
      <c r="C13285" s="4" t="s">
        <v>14</v>
      </c>
      <c r="D13285" s="4" t="s">
        <v>10</v>
      </c>
      <c r="E13285" s="4" t="s">
        <v>10</v>
      </c>
      <c r="F13285" s="4" t="s">
        <v>14</v>
      </c>
    </row>
    <row r="13286" spans="1:6">
      <c r="A13286" t="n">
        <v>106745</v>
      </c>
      <c r="B13286" s="25" t="n">
        <v>25</v>
      </c>
      <c r="C13286" s="7" t="n">
        <v>1</v>
      </c>
      <c r="D13286" s="7" t="n">
        <v>160</v>
      </c>
      <c r="E13286" s="7" t="n">
        <v>350</v>
      </c>
      <c r="F13286" s="7" t="n">
        <v>1</v>
      </c>
    </row>
    <row r="13287" spans="1:6">
      <c r="A13287" t="s">
        <v>4</v>
      </c>
      <c r="B13287" s="4" t="s">
        <v>5</v>
      </c>
      <c r="C13287" s="4" t="s">
        <v>14</v>
      </c>
      <c r="D13287" s="4" t="s">
        <v>10</v>
      </c>
      <c r="E13287" s="4" t="s">
        <v>6</v>
      </c>
    </row>
    <row r="13288" spans="1:6">
      <c r="A13288" t="n">
        <v>106752</v>
      </c>
      <c r="B13288" s="26" t="n">
        <v>51</v>
      </c>
      <c r="C13288" s="7" t="n">
        <v>4</v>
      </c>
      <c r="D13288" s="7" t="n">
        <v>106</v>
      </c>
      <c r="E13288" s="7" t="s">
        <v>162</v>
      </c>
    </row>
    <row r="13289" spans="1:6">
      <c r="A13289" t="s">
        <v>4</v>
      </c>
      <c r="B13289" s="4" t="s">
        <v>5</v>
      </c>
      <c r="C13289" s="4" t="s">
        <v>10</v>
      </c>
    </row>
    <row r="13290" spans="1:6">
      <c r="A13290" t="n">
        <v>106765</v>
      </c>
      <c r="B13290" s="27" t="n">
        <v>16</v>
      </c>
      <c r="C13290" s="7" t="n">
        <v>0</v>
      </c>
    </row>
    <row r="13291" spans="1:6">
      <c r="A13291" t="s">
        <v>4</v>
      </c>
      <c r="B13291" s="4" t="s">
        <v>5</v>
      </c>
      <c r="C13291" s="4" t="s">
        <v>10</v>
      </c>
      <c r="D13291" s="4" t="s">
        <v>45</v>
      </c>
      <c r="E13291" s="4" t="s">
        <v>14</v>
      </c>
      <c r="F13291" s="4" t="s">
        <v>14</v>
      </c>
      <c r="G13291" s="4" t="s">
        <v>45</v>
      </c>
      <c r="H13291" s="4" t="s">
        <v>14</v>
      </c>
      <c r="I13291" s="4" t="s">
        <v>14</v>
      </c>
      <c r="J13291" s="4" t="s">
        <v>45</v>
      </c>
      <c r="K13291" s="4" t="s">
        <v>14</v>
      </c>
      <c r="L13291" s="4" t="s">
        <v>14</v>
      </c>
    </row>
    <row r="13292" spans="1:6">
      <c r="A13292" t="n">
        <v>106768</v>
      </c>
      <c r="B13292" s="28" t="n">
        <v>26</v>
      </c>
      <c r="C13292" s="7" t="n">
        <v>106</v>
      </c>
      <c r="D13292" s="7" t="s">
        <v>860</v>
      </c>
      <c r="E13292" s="7" t="n">
        <v>2</v>
      </c>
      <c r="F13292" s="7" t="n">
        <v>3</v>
      </c>
      <c r="G13292" s="7" t="s">
        <v>861</v>
      </c>
      <c r="H13292" s="7" t="n">
        <v>2</v>
      </c>
      <c r="I13292" s="7" t="n">
        <v>3</v>
      </c>
      <c r="J13292" s="7" t="s">
        <v>862</v>
      </c>
      <c r="K13292" s="7" t="n">
        <v>2</v>
      </c>
      <c r="L13292" s="7" t="n">
        <v>0</v>
      </c>
    </row>
    <row r="13293" spans="1:6">
      <c r="A13293" t="s">
        <v>4</v>
      </c>
      <c r="B13293" s="4" t="s">
        <v>5</v>
      </c>
    </row>
    <row r="13294" spans="1:6">
      <c r="A13294" t="n">
        <v>106976</v>
      </c>
      <c r="B13294" s="29" t="n">
        <v>28</v>
      </c>
    </row>
    <row r="13295" spans="1:6">
      <c r="A13295" t="s">
        <v>4</v>
      </c>
      <c r="B13295" s="4" t="s">
        <v>5</v>
      </c>
      <c r="C13295" s="4" t="s">
        <v>14</v>
      </c>
      <c r="D13295" s="4" t="s">
        <v>10</v>
      </c>
      <c r="E13295" s="4" t="s">
        <v>24</v>
      </c>
    </row>
    <row r="13296" spans="1:6">
      <c r="A13296" t="n">
        <v>106977</v>
      </c>
      <c r="B13296" s="23" t="n">
        <v>58</v>
      </c>
      <c r="C13296" s="7" t="n">
        <v>0</v>
      </c>
      <c r="D13296" s="7" t="n">
        <v>300</v>
      </c>
      <c r="E13296" s="7" t="n">
        <v>0.300000011920929</v>
      </c>
    </row>
    <row r="13297" spans="1:12">
      <c r="A13297" t="s">
        <v>4</v>
      </c>
      <c r="B13297" s="4" t="s">
        <v>5</v>
      </c>
      <c r="C13297" s="4" t="s">
        <v>14</v>
      </c>
      <c r="D13297" s="4" t="s">
        <v>10</v>
      </c>
    </row>
    <row r="13298" spans="1:12">
      <c r="A13298" t="n">
        <v>106985</v>
      </c>
      <c r="B13298" s="23" t="n">
        <v>58</v>
      </c>
      <c r="C13298" s="7" t="n">
        <v>255</v>
      </c>
      <c r="D13298" s="7" t="n">
        <v>0</v>
      </c>
    </row>
    <row r="13299" spans="1:12">
      <c r="A13299" t="s">
        <v>4</v>
      </c>
      <c r="B13299" s="4" t="s">
        <v>5</v>
      </c>
      <c r="C13299" s="4" t="s">
        <v>14</v>
      </c>
      <c r="D13299" s="4" t="s">
        <v>14</v>
      </c>
      <c r="E13299" s="4" t="s">
        <v>9</v>
      </c>
      <c r="F13299" s="4" t="s">
        <v>14</v>
      </c>
      <c r="G13299" s="4" t="s">
        <v>14</v>
      </c>
    </row>
    <row r="13300" spans="1:12">
      <c r="A13300" t="n">
        <v>106989</v>
      </c>
      <c r="B13300" s="90" t="n">
        <v>18</v>
      </c>
      <c r="C13300" s="7" t="n">
        <v>0</v>
      </c>
      <c r="D13300" s="7" t="n">
        <v>0</v>
      </c>
      <c r="E13300" s="7" t="n">
        <v>0</v>
      </c>
      <c r="F13300" s="7" t="n">
        <v>19</v>
      </c>
      <c r="G13300" s="7" t="n">
        <v>1</v>
      </c>
    </row>
    <row r="13301" spans="1:12">
      <c r="A13301" t="s">
        <v>4</v>
      </c>
      <c r="B13301" s="4" t="s">
        <v>5</v>
      </c>
      <c r="C13301" s="4" t="s">
        <v>14</v>
      </c>
      <c r="D13301" s="4" t="s">
        <v>14</v>
      </c>
      <c r="E13301" s="4" t="s">
        <v>10</v>
      </c>
      <c r="F13301" s="4" t="s">
        <v>24</v>
      </c>
    </row>
    <row r="13302" spans="1:12">
      <c r="A13302" t="n">
        <v>106998</v>
      </c>
      <c r="B13302" s="91" t="n">
        <v>107</v>
      </c>
      <c r="C13302" s="7" t="n">
        <v>0</v>
      </c>
      <c r="D13302" s="7" t="n">
        <v>0</v>
      </c>
      <c r="E13302" s="7" t="n">
        <v>0</v>
      </c>
      <c r="F13302" s="7" t="n">
        <v>32</v>
      </c>
    </row>
    <row r="13303" spans="1:12">
      <c r="A13303" t="s">
        <v>4</v>
      </c>
      <c r="B13303" s="4" t="s">
        <v>5</v>
      </c>
      <c r="C13303" s="4" t="s">
        <v>14</v>
      </c>
      <c r="D13303" s="4" t="s">
        <v>14</v>
      </c>
      <c r="E13303" s="4" t="s">
        <v>6</v>
      </c>
      <c r="F13303" s="4" t="s">
        <v>10</v>
      </c>
    </row>
    <row r="13304" spans="1:12">
      <c r="A13304" t="n">
        <v>107007</v>
      </c>
      <c r="B13304" s="91" t="n">
        <v>107</v>
      </c>
      <c r="C13304" s="7" t="n">
        <v>1</v>
      </c>
      <c r="D13304" s="7" t="n">
        <v>0</v>
      </c>
      <c r="E13304" s="7" t="s">
        <v>863</v>
      </c>
      <c r="F13304" s="7" t="n">
        <v>1</v>
      </c>
    </row>
    <row r="13305" spans="1:12">
      <c r="A13305" t="s">
        <v>4</v>
      </c>
      <c r="B13305" s="4" t="s">
        <v>5</v>
      </c>
      <c r="C13305" s="4" t="s">
        <v>14</v>
      </c>
      <c r="D13305" s="4" t="s">
        <v>14</v>
      </c>
      <c r="E13305" s="4" t="s">
        <v>6</v>
      </c>
      <c r="F13305" s="4" t="s">
        <v>10</v>
      </c>
    </row>
    <row r="13306" spans="1:12">
      <c r="A13306" t="n">
        <v>107028</v>
      </c>
      <c r="B13306" s="91" t="n">
        <v>107</v>
      </c>
      <c r="C13306" s="7" t="n">
        <v>1</v>
      </c>
      <c r="D13306" s="7" t="n">
        <v>0</v>
      </c>
      <c r="E13306" s="7" t="s">
        <v>864</v>
      </c>
      <c r="F13306" s="7" t="n">
        <v>2</v>
      </c>
    </row>
    <row r="13307" spans="1:12">
      <c r="A13307" t="s">
        <v>4</v>
      </c>
      <c r="B13307" s="4" t="s">
        <v>5</v>
      </c>
      <c r="C13307" s="4" t="s">
        <v>14</v>
      </c>
      <c r="D13307" s="4" t="s">
        <v>14</v>
      </c>
      <c r="E13307" s="4" t="s">
        <v>14</v>
      </c>
      <c r="F13307" s="4" t="s">
        <v>10</v>
      </c>
      <c r="G13307" s="4" t="s">
        <v>10</v>
      </c>
      <c r="H13307" s="4" t="s">
        <v>14</v>
      </c>
    </row>
    <row r="13308" spans="1:12">
      <c r="A13308" t="n">
        <v>107044</v>
      </c>
      <c r="B13308" s="91" t="n">
        <v>107</v>
      </c>
      <c r="C13308" s="7" t="n">
        <v>2</v>
      </c>
      <c r="D13308" s="7" t="n">
        <v>0</v>
      </c>
      <c r="E13308" s="7" t="n">
        <v>1</v>
      </c>
      <c r="F13308" s="7" t="n">
        <v>65535</v>
      </c>
      <c r="G13308" s="7" t="n">
        <v>65535</v>
      </c>
      <c r="H13308" s="7" t="n">
        <v>0</v>
      </c>
    </row>
    <row r="13309" spans="1:12">
      <c r="A13309" t="s">
        <v>4</v>
      </c>
      <c r="B13309" s="4" t="s">
        <v>5</v>
      </c>
      <c r="C13309" s="4" t="s">
        <v>14</v>
      </c>
      <c r="D13309" s="4" t="s">
        <v>14</v>
      </c>
      <c r="E13309" s="4" t="s">
        <v>14</v>
      </c>
    </row>
    <row r="13310" spans="1:12">
      <c r="A13310" t="n">
        <v>107053</v>
      </c>
      <c r="B13310" s="91" t="n">
        <v>107</v>
      </c>
      <c r="C13310" s="7" t="n">
        <v>4</v>
      </c>
      <c r="D13310" s="7" t="n">
        <v>0</v>
      </c>
      <c r="E13310" s="7" t="n">
        <v>0</v>
      </c>
    </row>
    <row r="13311" spans="1:12">
      <c r="A13311" t="s">
        <v>4</v>
      </c>
      <c r="B13311" s="4" t="s">
        <v>5</v>
      </c>
      <c r="C13311" s="4" t="s">
        <v>14</v>
      </c>
      <c r="D13311" s="4" t="s">
        <v>14</v>
      </c>
    </row>
    <row r="13312" spans="1:12">
      <c r="A13312" t="n">
        <v>107057</v>
      </c>
      <c r="B13312" s="91" t="n">
        <v>107</v>
      </c>
      <c r="C13312" s="7" t="n">
        <v>3</v>
      </c>
      <c r="D13312" s="7" t="n">
        <v>0</v>
      </c>
    </row>
    <row r="13313" spans="1:8">
      <c r="A13313" t="s">
        <v>4</v>
      </c>
      <c r="B13313" s="4" t="s">
        <v>5</v>
      </c>
      <c r="C13313" s="4" t="s">
        <v>14</v>
      </c>
      <c r="D13313" s="4" t="s">
        <v>10</v>
      </c>
      <c r="E13313" s="4" t="s">
        <v>24</v>
      </c>
    </row>
    <row r="13314" spans="1:8">
      <c r="A13314" t="n">
        <v>107060</v>
      </c>
      <c r="B13314" s="23" t="n">
        <v>58</v>
      </c>
      <c r="C13314" s="7" t="n">
        <v>100</v>
      </c>
      <c r="D13314" s="7" t="n">
        <v>300</v>
      </c>
      <c r="E13314" s="7" t="n">
        <v>0.300000011920929</v>
      </c>
    </row>
    <row r="13315" spans="1:8">
      <c r="A13315" t="s">
        <v>4</v>
      </c>
      <c r="B13315" s="4" t="s">
        <v>5</v>
      </c>
      <c r="C13315" s="4" t="s">
        <v>14</v>
      </c>
      <c r="D13315" s="4" t="s">
        <v>10</v>
      </c>
    </row>
    <row r="13316" spans="1:8">
      <c r="A13316" t="n">
        <v>107068</v>
      </c>
      <c r="B13316" s="23" t="n">
        <v>58</v>
      </c>
      <c r="C13316" s="7" t="n">
        <v>255</v>
      </c>
      <c r="D13316" s="7" t="n">
        <v>0</v>
      </c>
    </row>
    <row r="13317" spans="1:8">
      <c r="A13317" t="s">
        <v>4</v>
      </c>
      <c r="B13317" s="4" t="s">
        <v>5</v>
      </c>
      <c r="C13317" s="4" t="s">
        <v>14</v>
      </c>
      <c r="D13317" s="4" t="s">
        <v>14</v>
      </c>
      <c r="E13317" s="4" t="s">
        <v>14</v>
      </c>
      <c r="F13317" s="4" t="s">
        <v>9</v>
      </c>
      <c r="G13317" s="4" t="s">
        <v>14</v>
      </c>
      <c r="H13317" s="4" t="s">
        <v>14</v>
      </c>
      <c r="I13317" s="4" t="s">
        <v>26</v>
      </c>
    </row>
    <row r="13318" spans="1:8">
      <c r="A13318" t="n">
        <v>107072</v>
      </c>
      <c r="B13318" s="12" t="n">
        <v>5</v>
      </c>
      <c r="C13318" s="7" t="n">
        <v>35</v>
      </c>
      <c r="D13318" s="7" t="n">
        <v>0</v>
      </c>
      <c r="E13318" s="7" t="n">
        <v>0</v>
      </c>
      <c r="F13318" s="7" t="n">
        <v>1</v>
      </c>
      <c r="G13318" s="7" t="n">
        <v>2</v>
      </c>
      <c r="H13318" s="7" t="n">
        <v>1</v>
      </c>
      <c r="I13318" s="13" t="n">
        <f t="normal" ca="1">A13364</f>
        <v>0</v>
      </c>
    </row>
    <row r="13319" spans="1:8">
      <c r="A13319" t="s">
        <v>4</v>
      </c>
      <c r="B13319" s="4" t="s">
        <v>5</v>
      </c>
      <c r="C13319" s="4" t="s">
        <v>14</v>
      </c>
      <c r="D13319" s="4" t="s">
        <v>10</v>
      </c>
      <c r="E13319" s="4" t="s">
        <v>10</v>
      </c>
      <c r="F13319" s="4" t="s">
        <v>14</v>
      </c>
    </row>
    <row r="13320" spans="1:8">
      <c r="A13320" t="n">
        <v>107086</v>
      </c>
      <c r="B13320" s="25" t="n">
        <v>25</v>
      </c>
      <c r="C13320" s="7" t="n">
        <v>1</v>
      </c>
      <c r="D13320" s="7" t="n">
        <v>160</v>
      </c>
      <c r="E13320" s="7" t="n">
        <v>570</v>
      </c>
      <c r="F13320" s="7" t="n">
        <v>2</v>
      </c>
    </row>
    <row r="13321" spans="1:8">
      <c r="A13321" t="s">
        <v>4</v>
      </c>
      <c r="B13321" s="4" t="s">
        <v>5</v>
      </c>
      <c r="C13321" s="4" t="s">
        <v>14</v>
      </c>
      <c r="D13321" s="4" t="s">
        <v>10</v>
      </c>
      <c r="E13321" s="4" t="s">
        <v>6</v>
      </c>
    </row>
    <row r="13322" spans="1:8">
      <c r="A13322" t="n">
        <v>107093</v>
      </c>
      <c r="B13322" s="26" t="n">
        <v>51</v>
      </c>
      <c r="C13322" s="7" t="n">
        <v>4</v>
      </c>
      <c r="D13322" s="7" t="n">
        <v>0</v>
      </c>
      <c r="E13322" s="7" t="s">
        <v>829</v>
      </c>
    </row>
    <row r="13323" spans="1:8">
      <c r="A13323" t="s">
        <v>4</v>
      </c>
      <c r="B13323" s="4" t="s">
        <v>5</v>
      </c>
      <c r="C13323" s="4" t="s">
        <v>10</v>
      </c>
    </row>
    <row r="13324" spans="1:8">
      <c r="A13324" t="n">
        <v>107106</v>
      </c>
      <c r="B13324" s="27" t="n">
        <v>16</v>
      </c>
      <c r="C13324" s="7" t="n">
        <v>0</v>
      </c>
    </row>
    <row r="13325" spans="1:8">
      <c r="A13325" t="s">
        <v>4</v>
      </c>
      <c r="B13325" s="4" t="s">
        <v>5</v>
      </c>
      <c r="C13325" s="4" t="s">
        <v>10</v>
      </c>
      <c r="D13325" s="4" t="s">
        <v>45</v>
      </c>
      <c r="E13325" s="4" t="s">
        <v>14</v>
      </c>
      <c r="F13325" s="4" t="s">
        <v>14</v>
      </c>
    </row>
    <row r="13326" spans="1:8">
      <c r="A13326" t="n">
        <v>107109</v>
      </c>
      <c r="B13326" s="28" t="n">
        <v>26</v>
      </c>
      <c r="C13326" s="7" t="n">
        <v>0</v>
      </c>
      <c r="D13326" s="7" t="s">
        <v>865</v>
      </c>
      <c r="E13326" s="7" t="n">
        <v>2</v>
      </c>
      <c r="F13326" s="7" t="n">
        <v>0</v>
      </c>
    </row>
    <row r="13327" spans="1:8">
      <c r="A13327" t="s">
        <v>4</v>
      </c>
      <c r="B13327" s="4" t="s">
        <v>5</v>
      </c>
    </row>
    <row r="13328" spans="1:8">
      <c r="A13328" t="n">
        <v>107163</v>
      </c>
      <c r="B13328" s="29" t="n">
        <v>28</v>
      </c>
    </row>
    <row r="13329" spans="1:9">
      <c r="A13329" t="s">
        <v>4</v>
      </c>
      <c r="B13329" s="4" t="s">
        <v>5</v>
      </c>
      <c r="C13329" s="4" t="s">
        <v>14</v>
      </c>
      <c r="D13329" s="4" t="s">
        <v>10</v>
      </c>
      <c r="E13329" s="4" t="s">
        <v>10</v>
      </c>
      <c r="F13329" s="4" t="s">
        <v>14</v>
      </c>
    </row>
    <row r="13330" spans="1:9">
      <c r="A13330" t="n">
        <v>107164</v>
      </c>
      <c r="B13330" s="25" t="n">
        <v>25</v>
      </c>
      <c r="C13330" s="7" t="n">
        <v>1</v>
      </c>
      <c r="D13330" s="7" t="n">
        <v>160</v>
      </c>
      <c r="E13330" s="7" t="n">
        <v>350</v>
      </c>
      <c r="F13330" s="7" t="n">
        <v>1</v>
      </c>
    </row>
    <row r="13331" spans="1:9">
      <c r="A13331" t="s">
        <v>4</v>
      </c>
      <c r="B13331" s="4" t="s">
        <v>5</v>
      </c>
      <c r="C13331" s="4" t="s">
        <v>14</v>
      </c>
      <c r="D13331" s="4" t="s">
        <v>10</v>
      </c>
      <c r="E13331" s="4" t="s">
        <v>6</v>
      </c>
    </row>
    <row r="13332" spans="1:9">
      <c r="A13332" t="n">
        <v>107171</v>
      </c>
      <c r="B13332" s="26" t="n">
        <v>51</v>
      </c>
      <c r="C13332" s="7" t="n">
        <v>4</v>
      </c>
      <c r="D13332" s="7" t="n">
        <v>106</v>
      </c>
      <c r="E13332" s="7" t="s">
        <v>574</v>
      </c>
    </row>
    <row r="13333" spans="1:9">
      <c r="A13333" t="s">
        <v>4</v>
      </c>
      <c r="B13333" s="4" t="s">
        <v>5</v>
      </c>
      <c r="C13333" s="4" t="s">
        <v>10</v>
      </c>
    </row>
    <row r="13334" spans="1:9">
      <c r="A13334" t="n">
        <v>107184</v>
      </c>
      <c r="B13334" s="27" t="n">
        <v>16</v>
      </c>
      <c r="C13334" s="7" t="n">
        <v>0</v>
      </c>
    </row>
    <row r="13335" spans="1:9">
      <c r="A13335" t="s">
        <v>4</v>
      </c>
      <c r="B13335" s="4" t="s">
        <v>5</v>
      </c>
      <c r="C13335" s="4" t="s">
        <v>10</v>
      </c>
      <c r="D13335" s="4" t="s">
        <v>45</v>
      </c>
      <c r="E13335" s="4" t="s">
        <v>14</v>
      </c>
      <c r="F13335" s="4" t="s">
        <v>14</v>
      </c>
      <c r="G13335" s="4" t="s">
        <v>45</v>
      </c>
      <c r="H13335" s="4" t="s">
        <v>14</v>
      </c>
      <c r="I13335" s="4" t="s">
        <v>14</v>
      </c>
    </row>
    <row r="13336" spans="1:9">
      <c r="A13336" t="n">
        <v>107187</v>
      </c>
      <c r="B13336" s="28" t="n">
        <v>26</v>
      </c>
      <c r="C13336" s="7" t="n">
        <v>106</v>
      </c>
      <c r="D13336" s="7" t="s">
        <v>866</v>
      </c>
      <c r="E13336" s="7" t="n">
        <v>2</v>
      </c>
      <c r="F13336" s="7" t="n">
        <v>3</v>
      </c>
      <c r="G13336" s="7" t="s">
        <v>867</v>
      </c>
      <c r="H13336" s="7" t="n">
        <v>2</v>
      </c>
      <c r="I13336" s="7" t="n">
        <v>0</v>
      </c>
    </row>
    <row r="13337" spans="1:9">
      <c r="A13337" t="s">
        <v>4</v>
      </c>
      <c r="B13337" s="4" t="s">
        <v>5</v>
      </c>
    </row>
    <row r="13338" spans="1:9">
      <c r="A13338" t="n">
        <v>107249</v>
      </c>
      <c r="B13338" s="29" t="n">
        <v>28</v>
      </c>
    </row>
    <row r="13339" spans="1:9">
      <c r="A13339" t="s">
        <v>4</v>
      </c>
      <c r="B13339" s="4" t="s">
        <v>5</v>
      </c>
      <c r="C13339" s="4" t="s">
        <v>14</v>
      </c>
      <c r="D13339" s="4" t="s">
        <v>10</v>
      </c>
      <c r="E13339" s="4" t="s">
        <v>10</v>
      </c>
      <c r="F13339" s="4" t="s">
        <v>14</v>
      </c>
    </row>
    <row r="13340" spans="1:9">
      <c r="A13340" t="n">
        <v>107250</v>
      </c>
      <c r="B13340" s="25" t="n">
        <v>25</v>
      </c>
      <c r="C13340" s="7" t="n">
        <v>1</v>
      </c>
      <c r="D13340" s="7" t="n">
        <v>160</v>
      </c>
      <c r="E13340" s="7" t="n">
        <v>570</v>
      </c>
      <c r="F13340" s="7" t="n">
        <v>2</v>
      </c>
    </row>
    <row r="13341" spans="1:9">
      <c r="A13341" t="s">
        <v>4</v>
      </c>
      <c r="B13341" s="4" t="s">
        <v>5</v>
      </c>
      <c r="C13341" s="4" t="s">
        <v>14</v>
      </c>
      <c r="D13341" s="4" t="s">
        <v>10</v>
      </c>
      <c r="E13341" s="4" t="s">
        <v>6</v>
      </c>
    </row>
    <row r="13342" spans="1:9">
      <c r="A13342" t="n">
        <v>107257</v>
      </c>
      <c r="B13342" s="26" t="n">
        <v>51</v>
      </c>
      <c r="C13342" s="7" t="n">
        <v>4</v>
      </c>
      <c r="D13342" s="7" t="n">
        <v>0</v>
      </c>
      <c r="E13342" s="7" t="s">
        <v>829</v>
      </c>
    </row>
    <row r="13343" spans="1:9">
      <c r="A13343" t="s">
        <v>4</v>
      </c>
      <c r="B13343" s="4" t="s">
        <v>5</v>
      </c>
      <c r="C13343" s="4" t="s">
        <v>10</v>
      </c>
    </row>
    <row r="13344" spans="1:9">
      <c r="A13344" t="n">
        <v>107270</v>
      </c>
      <c r="B13344" s="27" t="n">
        <v>16</v>
      </c>
      <c r="C13344" s="7" t="n">
        <v>0</v>
      </c>
    </row>
    <row r="13345" spans="1:9">
      <c r="A13345" t="s">
        <v>4</v>
      </c>
      <c r="B13345" s="4" t="s">
        <v>5</v>
      </c>
      <c r="C13345" s="4" t="s">
        <v>10</v>
      </c>
      <c r="D13345" s="4" t="s">
        <v>45</v>
      </c>
      <c r="E13345" s="4" t="s">
        <v>14</v>
      </c>
      <c r="F13345" s="4" t="s">
        <v>14</v>
      </c>
      <c r="G13345" s="4" t="s">
        <v>45</v>
      </c>
      <c r="H13345" s="4" t="s">
        <v>14</v>
      </c>
      <c r="I13345" s="4" t="s">
        <v>14</v>
      </c>
    </row>
    <row r="13346" spans="1:9">
      <c r="A13346" t="n">
        <v>107273</v>
      </c>
      <c r="B13346" s="28" t="n">
        <v>26</v>
      </c>
      <c r="C13346" s="7" t="n">
        <v>0</v>
      </c>
      <c r="D13346" s="7" t="s">
        <v>868</v>
      </c>
      <c r="E13346" s="7" t="n">
        <v>2</v>
      </c>
      <c r="F13346" s="7" t="n">
        <v>3</v>
      </c>
      <c r="G13346" s="7" t="s">
        <v>869</v>
      </c>
      <c r="H13346" s="7" t="n">
        <v>2</v>
      </c>
      <c r="I13346" s="7" t="n">
        <v>0</v>
      </c>
    </row>
    <row r="13347" spans="1:9">
      <c r="A13347" t="s">
        <v>4</v>
      </c>
      <c r="B13347" s="4" t="s">
        <v>5</v>
      </c>
    </row>
    <row r="13348" spans="1:9">
      <c r="A13348" t="n">
        <v>107368</v>
      </c>
      <c r="B13348" s="29" t="n">
        <v>28</v>
      </c>
    </row>
    <row r="13349" spans="1:9">
      <c r="A13349" t="s">
        <v>4</v>
      </c>
      <c r="B13349" s="4" t="s">
        <v>5</v>
      </c>
      <c r="C13349" s="4" t="s">
        <v>14</v>
      </c>
      <c r="D13349" s="4" t="s">
        <v>10</v>
      </c>
      <c r="E13349" s="4" t="s">
        <v>24</v>
      </c>
    </row>
    <row r="13350" spans="1:9">
      <c r="A13350" t="n">
        <v>107369</v>
      </c>
      <c r="B13350" s="23" t="n">
        <v>58</v>
      </c>
      <c r="C13350" s="7" t="n">
        <v>0</v>
      </c>
      <c r="D13350" s="7" t="n">
        <v>1000</v>
      </c>
      <c r="E13350" s="7" t="n">
        <v>1</v>
      </c>
    </row>
    <row r="13351" spans="1:9">
      <c r="A13351" t="s">
        <v>4</v>
      </c>
      <c r="B13351" s="4" t="s">
        <v>5</v>
      </c>
      <c r="C13351" s="4" t="s">
        <v>14</v>
      </c>
      <c r="D13351" s="4" t="s">
        <v>10</v>
      </c>
    </row>
    <row r="13352" spans="1:9">
      <c r="A13352" t="n">
        <v>107377</v>
      </c>
      <c r="B13352" s="23" t="n">
        <v>58</v>
      </c>
      <c r="C13352" s="7" t="n">
        <v>255</v>
      </c>
      <c r="D13352" s="7" t="n">
        <v>0</v>
      </c>
    </row>
    <row r="13353" spans="1:9">
      <c r="A13353" t="s">
        <v>4</v>
      </c>
      <c r="B13353" s="4" t="s">
        <v>5</v>
      </c>
      <c r="C13353" s="4" t="s">
        <v>14</v>
      </c>
      <c r="D13353" s="4" t="s">
        <v>24</v>
      </c>
      <c r="E13353" s="4" t="s">
        <v>10</v>
      </c>
      <c r="F13353" s="4" t="s">
        <v>14</v>
      </c>
    </row>
    <row r="13354" spans="1:9">
      <c r="A13354" t="n">
        <v>107381</v>
      </c>
      <c r="B13354" s="15" t="n">
        <v>49</v>
      </c>
      <c r="C13354" s="7" t="n">
        <v>3</v>
      </c>
      <c r="D13354" s="7" t="n">
        <v>1</v>
      </c>
      <c r="E13354" s="7" t="n">
        <v>500</v>
      </c>
      <c r="F13354" s="7" t="n">
        <v>0</v>
      </c>
    </row>
    <row r="13355" spans="1:9">
      <c r="A13355" t="s">
        <v>4</v>
      </c>
      <c r="B13355" s="4" t="s">
        <v>5</v>
      </c>
      <c r="C13355" s="4" t="s">
        <v>14</v>
      </c>
      <c r="D13355" s="4" t="s">
        <v>10</v>
      </c>
    </row>
    <row r="13356" spans="1:9">
      <c r="A13356" t="n">
        <v>107390</v>
      </c>
      <c r="B13356" s="23" t="n">
        <v>58</v>
      </c>
      <c r="C13356" s="7" t="n">
        <v>11</v>
      </c>
      <c r="D13356" s="7" t="n">
        <v>300</v>
      </c>
    </row>
    <row r="13357" spans="1:9">
      <c r="A13357" t="s">
        <v>4</v>
      </c>
      <c r="B13357" s="4" t="s">
        <v>5</v>
      </c>
      <c r="C13357" s="4" t="s">
        <v>14</v>
      </c>
      <c r="D13357" s="4" t="s">
        <v>10</v>
      </c>
    </row>
    <row r="13358" spans="1:9">
      <c r="A13358" t="n">
        <v>107394</v>
      </c>
      <c r="B13358" s="23" t="n">
        <v>58</v>
      </c>
      <c r="C13358" s="7" t="n">
        <v>12</v>
      </c>
      <c r="D13358" s="7" t="n">
        <v>0</v>
      </c>
    </row>
    <row r="13359" spans="1:9">
      <c r="A13359" t="s">
        <v>4</v>
      </c>
      <c r="B13359" s="4" t="s">
        <v>5</v>
      </c>
      <c r="C13359" s="4" t="s">
        <v>14</v>
      </c>
      <c r="D13359" s="4" t="s">
        <v>10</v>
      </c>
    </row>
    <row r="13360" spans="1:9">
      <c r="A13360" t="n">
        <v>107398</v>
      </c>
      <c r="B13360" s="10" t="n">
        <v>162</v>
      </c>
      <c r="C13360" s="7" t="n">
        <v>1</v>
      </c>
      <c r="D13360" s="7" t="n">
        <v>0</v>
      </c>
    </row>
    <row r="13361" spans="1:9">
      <c r="A13361" t="s">
        <v>4</v>
      </c>
      <c r="B13361" s="4" t="s">
        <v>5</v>
      </c>
      <c r="C13361" s="4" t="s">
        <v>26</v>
      </c>
    </row>
    <row r="13362" spans="1:9">
      <c r="A13362" t="n">
        <v>107402</v>
      </c>
      <c r="B13362" s="16" t="n">
        <v>3</v>
      </c>
      <c r="C13362" s="13" t="n">
        <f t="normal" ca="1">A13384</f>
        <v>0</v>
      </c>
    </row>
    <row r="13363" spans="1:9">
      <c r="A13363" t="s">
        <v>4</v>
      </c>
      <c r="B13363" s="4" t="s">
        <v>5</v>
      </c>
      <c r="C13363" s="4" t="s">
        <v>14</v>
      </c>
      <c r="D13363" s="4" t="s">
        <v>10</v>
      </c>
      <c r="E13363" s="4" t="s">
        <v>10</v>
      </c>
      <c r="F13363" s="4" t="s">
        <v>14</v>
      </c>
    </row>
    <row r="13364" spans="1:9">
      <c r="A13364" t="n">
        <v>107407</v>
      </c>
      <c r="B13364" s="25" t="n">
        <v>25</v>
      </c>
      <c r="C13364" s="7" t="n">
        <v>1</v>
      </c>
      <c r="D13364" s="7" t="n">
        <v>160</v>
      </c>
      <c r="E13364" s="7" t="n">
        <v>350</v>
      </c>
      <c r="F13364" s="7" t="n">
        <v>1</v>
      </c>
    </row>
    <row r="13365" spans="1:9">
      <c r="A13365" t="s">
        <v>4</v>
      </c>
      <c r="B13365" s="4" t="s">
        <v>5</v>
      </c>
      <c r="C13365" s="4" t="s">
        <v>14</v>
      </c>
      <c r="D13365" s="4" t="s">
        <v>10</v>
      </c>
      <c r="E13365" s="4" t="s">
        <v>6</v>
      </c>
    </row>
    <row r="13366" spans="1:9">
      <c r="A13366" t="n">
        <v>107414</v>
      </c>
      <c r="B13366" s="26" t="n">
        <v>51</v>
      </c>
      <c r="C13366" s="7" t="n">
        <v>4</v>
      </c>
      <c r="D13366" s="7" t="n">
        <v>106</v>
      </c>
      <c r="E13366" s="7" t="s">
        <v>180</v>
      </c>
    </row>
    <row r="13367" spans="1:9">
      <c r="A13367" t="s">
        <v>4</v>
      </c>
      <c r="B13367" s="4" t="s">
        <v>5</v>
      </c>
      <c r="C13367" s="4" t="s">
        <v>10</v>
      </c>
    </row>
    <row r="13368" spans="1:9">
      <c r="A13368" t="n">
        <v>107428</v>
      </c>
      <c r="B13368" s="27" t="n">
        <v>16</v>
      </c>
      <c r="C13368" s="7" t="n">
        <v>0</v>
      </c>
    </row>
    <row r="13369" spans="1:9">
      <c r="A13369" t="s">
        <v>4</v>
      </c>
      <c r="B13369" s="4" t="s">
        <v>5</v>
      </c>
      <c r="C13369" s="4" t="s">
        <v>10</v>
      </c>
      <c r="D13369" s="4" t="s">
        <v>45</v>
      </c>
      <c r="E13369" s="4" t="s">
        <v>14</v>
      </c>
      <c r="F13369" s="4" t="s">
        <v>14</v>
      </c>
      <c r="G13369" s="4" t="s">
        <v>45</v>
      </c>
      <c r="H13369" s="4" t="s">
        <v>14</v>
      </c>
      <c r="I13369" s="4" t="s">
        <v>14</v>
      </c>
    </row>
    <row r="13370" spans="1:9">
      <c r="A13370" t="n">
        <v>107431</v>
      </c>
      <c r="B13370" s="28" t="n">
        <v>26</v>
      </c>
      <c r="C13370" s="7" t="n">
        <v>106</v>
      </c>
      <c r="D13370" s="7" t="s">
        <v>870</v>
      </c>
      <c r="E13370" s="7" t="n">
        <v>2</v>
      </c>
      <c r="F13370" s="7" t="n">
        <v>3</v>
      </c>
      <c r="G13370" s="7" t="s">
        <v>871</v>
      </c>
      <c r="H13370" s="7" t="n">
        <v>2</v>
      </c>
      <c r="I13370" s="7" t="n">
        <v>0</v>
      </c>
    </row>
    <row r="13371" spans="1:9">
      <c r="A13371" t="s">
        <v>4</v>
      </c>
      <c r="B13371" s="4" t="s">
        <v>5</v>
      </c>
    </row>
    <row r="13372" spans="1:9">
      <c r="A13372" t="n">
        <v>107556</v>
      </c>
      <c r="B13372" s="29" t="n">
        <v>28</v>
      </c>
    </row>
    <row r="13373" spans="1:9">
      <c r="A13373" t="s">
        <v>4</v>
      </c>
      <c r="B13373" s="4" t="s">
        <v>5</v>
      </c>
      <c r="C13373" s="4" t="s">
        <v>14</v>
      </c>
      <c r="D13373" s="4" t="s">
        <v>10</v>
      </c>
      <c r="E13373" s="4" t="s">
        <v>24</v>
      </c>
    </row>
    <row r="13374" spans="1:9">
      <c r="A13374" t="n">
        <v>107557</v>
      </c>
      <c r="B13374" s="23" t="n">
        <v>58</v>
      </c>
      <c r="C13374" s="7" t="n">
        <v>0</v>
      </c>
      <c r="D13374" s="7" t="n">
        <v>1000</v>
      </c>
      <c r="E13374" s="7" t="n">
        <v>1</v>
      </c>
    </row>
    <row r="13375" spans="1:9">
      <c r="A13375" t="s">
        <v>4</v>
      </c>
      <c r="B13375" s="4" t="s">
        <v>5</v>
      </c>
      <c r="C13375" s="4" t="s">
        <v>14</v>
      </c>
      <c r="D13375" s="4" t="s">
        <v>10</v>
      </c>
    </row>
    <row r="13376" spans="1:9">
      <c r="A13376" t="n">
        <v>107565</v>
      </c>
      <c r="B13376" s="23" t="n">
        <v>58</v>
      </c>
      <c r="C13376" s="7" t="n">
        <v>255</v>
      </c>
      <c r="D13376" s="7" t="n">
        <v>0</v>
      </c>
    </row>
    <row r="13377" spans="1:9">
      <c r="A13377" t="s">
        <v>4</v>
      </c>
      <c r="B13377" s="4" t="s">
        <v>5</v>
      </c>
      <c r="C13377" s="4" t="s">
        <v>14</v>
      </c>
      <c r="D13377" s="4" t="s">
        <v>24</v>
      </c>
      <c r="E13377" s="4" t="s">
        <v>10</v>
      </c>
      <c r="F13377" s="4" t="s">
        <v>14</v>
      </c>
    </row>
    <row r="13378" spans="1:9">
      <c r="A13378" t="n">
        <v>107569</v>
      </c>
      <c r="B13378" s="15" t="n">
        <v>49</v>
      </c>
      <c r="C13378" s="7" t="n">
        <v>3</v>
      </c>
      <c r="D13378" s="7" t="n">
        <v>1</v>
      </c>
      <c r="E13378" s="7" t="n">
        <v>500</v>
      </c>
      <c r="F13378" s="7" t="n">
        <v>0</v>
      </c>
    </row>
    <row r="13379" spans="1:9">
      <c r="A13379" t="s">
        <v>4</v>
      </c>
      <c r="B13379" s="4" t="s">
        <v>5</v>
      </c>
      <c r="C13379" s="4" t="s">
        <v>14</v>
      </c>
      <c r="D13379" s="4" t="s">
        <v>10</v>
      </c>
    </row>
    <row r="13380" spans="1:9">
      <c r="A13380" t="n">
        <v>107578</v>
      </c>
      <c r="B13380" s="23" t="n">
        <v>58</v>
      </c>
      <c r="C13380" s="7" t="n">
        <v>11</v>
      </c>
      <c r="D13380" s="7" t="n">
        <v>300</v>
      </c>
    </row>
    <row r="13381" spans="1:9">
      <c r="A13381" t="s">
        <v>4</v>
      </c>
      <c r="B13381" s="4" t="s">
        <v>5</v>
      </c>
      <c r="C13381" s="4" t="s">
        <v>14</v>
      </c>
      <c r="D13381" s="4" t="s">
        <v>10</v>
      </c>
    </row>
    <row r="13382" spans="1:9">
      <c r="A13382" t="n">
        <v>107582</v>
      </c>
      <c r="B13382" s="23" t="n">
        <v>58</v>
      </c>
      <c r="C13382" s="7" t="n">
        <v>12</v>
      </c>
      <c r="D13382" s="7" t="n">
        <v>0</v>
      </c>
    </row>
    <row r="13383" spans="1:9">
      <c r="A13383" t="s">
        <v>4</v>
      </c>
      <c r="B13383" s="4" t="s">
        <v>5</v>
      </c>
      <c r="C13383" s="4" t="s">
        <v>10</v>
      </c>
      <c r="D13383" s="4" t="s">
        <v>24</v>
      </c>
      <c r="E13383" s="4" t="s">
        <v>24</v>
      </c>
      <c r="F13383" s="4" t="s">
        <v>24</v>
      </c>
      <c r="G13383" s="4" t="s">
        <v>24</v>
      </c>
    </row>
    <row r="13384" spans="1:9">
      <c r="A13384" t="n">
        <v>107586</v>
      </c>
      <c r="B13384" s="40" t="n">
        <v>46</v>
      </c>
      <c r="C13384" s="7" t="n">
        <v>61456</v>
      </c>
      <c r="D13384" s="7" t="n">
        <v>-134.020004272461</v>
      </c>
      <c r="E13384" s="7" t="n">
        <v>117.449996948242</v>
      </c>
      <c r="F13384" s="7" t="n">
        <v>37.9300003051758</v>
      </c>
      <c r="G13384" s="7" t="n">
        <v>270</v>
      </c>
    </row>
    <row r="13385" spans="1:9">
      <c r="A13385" t="s">
        <v>4</v>
      </c>
      <c r="B13385" s="4" t="s">
        <v>5</v>
      </c>
      <c r="C13385" s="4" t="s">
        <v>14</v>
      </c>
      <c r="D13385" s="4" t="s">
        <v>14</v>
      </c>
      <c r="E13385" s="4" t="s">
        <v>24</v>
      </c>
      <c r="F13385" s="4" t="s">
        <v>24</v>
      </c>
      <c r="G13385" s="4" t="s">
        <v>24</v>
      </c>
      <c r="H13385" s="4" t="s">
        <v>10</v>
      </c>
      <c r="I13385" s="4" t="s">
        <v>14</v>
      </c>
    </row>
    <row r="13386" spans="1:9">
      <c r="A13386" t="n">
        <v>107605</v>
      </c>
      <c r="B13386" s="33" t="n">
        <v>45</v>
      </c>
      <c r="C13386" s="7" t="n">
        <v>4</v>
      </c>
      <c r="D13386" s="7" t="n">
        <v>3</v>
      </c>
      <c r="E13386" s="7" t="n">
        <v>-6.19000005722046</v>
      </c>
      <c r="F13386" s="7" t="n">
        <v>236.970001220703</v>
      </c>
      <c r="G13386" s="7" t="n">
        <v>0</v>
      </c>
      <c r="H13386" s="7" t="n">
        <v>0</v>
      </c>
      <c r="I13386" s="7" t="n">
        <v>0</v>
      </c>
    </row>
    <row r="13387" spans="1:9">
      <c r="A13387" t="s">
        <v>4</v>
      </c>
      <c r="B13387" s="4" t="s">
        <v>5</v>
      </c>
      <c r="C13387" s="4" t="s">
        <v>14</v>
      </c>
      <c r="D13387" s="4" t="s">
        <v>6</v>
      </c>
    </row>
    <row r="13388" spans="1:9">
      <c r="A13388" t="n">
        <v>107623</v>
      </c>
      <c r="B13388" s="9" t="n">
        <v>2</v>
      </c>
      <c r="C13388" s="7" t="n">
        <v>10</v>
      </c>
      <c r="D13388" s="7" t="s">
        <v>872</v>
      </c>
    </row>
    <row r="13389" spans="1:9">
      <c r="A13389" t="s">
        <v>4</v>
      </c>
      <c r="B13389" s="4" t="s">
        <v>5</v>
      </c>
      <c r="C13389" s="4" t="s">
        <v>10</v>
      </c>
    </row>
    <row r="13390" spans="1:9">
      <c r="A13390" t="n">
        <v>107638</v>
      </c>
      <c r="B13390" s="27" t="n">
        <v>16</v>
      </c>
      <c r="C13390" s="7" t="n">
        <v>0</v>
      </c>
    </row>
    <row r="13391" spans="1:9">
      <c r="A13391" t="s">
        <v>4</v>
      </c>
      <c r="B13391" s="4" t="s">
        <v>5</v>
      </c>
      <c r="C13391" s="4" t="s">
        <v>14</v>
      </c>
      <c r="D13391" s="4" t="s">
        <v>10</v>
      </c>
    </row>
    <row r="13392" spans="1:9">
      <c r="A13392" t="n">
        <v>107641</v>
      </c>
      <c r="B13392" s="23" t="n">
        <v>58</v>
      </c>
      <c r="C13392" s="7" t="n">
        <v>105</v>
      </c>
      <c r="D13392" s="7" t="n">
        <v>300</v>
      </c>
    </row>
    <row r="13393" spans="1:9">
      <c r="A13393" t="s">
        <v>4</v>
      </c>
      <c r="B13393" s="4" t="s">
        <v>5</v>
      </c>
      <c r="C13393" s="4" t="s">
        <v>24</v>
      </c>
      <c r="D13393" s="4" t="s">
        <v>10</v>
      </c>
    </row>
    <row r="13394" spans="1:9">
      <c r="A13394" t="n">
        <v>107645</v>
      </c>
      <c r="B13394" s="24" t="n">
        <v>103</v>
      </c>
      <c r="C13394" s="7" t="n">
        <v>1</v>
      </c>
      <c r="D13394" s="7" t="n">
        <v>300</v>
      </c>
    </row>
    <row r="13395" spans="1:9">
      <c r="A13395" t="s">
        <v>4</v>
      </c>
      <c r="B13395" s="4" t="s">
        <v>5</v>
      </c>
      <c r="C13395" s="4" t="s">
        <v>14</v>
      </c>
      <c r="D13395" s="4" t="s">
        <v>10</v>
      </c>
    </row>
    <row r="13396" spans="1:9">
      <c r="A13396" t="n">
        <v>107652</v>
      </c>
      <c r="B13396" s="55" t="n">
        <v>72</v>
      </c>
      <c r="C13396" s="7" t="n">
        <v>4</v>
      </c>
      <c r="D13396" s="7" t="n">
        <v>0</v>
      </c>
    </row>
    <row r="13397" spans="1:9">
      <c r="A13397" t="s">
        <v>4</v>
      </c>
      <c r="B13397" s="4" t="s">
        <v>5</v>
      </c>
      <c r="C13397" s="4" t="s">
        <v>9</v>
      </c>
    </row>
    <row r="13398" spans="1:9">
      <c r="A13398" t="n">
        <v>107656</v>
      </c>
      <c r="B13398" s="30" t="n">
        <v>15</v>
      </c>
      <c r="C13398" s="7" t="n">
        <v>1073741824</v>
      </c>
    </row>
    <row r="13399" spans="1:9">
      <c r="A13399" t="s">
        <v>4</v>
      </c>
      <c r="B13399" s="4" t="s">
        <v>5</v>
      </c>
      <c r="C13399" s="4" t="s">
        <v>14</v>
      </c>
    </row>
    <row r="13400" spans="1:9">
      <c r="A13400" t="n">
        <v>107661</v>
      </c>
      <c r="B13400" s="54" t="n">
        <v>64</v>
      </c>
      <c r="C13400" s="7" t="n">
        <v>3</v>
      </c>
    </row>
    <row r="13401" spans="1:9">
      <c r="A13401" t="s">
        <v>4</v>
      </c>
      <c r="B13401" s="4" t="s">
        <v>5</v>
      </c>
      <c r="C13401" s="4" t="s">
        <v>14</v>
      </c>
    </row>
    <row r="13402" spans="1:9">
      <c r="A13402" t="n">
        <v>107663</v>
      </c>
      <c r="B13402" s="47" t="n">
        <v>74</v>
      </c>
      <c r="C13402" s="7" t="n">
        <v>67</v>
      </c>
    </row>
    <row r="13403" spans="1:9">
      <c r="A13403" t="s">
        <v>4</v>
      </c>
      <c r="B13403" s="4" t="s">
        <v>5</v>
      </c>
      <c r="C13403" s="4" t="s">
        <v>14</v>
      </c>
      <c r="D13403" s="4" t="s">
        <v>14</v>
      </c>
      <c r="E13403" s="4" t="s">
        <v>10</v>
      </c>
    </row>
    <row r="13404" spans="1:9">
      <c r="A13404" t="n">
        <v>107665</v>
      </c>
      <c r="B13404" s="33" t="n">
        <v>45</v>
      </c>
      <c r="C13404" s="7" t="n">
        <v>8</v>
      </c>
      <c r="D13404" s="7" t="n">
        <v>1</v>
      </c>
      <c r="E13404" s="7" t="n">
        <v>0</v>
      </c>
    </row>
    <row r="13405" spans="1:9">
      <c r="A13405" t="s">
        <v>4</v>
      </c>
      <c r="B13405" s="4" t="s">
        <v>5</v>
      </c>
      <c r="C13405" s="4" t="s">
        <v>10</v>
      </c>
    </row>
    <row r="13406" spans="1:9">
      <c r="A13406" t="n">
        <v>107670</v>
      </c>
      <c r="B13406" s="14" t="n">
        <v>13</v>
      </c>
      <c r="C13406" s="7" t="n">
        <v>6409</v>
      </c>
    </row>
    <row r="13407" spans="1:9">
      <c r="A13407" t="s">
        <v>4</v>
      </c>
      <c r="B13407" s="4" t="s">
        <v>5</v>
      </c>
      <c r="C13407" s="4" t="s">
        <v>10</v>
      </c>
    </row>
    <row r="13408" spans="1:9">
      <c r="A13408" t="n">
        <v>107673</v>
      </c>
      <c r="B13408" s="14" t="n">
        <v>13</v>
      </c>
      <c r="C13408" s="7" t="n">
        <v>6408</v>
      </c>
    </row>
    <row r="13409" spans="1:5">
      <c r="A13409" t="s">
        <v>4</v>
      </c>
      <c r="B13409" s="4" t="s">
        <v>5</v>
      </c>
      <c r="C13409" s="4" t="s">
        <v>10</v>
      </c>
    </row>
    <row r="13410" spans="1:5">
      <c r="A13410" t="n">
        <v>107676</v>
      </c>
      <c r="B13410" s="46" t="n">
        <v>12</v>
      </c>
      <c r="C13410" s="7" t="n">
        <v>6464</v>
      </c>
    </row>
    <row r="13411" spans="1:5">
      <c r="A13411" t="s">
        <v>4</v>
      </c>
      <c r="B13411" s="4" t="s">
        <v>5</v>
      </c>
      <c r="C13411" s="4" t="s">
        <v>10</v>
      </c>
    </row>
    <row r="13412" spans="1:5">
      <c r="A13412" t="n">
        <v>107679</v>
      </c>
      <c r="B13412" s="14" t="n">
        <v>13</v>
      </c>
      <c r="C13412" s="7" t="n">
        <v>6465</v>
      </c>
    </row>
    <row r="13413" spans="1:5">
      <c r="A13413" t="s">
        <v>4</v>
      </c>
      <c r="B13413" s="4" t="s">
        <v>5</v>
      </c>
      <c r="C13413" s="4" t="s">
        <v>10</v>
      </c>
    </row>
    <row r="13414" spans="1:5">
      <c r="A13414" t="n">
        <v>107682</v>
      </c>
      <c r="B13414" s="14" t="n">
        <v>13</v>
      </c>
      <c r="C13414" s="7" t="n">
        <v>6466</v>
      </c>
    </row>
    <row r="13415" spans="1:5">
      <c r="A13415" t="s">
        <v>4</v>
      </c>
      <c r="B13415" s="4" t="s">
        <v>5</v>
      </c>
      <c r="C13415" s="4" t="s">
        <v>10</v>
      </c>
    </row>
    <row r="13416" spans="1:5">
      <c r="A13416" t="n">
        <v>107685</v>
      </c>
      <c r="B13416" s="14" t="n">
        <v>13</v>
      </c>
      <c r="C13416" s="7" t="n">
        <v>6467</v>
      </c>
    </row>
    <row r="13417" spans="1:5">
      <c r="A13417" t="s">
        <v>4</v>
      </c>
      <c r="B13417" s="4" t="s">
        <v>5</v>
      </c>
      <c r="C13417" s="4" t="s">
        <v>10</v>
      </c>
    </row>
    <row r="13418" spans="1:5">
      <c r="A13418" t="n">
        <v>107688</v>
      </c>
      <c r="B13418" s="14" t="n">
        <v>13</v>
      </c>
      <c r="C13418" s="7" t="n">
        <v>6468</v>
      </c>
    </row>
    <row r="13419" spans="1:5">
      <c r="A13419" t="s">
        <v>4</v>
      </c>
      <c r="B13419" s="4" t="s">
        <v>5</v>
      </c>
      <c r="C13419" s="4" t="s">
        <v>10</v>
      </c>
    </row>
    <row r="13420" spans="1:5">
      <c r="A13420" t="n">
        <v>107691</v>
      </c>
      <c r="B13420" s="14" t="n">
        <v>13</v>
      </c>
      <c r="C13420" s="7" t="n">
        <v>6469</v>
      </c>
    </row>
    <row r="13421" spans="1:5">
      <c r="A13421" t="s">
        <v>4</v>
      </c>
      <c r="B13421" s="4" t="s">
        <v>5</v>
      </c>
      <c r="C13421" s="4" t="s">
        <v>10</v>
      </c>
    </row>
    <row r="13422" spans="1:5">
      <c r="A13422" t="n">
        <v>107694</v>
      </c>
      <c r="B13422" s="14" t="n">
        <v>13</v>
      </c>
      <c r="C13422" s="7" t="n">
        <v>6470</v>
      </c>
    </row>
    <row r="13423" spans="1:5">
      <c r="A13423" t="s">
        <v>4</v>
      </c>
      <c r="B13423" s="4" t="s">
        <v>5</v>
      </c>
      <c r="C13423" s="4" t="s">
        <v>10</v>
      </c>
    </row>
    <row r="13424" spans="1:5">
      <c r="A13424" t="n">
        <v>107697</v>
      </c>
      <c r="B13424" s="14" t="n">
        <v>13</v>
      </c>
      <c r="C13424" s="7" t="n">
        <v>6471</v>
      </c>
    </row>
    <row r="13425" spans="1:3">
      <c r="A13425" t="s">
        <v>4</v>
      </c>
      <c r="B13425" s="4" t="s">
        <v>5</v>
      </c>
      <c r="C13425" s="4" t="s">
        <v>14</v>
      </c>
    </row>
    <row r="13426" spans="1:3">
      <c r="A13426" t="n">
        <v>107700</v>
      </c>
      <c r="B13426" s="47" t="n">
        <v>74</v>
      </c>
      <c r="C13426" s="7" t="n">
        <v>18</v>
      </c>
    </row>
    <row r="13427" spans="1:3">
      <c r="A13427" t="s">
        <v>4</v>
      </c>
      <c r="B13427" s="4" t="s">
        <v>5</v>
      </c>
      <c r="C13427" s="4" t="s">
        <v>14</v>
      </c>
    </row>
    <row r="13428" spans="1:3">
      <c r="A13428" t="n">
        <v>107702</v>
      </c>
      <c r="B13428" s="47" t="n">
        <v>74</v>
      </c>
      <c r="C13428" s="7" t="n">
        <v>45</v>
      </c>
    </row>
    <row r="13429" spans="1:3">
      <c r="A13429" t="s">
        <v>4</v>
      </c>
      <c r="B13429" s="4" t="s">
        <v>5</v>
      </c>
      <c r="C13429" s="4" t="s">
        <v>10</v>
      </c>
    </row>
    <row r="13430" spans="1:3">
      <c r="A13430" t="n">
        <v>107704</v>
      </c>
      <c r="B13430" s="27" t="n">
        <v>16</v>
      </c>
      <c r="C13430" s="7" t="n">
        <v>0</v>
      </c>
    </row>
    <row r="13431" spans="1:3">
      <c r="A13431" t="s">
        <v>4</v>
      </c>
      <c r="B13431" s="4" t="s">
        <v>5</v>
      </c>
      <c r="C13431" s="4" t="s">
        <v>14</v>
      </c>
      <c r="D13431" s="4" t="s">
        <v>14</v>
      </c>
      <c r="E13431" s="4" t="s">
        <v>14</v>
      </c>
      <c r="F13431" s="4" t="s">
        <v>14</v>
      </c>
    </row>
    <row r="13432" spans="1:3">
      <c r="A13432" t="n">
        <v>107707</v>
      </c>
      <c r="B13432" s="8" t="n">
        <v>14</v>
      </c>
      <c r="C13432" s="7" t="n">
        <v>0</v>
      </c>
      <c r="D13432" s="7" t="n">
        <v>8</v>
      </c>
      <c r="E13432" s="7" t="n">
        <v>0</v>
      </c>
      <c r="F13432" s="7" t="n">
        <v>0</v>
      </c>
    </row>
    <row r="13433" spans="1:3">
      <c r="A13433" t="s">
        <v>4</v>
      </c>
      <c r="B13433" s="4" t="s">
        <v>5</v>
      </c>
      <c r="C13433" s="4" t="s">
        <v>14</v>
      </c>
      <c r="D13433" s="4" t="s">
        <v>6</v>
      </c>
    </row>
    <row r="13434" spans="1:3">
      <c r="A13434" t="n">
        <v>107712</v>
      </c>
      <c r="B13434" s="9" t="n">
        <v>2</v>
      </c>
      <c r="C13434" s="7" t="n">
        <v>11</v>
      </c>
      <c r="D13434" s="7" t="s">
        <v>28</v>
      </c>
    </row>
    <row r="13435" spans="1:3">
      <c r="A13435" t="s">
        <v>4</v>
      </c>
      <c r="B13435" s="4" t="s">
        <v>5</v>
      </c>
      <c r="C13435" s="4" t="s">
        <v>10</v>
      </c>
    </row>
    <row r="13436" spans="1:3">
      <c r="A13436" t="n">
        <v>107726</v>
      </c>
      <c r="B13436" s="27" t="n">
        <v>16</v>
      </c>
      <c r="C13436" s="7" t="n">
        <v>0</v>
      </c>
    </row>
    <row r="13437" spans="1:3">
      <c r="A13437" t="s">
        <v>4</v>
      </c>
      <c r="B13437" s="4" t="s">
        <v>5</v>
      </c>
      <c r="C13437" s="4" t="s">
        <v>14</v>
      </c>
      <c r="D13437" s="4" t="s">
        <v>6</v>
      </c>
    </row>
    <row r="13438" spans="1:3">
      <c r="A13438" t="n">
        <v>107729</v>
      </c>
      <c r="B13438" s="9" t="n">
        <v>2</v>
      </c>
      <c r="C13438" s="7" t="n">
        <v>11</v>
      </c>
      <c r="D13438" s="7" t="s">
        <v>873</v>
      </c>
    </row>
    <row r="13439" spans="1:3">
      <c r="A13439" t="s">
        <v>4</v>
      </c>
      <c r="B13439" s="4" t="s">
        <v>5</v>
      </c>
      <c r="C13439" s="4" t="s">
        <v>10</v>
      </c>
    </row>
    <row r="13440" spans="1:3">
      <c r="A13440" t="n">
        <v>107738</v>
      </c>
      <c r="B13440" s="27" t="n">
        <v>16</v>
      </c>
      <c r="C13440" s="7" t="n">
        <v>0</v>
      </c>
    </row>
    <row r="13441" spans="1:6">
      <c r="A13441" t="s">
        <v>4</v>
      </c>
      <c r="B13441" s="4" t="s">
        <v>5</v>
      </c>
      <c r="C13441" s="4" t="s">
        <v>9</v>
      </c>
    </row>
    <row r="13442" spans="1:6">
      <c r="A13442" t="n">
        <v>107741</v>
      </c>
      <c r="B13442" s="30" t="n">
        <v>15</v>
      </c>
      <c r="C13442" s="7" t="n">
        <v>2048</v>
      </c>
    </row>
    <row r="13443" spans="1:6">
      <c r="A13443" t="s">
        <v>4</v>
      </c>
      <c r="B13443" s="4" t="s">
        <v>5</v>
      </c>
      <c r="C13443" s="4" t="s">
        <v>14</v>
      </c>
      <c r="D13443" s="4" t="s">
        <v>6</v>
      </c>
    </row>
    <row r="13444" spans="1:6">
      <c r="A13444" t="n">
        <v>107746</v>
      </c>
      <c r="B13444" s="9" t="n">
        <v>2</v>
      </c>
      <c r="C13444" s="7" t="n">
        <v>10</v>
      </c>
      <c r="D13444" s="7" t="s">
        <v>48</v>
      </c>
    </row>
    <row r="13445" spans="1:6">
      <c r="A13445" t="s">
        <v>4</v>
      </c>
      <c r="B13445" s="4" t="s">
        <v>5</v>
      </c>
      <c r="C13445" s="4" t="s">
        <v>10</v>
      </c>
    </row>
    <row r="13446" spans="1:6">
      <c r="A13446" t="n">
        <v>107764</v>
      </c>
      <c r="B13446" s="27" t="n">
        <v>16</v>
      </c>
      <c r="C13446" s="7" t="n">
        <v>0</v>
      </c>
    </row>
    <row r="13447" spans="1:6">
      <c r="A13447" t="s">
        <v>4</v>
      </c>
      <c r="B13447" s="4" t="s">
        <v>5</v>
      </c>
      <c r="C13447" s="4" t="s">
        <v>14</v>
      </c>
      <c r="D13447" s="4" t="s">
        <v>6</v>
      </c>
    </row>
    <row r="13448" spans="1:6">
      <c r="A13448" t="n">
        <v>107767</v>
      </c>
      <c r="B13448" s="9" t="n">
        <v>2</v>
      </c>
      <c r="C13448" s="7" t="n">
        <v>10</v>
      </c>
      <c r="D13448" s="7" t="s">
        <v>49</v>
      </c>
    </row>
    <row r="13449" spans="1:6">
      <c r="A13449" t="s">
        <v>4</v>
      </c>
      <c r="B13449" s="4" t="s">
        <v>5</v>
      </c>
      <c r="C13449" s="4" t="s">
        <v>10</v>
      </c>
    </row>
    <row r="13450" spans="1:6">
      <c r="A13450" t="n">
        <v>107786</v>
      </c>
      <c r="B13450" s="27" t="n">
        <v>16</v>
      </c>
      <c r="C13450" s="7" t="n">
        <v>0</v>
      </c>
    </row>
    <row r="13451" spans="1:6">
      <c r="A13451" t="s">
        <v>4</v>
      </c>
      <c r="B13451" s="4" t="s">
        <v>5</v>
      </c>
      <c r="C13451" s="4" t="s">
        <v>14</v>
      </c>
      <c r="D13451" s="4" t="s">
        <v>10</v>
      </c>
      <c r="E13451" s="4" t="s">
        <v>24</v>
      </c>
    </row>
    <row r="13452" spans="1:6">
      <c r="A13452" t="n">
        <v>107789</v>
      </c>
      <c r="B13452" s="23" t="n">
        <v>58</v>
      </c>
      <c r="C13452" s="7" t="n">
        <v>100</v>
      </c>
      <c r="D13452" s="7" t="n">
        <v>300</v>
      </c>
      <c r="E13452" s="7" t="n">
        <v>1</v>
      </c>
    </row>
    <row r="13453" spans="1:6">
      <c r="A13453" t="s">
        <v>4</v>
      </c>
      <c r="B13453" s="4" t="s">
        <v>5</v>
      </c>
      <c r="C13453" s="4" t="s">
        <v>14</v>
      </c>
      <c r="D13453" s="4" t="s">
        <v>10</v>
      </c>
    </row>
    <row r="13454" spans="1:6">
      <c r="A13454" t="n">
        <v>107797</v>
      </c>
      <c r="B13454" s="23" t="n">
        <v>58</v>
      </c>
      <c r="C13454" s="7" t="n">
        <v>255</v>
      </c>
      <c r="D13454" s="7" t="n">
        <v>0</v>
      </c>
    </row>
    <row r="13455" spans="1:6">
      <c r="A13455" t="s">
        <v>4</v>
      </c>
      <c r="B13455" s="4" t="s">
        <v>5</v>
      </c>
      <c r="C13455" s="4" t="s">
        <v>14</v>
      </c>
    </row>
    <row r="13456" spans="1:6">
      <c r="A13456" t="n">
        <v>107801</v>
      </c>
      <c r="B13456" s="32" t="n">
        <v>23</v>
      </c>
      <c r="C13456" s="7" t="n">
        <v>0</v>
      </c>
    </row>
    <row r="13457" spans="1:5">
      <c r="A13457" t="s">
        <v>4</v>
      </c>
      <c r="B13457" s="4" t="s">
        <v>5</v>
      </c>
    </row>
    <row r="13458" spans="1:5">
      <c r="A13458" t="n">
        <v>107803</v>
      </c>
      <c r="B13458" s="5" t="n">
        <v>1</v>
      </c>
    </row>
    <row r="13459" spans="1:5" s="3" customFormat="1" customHeight="0">
      <c r="A13459" s="3" t="s">
        <v>2</v>
      </c>
      <c r="B13459" s="3" t="s">
        <v>874</v>
      </c>
    </row>
    <row r="13460" spans="1:5">
      <c r="A13460" t="s">
        <v>4</v>
      </c>
      <c r="B13460" s="4" t="s">
        <v>5</v>
      </c>
      <c r="C13460" s="4" t="s">
        <v>14</v>
      </c>
      <c r="D13460" s="4" t="s">
        <v>14</v>
      </c>
      <c r="E13460" s="4" t="s">
        <v>14</v>
      </c>
      <c r="F13460" s="4" t="s">
        <v>14</v>
      </c>
    </row>
    <row r="13461" spans="1:5">
      <c r="A13461" t="n">
        <v>107804</v>
      </c>
      <c r="B13461" s="8" t="n">
        <v>14</v>
      </c>
      <c r="C13461" s="7" t="n">
        <v>2</v>
      </c>
      <c r="D13461" s="7" t="n">
        <v>0</v>
      </c>
      <c r="E13461" s="7" t="n">
        <v>0</v>
      </c>
      <c r="F13461" s="7" t="n">
        <v>0</v>
      </c>
    </row>
    <row r="13462" spans="1:5">
      <c r="A13462" t="s">
        <v>4</v>
      </c>
      <c r="B13462" s="4" t="s">
        <v>5</v>
      </c>
      <c r="C13462" s="4" t="s">
        <v>14</v>
      </c>
      <c r="D13462" s="53" t="s">
        <v>129</v>
      </c>
      <c r="E13462" s="4" t="s">
        <v>5</v>
      </c>
      <c r="F13462" s="4" t="s">
        <v>14</v>
      </c>
      <c r="G13462" s="4" t="s">
        <v>10</v>
      </c>
      <c r="H13462" s="53" t="s">
        <v>130</v>
      </c>
      <c r="I13462" s="4" t="s">
        <v>14</v>
      </c>
      <c r="J13462" s="4" t="s">
        <v>9</v>
      </c>
      <c r="K13462" s="4" t="s">
        <v>14</v>
      </c>
      <c r="L13462" s="4" t="s">
        <v>14</v>
      </c>
      <c r="M13462" s="53" t="s">
        <v>129</v>
      </c>
      <c r="N13462" s="4" t="s">
        <v>5</v>
      </c>
      <c r="O13462" s="4" t="s">
        <v>14</v>
      </c>
      <c r="P13462" s="4" t="s">
        <v>10</v>
      </c>
      <c r="Q13462" s="53" t="s">
        <v>130</v>
      </c>
      <c r="R13462" s="4" t="s">
        <v>14</v>
      </c>
      <c r="S13462" s="4" t="s">
        <v>9</v>
      </c>
      <c r="T13462" s="4" t="s">
        <v>14</v>
      </c>
      <c r="U13462" s="4" t="s">
        <v>14</v>
      </c>
      <c r="V13462" s="4" t="s">
        <v>14</v>
      </c>
      <c r="W13462" s="4" t="s">
        <v>26</v>
      </c>
    </row>
    <row r="13463" spans="1:5">
      <c r="A13463" t="n">
        <v>107809</v>
      </c>
      <c r="B13463" s="12" t="n">
        <v>5</v>
      </c>
      <c r="C13463" s="7" t="n">
        <v>28</v>
      </c>
      <c r="D13463" s="53" t="s">
        <v>3</v>
      </c>
      <c r="E13463" s="10" t="n">
        <v>162</v>
      </c>
      <c r="F13463" s="7" t="n">
        <v>3</v>
      </c>
      <c r="G13463" s="7" t="n">
        <v>32783</v>
      </c>
      <c r="H13463" s="53" t="s">
        <v>3</v>
      </c>
      <c r="I13463" s="7" t="n">
        <v>0</v>
      </c>
      <c r="J13463" s="7" t="n">
        <v>1</v>
      </c>
      <c r="K13463" s="7" t="n">
        <v>2</v>
      </c>
      <c r="L13463" s="7" t="n">
        <v>28</v>
      </c>
      <c r="M13463" s="53" t="s">
        <v>3</v>
      </c>
      <c r="N13463" s="10" t="n">
        <v>162</v>
      </c>
      <c r="O13463" s="7" t="n">
        <v>3</v>
      </c>
      <c r="P13463" s="7" t="n">
        <v>32783</v>
      </c>
      <c r="Q13463" s="53" t="s">
        <v>3</v>
      </c>
      <c r="R13463" s="7" t="n">
        <v>0</v>
      </c>
      <c r="S13463" s="7" t="n">
        <v>2</v>
      </c>
      <c r="T13463" s="7" t="n">
        <v>2</v>
      </c>
      <c r="U13463" s="7" t="n">
        <v>11</v>
      </c>
      <c r="V13463" s="7" t="n">
        <v>1</v>
      </c>
      <c r="W13463" s="13" t="n">
        <f t="normal" ca="1">A13467</f>
        <v>0</v>
      </c>
    </row>
    <row r="13464" spans="1:5">
      <c r="A13464" t="s">
        <v>4</v>
      </c>
      <c r="B13464" s="4" t="s">
        <v>5</v>
      </c>
      <c r="C13464" s="4" t="s">
        <v>14</v>
      </c>
      <c r="D13464" s="4" t="s">
        <v>10</v>
      </c>
      <c r="E13464" s="4" t="s">
        <v>24</v>
      </c>
    </row>
    <row r="13465" spans="1:5">
      <c r="A13465" t="n">
        <v>107838</v>
      </c>
      <c r="B13465" s="23" t="n">
        <v>58</v>
      </c>
      <c r="C13465" s="7" t="n">
        <v>0</v>
      </c>
      <c r="D13465" s="7" t="n">
        <v>0</v>
      </c>
      <c r="E13465" s="7" t="n">
        <v>1</v>
      </c>
    </row>
    <row r="13466" spans="1:5">
      <c r="A13466" t="s">
        <v>4</v>
      </c>
      <c r="B13466" s="4" t="s">
        <v>5</v>
      </c>
      <c r="C13466" s="4" t="s">
        <v>14</v>
      </c>
      <c r="D13466" s="53" t="s">
        <v>129</v>
      </c>
      <c r="E13466" s="4" t="s">
        <v>5</v>
      </c>
      <c r="F13466" s="4" t="s">
        <v>14</v>
      </c>
      <c r="G13466" s="4" t="s">
        <v>10</v>
      </c>
      <c r="H13466" s="53" t="s">
        <v>130</v>
      </c>
      <c r="I13466" s="4" t="s">
        <v>14</v>
      </c>
      <c r="J13466" s="4" t="s">
        <v>9</v>
      </c>
      <c r="K13466" s="4" t="s">
        <v>14</v>
      </c>
      <c r="L13466" s="4" t="s">
        <v>14</v>
      </c>
      <c r="M13466" s="53" t="s">
        <v>129</v>
      </c>
      <c r="N13466" s="4" t="s">
        <v>5</v>
      </c>
      <c r="O13466" s="4" t="s">
        <v>14</v>
      </c>
      <c r="P13466" s="4" t="s">
        <v>10</v>
      </c>
      <c r="Q13466" s="53" t="s">
        <v>130</v>
      </c>
      <c r="R13466" s="4" t="s">
        <v>14</v>
      </c>
      <c r="S13466" s="4" t="s">
        <v>9</v>
      </c>
      <c r="T13466" s="4" t="s">
        <v>14</v>
      </c>
      <c r="U13466" s="4" t="s">
        <v>14</v>
      </c>
      <c r="V13466" s="4" t="s">
        <v>14</v>
      </c>
      <c r="W13466" s="4" t="s">
        <v>26</v>
      </c>
    </row>
    <row r="13467" spans="1:5">
      <c r="A13467" t="n">
        <v>107846</v>
      </c>
      <c r="B13467" s="12" t="n">
        <v>5</v>
      </c>
      <c r="C13467" s="7" t="n">
        <v>28</v>
      </c>
      <c r="D13467" s="53" t="s">
        <v>3</v>
      </c>
      <c r="E13467" s="10" t="n">
        <v>162</v>
      </c>
      <c r="F13467" s="7" t="n">
        <v>3</v>
      </c>
      <c r="G13467" s="7" t="n">
        <v>32783</v>
      </c>
      <c r="H13467" s="53" t="s">
        <v>3</v>
      </c>
      <c r="I13467" s="7" t="n">
        <v>0</v>
      </c>
      <c r="J13467" s="7" t="n">
        <v>1</v>
      </c>
      <c r="K13467" s="7" t="n">
        <v>3</v>
      </c>
      <c r="L13467" s="7" t="n">
        <v>28</v>
      </c>
      <c r="M13467" s="53" t="s">
        <v>3</v>
      </c>
      <c r="N13467" s="10" t="n">
        <v>162</v>
      </c>
      <c r="O13467" s="7" t="n">
        <v>3</v>
      </c>
      <c r="P13467" s="7" t="n">
        <v>32783</v>
      </c>
      <c r="Q13467" s="53" t="s">
        <v>3</v>
      </c>
      <c r="R13467" s="7" t="n">
        <v>0</v>
      </c>
      <c r="S13467" s="7" t="n">
        <v>2</v>
      </c>
      <c r="T13467" s="7" t="n">
        <v>3</v>
      </c>
      <c r="U13467" s="7" t="n">
        <v>9</v>
      </c>
      <c r="V13467" s="7" t="n">
        <v>1</v>
      </c>
      <c r="W13467" s="13" t="n">
        <f t="normal" ca="1">A13477</f>
        <v>0</v>
      </c>
    </row>
    <row r="13468" spans="1:5">
      <c r="A13468" t="s">
        <v>4</v>
      </c>
      <c r="B13468" s="4" t="s">
        <v>5</v>
      </c>
      <c r="C13468" s="4" t="s">
        <v>14</v>
      </c>
      <c r="D13468" s="53" t="s">
        <v>129</v>
      </c>
      <c r="E13468" s="4" t="s">
        <v>5</v>
      </c>
      <c r="F13468" s="4" t="s">
        <v>10</v>
      </c>
      <c r="G13468" s="4" t="s">
        <v>14</v>
      </c>
      <c r="H13468" s="4" t="s">
        <v>14</v>
      </c>
      <c r="I13468" s="4" t="s">
        <v>6</v>
      </c>
      <c r="J13468" s="53" t="s">
        <v>130</v>
      </c>
      <c r="K13468" s="4" t="s">
        <v>14</v>
      </c>
      <c r="L13468" s="4" t="s">
        <v>14</v>
      </c>
      <c r="M13468" s="53" t="s">
        <v>129</v>
      </c>
      <c r="N13468" s="4" t="s">
        <v>5</v>
      </c>
      <c r="O13468" s="4" t="s">
        <v>14</v>
      </c>
      <c r="P13468" s="53" t="s">
        <v>130</v>
      </c>
      <c r="Q13468" s="4" t="s">
        <v>14</v>
      </c>
      <c r="R13468" s="4" t="s">
        <v>9</v>
      </c>
      <c r="S13468" s="4" t="s">
        <v>14</v>
      </c>
      <c r="T13468" s="4" t="s">
        <v>14</v>
      </c>
      <c r="U13468" s="4" t="s">
        <v>14</v>
      </c>
      <c r="V13468" s="53" t="s">
        <v>129</v>
      </c>
      <c r="W13468" s="4" t="s">
        <v>5</v>
      </c>
      <c r="X13468" s="4" t="s">
        <v>14</v>
      </c>
      <c r="Y13468" s="53" t="s">
        <v>130</v>
      </c>
      <c r="Z13468" s="4" t="s">
        <v>14</v>
      </c>
      <c r="AA13468" s="4" t="s">
        <v>9</v>
      </c>
      <c r="AB13468" s="4" t="s">
        <v>14</v>
      </c>
      <c r="AC13468" s="4" t="s">
        <v>14</v>
      </c>
      <c r="AD13468" s="4" t="s">
        <v>14</v>
      </c>
      <c r="AE13468" s="4" t="s">
        <v>26</v>
      </c>
    </row>
    <row r="13469" spans="1:5">
      <c r="A13469" t="n">
        <v>107875</v>
      </c>
      <c r="B13469" s="12" t="n">
        <v>5</v>
      </c>
      <c r="C13469" s="7" t="n">
        <v>28</v>
      </c>
      <c r="D13469" s="53" t="s">
        <v>3</v>
      </c>
      <c r="E13469" s="43" t="n">
        <v>47</v>
      </c>
      <c r="F13469" s="7" t="n">
        <v>61456</v>
      </c>
      <c r="G13469" s="7" t="n">
        <v>2</v>
      </c>
      <c r="H13469" s="7" t="n">
        <v>0</v>
      </c>
      <c r="I13469" s="7" t="s">
        <v>131</v>
      </c>
      <c r="J13469" s="53" t="s">
        <v>3</v>
      </c>
      <c r="K13469" s="7" t="n">
        <v>8</v>
      </c>
      <c r="L13469" s="7" t="n">
        <v>28</v>
      </c>
      <c r="M13469" s="53" t="s">
        <v>3</v>
      </c>
      <c r="N13469" s="47" t="n">
        <v>74</v>
      </c>
      <c r="O13469" s="7" t="n">
        <v>65</v>
      </c>
      <c r="P13469" s="53" t="s">
        <v>3</v>
      </c>
      <c r="Q13469" s="7" t="n">
        <v>0</v>
      </c>
      <c r="R13469" s="7" t="n">
        <v>1</v>
      </c>
      <c r="S13469" s="7" t="n">
        <v>3</v>
      </c>
      <c r="T13469" s="7" t="n">
        <v>9</v>
      </c>
      <c r="U13469" s="7" t="n">
        <v>28</v>
      </c>
      <c r="V13469" s="53" t="s">
        <v>3</v>
      </c>
      <c r="W13469" s="47" t="n">
        <v>74</v>
      </c>
      <c r="X13469" s="7" t="n">
        <v>65</v>
      </c>
      <c r="Y13469" s="53" t="s">
        <v>3</v>
      </c>
      <c r="Z13469" s="7" t="n">
        <v>0</v>
      </c>
      <c r="AA13469" s="7" t="n">
        <v>2</v>
      </c>
      <c r="AB13469" s="7" t="n">
        <v>3</v>
      </c>
      <c r="AC13469" s="7" t="n">
        <v>9</v>
      </c>
      <c r="AD13469" s="7" t="n">
        <v>1</v>
      </c>
      <c r="AE13469" s="13" t="n">
        <f t="normal" ca="1">A13473</f>
        <v>0</v>
      </c>
    </row>
    <row r="13470" spans="1:5">
      <c r="A13470" t="s">
        <v>4</v>
      </c>
      <c r="B13470" s="4" t="s">
        <v>5</v>
      </c>
      <c r="C13470" s="4" t="s">
        <v>10</v>
      </c>
      <c r="D13470" s="4" t="s">
        <v>14</v>
      </c>
      <c r="E13470" s="4" t="s">
        <v>14</v>
      </c>
      <c r="F13470" s="4" t="s">
        <v>6</v>
      </c>
    </row>
    <row r="13471" spans="1:5">
      <c r="A13471" t="n">
        <v>107923</v>
      </c>
      <c r="B13471" s="43" t="n">
        <v>47</v>
      </c>
      <c r="C13471" s="7" t="n">
        <v>61456</v>
      </c>
      <c r="D13471" s="7" t="n">
        <v>0</v>
      </c>
      <c r="E13471" s="7" t="n">
        <v>0</v>
      </c>
      <c r="F13471" s="7" t="s">
        <v>132</v>
      </c>
    </row>
    <row r="13472" spans="1:5">
      <c r="A13472" t="s">
        <v>4</v>
      </c>
      <c r="B13472" s="4" t="s">
        <v>5</v>
      </c>
      <c r="C13472" s="4" t="s">
        <v>14</v>
      </c>
      <c r="D13472" s="4" t="s">
        <v>10</v>
      </c>
      <c r="E13472" s="4" t="s">
        <v>24</v>
      </c>
    </row>
    <row r="13473" spans="1:31">
      <c r="A13473" t="n">
        <v>107936</v>
      </c>
      <c r="B13473" s="23" t="n">
        <v>58</v>
      </c>
      <c r="C13473" s="7" t="n">
        <v>0</v>
      </c>
      <c r="D13473" s="7" t="n">
        <v>300</v>
      </c>
      <c r="E13473" s="7" t="n">
        <v>1</v>
      </c>
    </row>
    <row r="13474" spans="1:31">
      <c r="A13474" t="s">
        <v>4</v>
      </c>
      <c r="B13474" s="4" t="s">
        <v>5</v>
      </c>
      <c r="C13474" s="4" t="s">
        <v>14</v>
      </c>
      <c r="D13474" s="4" t="s">
        <v>10</v>
      </c>
    </row>
    <row r="13475" spans="1:31">
      <c r="A13475" t="n">
        <v>107944</v>
      </c>
      <c r="B13475" s="23" t="n">
        <v>58</v>
      </c>
      <c r="C13475" s="7" t="n">
        <v>255</v>
      </c>
      <c r="D13475" s="7" t="n">
        <v>0</v>
      </c>
    </row>
    <row r="13476" spans="1:31">
      <c r="A13476" t="s">
        <v>4</v>
      </c>
      <c r="B13476" s="4" t="s">
        <v>5</v>
      </c>
      <c r="C13476" s="4" t="s">
        <v>14</v>
      </c>
      <c r="D13476" s="4" t="s">
        <v>14</v>
      </c>
      <c r="E13476" s="4" t="s">
        <v>14</v>
      </c>
      <c r="F13476" s="4" t="s">
        <v>14</v>
      </c>
    </row>
    <row r="13477" spans="1:31">
      <c r="A13477" t="n">
        <v>107948</v>
      </c>
      <c r="B13477" s="8" t="n">
        <v>14</v>
      </c>
      <c r="C13477" s="7" t="n">
        <v>0</v>
      </c>
      <c r="D13477" s="7" t="n">
        <v>0</v>
      </c>
      <c r="E13477" s="7" t="n">
        <v>0</v>
      </c>
      <c r="F13477" s="7" t="n">
        <v>64</v>
      </c>
    </row>
    <row r="13478" spans="1:31">
      <c r="A13478" t="s">
        <v>4</v>
      </c>
      <c r="B13478" s="4" t="s">
        <v>5</v>
      </c>
      <c r="C13478" s="4" t="s">
        <v>14</v>
      </c>
      <c r="D13478" s="4" t="s">
        <v>10</v>
      </c>
    </row>
    <row r="13479" spans="1:31">
      <c r="A13479" t="n">
        <v>107953</v>
      </c>
      <c r="B13479" s="22" t="n">
        <v>22</v>
      </c>
      <c r="C13479" s="7" t="n">
        <v>0</v>
      </c>
      <c r="D13479" s="7" t="n">
        <v>32783</v>
      </c>
    </row>
    <row r="13480" spans="1:31">
      <c r="A13480" t="s">
        <v>4</v>
      </c>
      <c r="B13480" s="4" t="s">
        <v>5</v>
      </c>
      <c r="C13480" s="4" t="s">
        <v>14</v>
      </c>
      <c r="D13480" s="4" t="s">
        <v>10</v>
      </c>
    </row>
    <row r="13481" spans="1:31">
      <c r="A13481" t="n">
        <v>107957</v>
      </c>
      <c r="B13481" s="23" t="n">
        <v>58</v>
      </c>
      <c r="C13481" s="7" t="n">
        <v>5</v>
      </c>
      <c r="D13481" s="7" t="n">
        <v>300</v>
      </c>
    </row>
    <row r="13482" spans="1:31">
      <c r="A13482" t="s">
        <v>4</v>
      </c>
      <c r="B13482" s="4" t="s">
        <v>5</v>
      </c>
      <c r="C13482" s="4" t="s">
        <v>24</v>
      </c>
      <c r="D13482" s="4" t="s">
        <v>10</v>
      </c>
    </row>
    <row r="13483" spans="1:31">
      <c r="A13483" t="n">
        <v>107961</v>
      </c>
      <c r="B13483" s="24" t="n">
        <v>103</v>
      </c>
      <c r="C13483" s="7" t="n">
        <v>0</v>
      </c>
      <c r="D13483" s="7" t="n">
        <v>300</v>
      </c>
    </row>
    <row r="13484" spans="1:31">
      <c r="A13484" t="s">
        <v>4</v>
      </c>
      <c r="B13484" s="4" t="s">
        <v>5</v>
      </c>
      <c r="C13484" s="4" t="s">
        <v>14</v>
      </c>
    </row>
    <row r="13485" spans="1:31">
      <c r="A13485" t="n">
        <v>107968</v>
      </c>
      <c r="B13485" s="54" t="n">
        <v>64</v>
      </c>
      <c r="C13485" s="7" t="n">
        <v>7</v>
      </c>
    </row>
    <row r="13486" spans="1:31">
      <c r="A13486" t="s">
        <v>4</v>
      </c>
      <c r="B13486" s="4" t="s">
        <v>5</v>
      </c>
      <c r="C13486" s="4" t="s">
        <v>14</v>
      </c>
      <c r="D13486" s="4" t="s">
        <v>10</v>
      </c>
    </row>
    <row r="13487" spans="1:31">
      <c r="A13487" t="n">
        <v>107970</v>
      </c>
      <c r="B13487" s="55" t="n">
        <v>72</v>
      </c>
      <c r="C13487" s="7" t="n">
        <v>5</v>
      </c>
      <c r="D13487" s="7" t="n">
        <v>0</v>
      </c>
    </row>
    <row r="13488" spans="1:31">
      <c r="A13488" t="s">
        <v>4</v>
      </c>
      <c r="B13488" s="4" t="s">
        <v>5</v>
      </c>
      <c r="C13488" s="4" t="s">
        <v>14</v>
      </c>
      <c r="D13488" s="53" t="s">
        <v>129</v>
      </c>
      <c r="E13488" s="4" t="s">
        <v>5</v>
      </c>
      <c r="F13488" s="4" t="s">
        <v>14</v>
      </c>
      <c r="G13488" s="4" t="s">
        <v>10</v>
      </c>
      <c r="H13488" s="53" t="s">
        <v>130</v>
      </c>
      <c r="I13488" s="4" t="s">
        <v>14</v>
      </c>
      <c r="J13488" s="4" t="s">
        <v>9</v>
      </c>
      <c r="K13488" s="4" t="s">
        <v>14</v>
      </c>
      <c r="L13488" s="4" t="s">
        <v>14</v>
      </c>
      <c r="M13488" s="4" t="s">
        <v>26</v>
      </c>
    </row>
    <row r="13489" spans="1:13">
      <c r="A13489" t="n">
        <v>107974</v>
      </c>
      <c r="B13489" s="12" t="n">
        <v>5</v>
      </c>
      <c r="C13489" s="7" t="n">
        <v>28</v>
      </c>
      <c r="D13489" s="53" t="s">
        <v>3</v>
      </c>
      <c r="E13489" s="10" t="n">
        <v>162</v>
      </c>
      <c r="F13489" s="7" t="n">
        <v>4</v>
      </c>
      <c r="G13489" s="7" t="n">
        <v>32783</v>
      </c>
      <c r="H13489" s="53" t="s">
        <v>3</v>
      </c>
      <c r="I13489" s="7" t="n">
        <v>0</v>
      </c>
      <c r="J13489" s="7" t="n">
        <v>1</v>
      </c>
      <c r="K13489" s="7" t="n">
        <v>2</v>
      </c>
      <c r="L13489" s="7" t="n">
        <v>1</v>
      </c>
      <c r="M13489" s="13" t="n">
        <f t="normal" ca="1">A13495</f>
        <v>0</v>
      </c>
    </row>
    <row r="13490" spans="1:13">
      <c r="A13490" t="s">
        <v>4</v>
      </c>
      <c r="B13490" s="4" t="s">
        <v>5</v>
      </c>
      <c r="C13490" s="4" t="s">
        <v>14</v>
      </c>
      <c r="D13490" s="4" t="s">
        <v>6</v>
      </c>
    </row>
    <row r="13491" spans="1:13">
      <c r="A13491" t="n">
        <v>107991</v>
      </c>
      <c r="B13491" s="9" t="n">
        <v>2</v>
      </c>
      <c r="C13491" s="7" t="n">
        <v>10</v>
      </c>
      <c r="D13491" s="7" t="s">
        <v>133</v>
      </c>
    </row>
    <row r="13492" spans="1:13">
      <c r="A13492" t="s">
        <v>4</v>
      </c>
      <c r="B13492" s="4" t="s">
        <v>5</v>
      </c>
      <c r="C13492" s="4" t="s">
        <v>10</v>
      </c>
    </row>
    <row r="13493" spans="1:13">
      <c r="A13493" t="n">
        <v>108008</v>
      </c>
      <c r="B13493" s="27" t="n">
        <v>16</v>
      </c>
      <c r="C13493" s="7" t="n">
        <v>0</v>
      </c>
    </row>
    <row r="13494" spans="1:13">
      <c r="A13494" t="s">
        <v>4</v>
      </c>
      <c r="B13494" s="4" t="s">
        <v>5</v>
      </c>
      <c r="C13494" s="4" t="s">
        <v>14</v>
      </c>
      <c r="D13494" s="4" t="s">
        <v>6</v>
      </c>
    </row>
    <row r="13495" spans="1:13">
      <c r="A13495" t="n">
        <v>108011</v>
      </c>
      <c r="B13495" s="9" t="n">
        <v>2</v>
      </c>
      <c r="C13495" s="7" t="n">
        <v>10</v>
      </c>
      <c r="D13495" s="7" t="s">
        <v>827</v>
      </c>
    </row>
    <row r="13496" spans="1:13">
      <c r="A13496" t="s">
        <v>4</v>
      </c>
      <c r="B13496" s="4" t="s">
        <v>5</v>
      </c>
      <c r="C13496" s="4" t="s">
        <v>14</v>
      </c>
      <c r="D13496" s="4" t="s">
        <v>10</v>
      </c>
      <c r="E13496" s="4" t="s">
        <v>14</v>
      </c>
      <c r="F13496" s="4" t="s">
        <v>26</v>
      </c>
    </row>
    <row r="13497" spans="1:13">
      <c r="A13497" t="n">
        <v>108032</v>
      </c>
      <c r="B13497" s="12" t="n">
        <v>5</v>
      </c>
      <c r="C13497" s="7" t="n">
        <v>30</v>
      </c>
      <c r="D13497" s="7" t="n">
        <v>6471</v>
      </c>
      <c r="E13497" s="7" t="n">
        <v>1</v>
      </c>
      <c r="F13497" s="13" t="n">
        <f t="normal" ca="1">A13499</f>
        <v>0</v>
      </c>
    </row>
    <row r="13498" spans="1:13">
      <c r="A13498" t="s">
        <v>4</v>
      </c>
      <c r="B13498" s="4" t="s">
        <v>5</v>
      </c>
      <c r="C13498" s="4" t="s">
        <v>14</v>
      </c>
      <c r="D13498" s="4" t="s">
        <v>10</v>
      </c>
      <c r="E13498" s="4" t="s">
        <v>14</v>
      </c>
      <c r="F13498" s="4" t="s">
        <v>6</v>
      </c>
    </row>
    <row r="13499" spans="1:13">
      <c r="A13499" t="n">
        <v>108041</v>
      </c>
      <c r="B13499" s="57" t="n">
        <v>39</v>
      </c>
      <c r="C13499" s="7" t="n">
        <v>10</v>
      </c>
      <c r="D13499" s="7" t="n">
        <v>65533</v>
      </c>
      <c r="E13499" s="7" t="n">
        <v>222</v>
      </c>
      <c r="F13499" s="7" t="s">
        <v>875</v>
      </c>
    </row>
    <row r="13500" spans="1:13">
      <c r="A13500" t="s">
        <v>4</v>
      </c>
      <c r="B13500" s="4" t="s">
        <v>5</v>
      </c>
      <c r="C13500" s="4" t="s">
        <v>10</v>
      </c>
      <c r="D13500" s="4" t="s">
        <v>14</v>
      </c>
      <c r="E13500" s="4" t="s">
        <v>14</v>
      </c>
      <c r="F13500" s="4" t="s">
        <v>6</v>
      </c>
    </row>
    <row r="13501" spans="1:13">
      <c r="A13501" t="n">
        <v>108068</v>
      </c>
      <c r="B13501" s="45" t="n">
        <v>20</v>
      </c>
      <c r="C13501" s="7" t="n">
        <v>61440</v>
      </c>
      <c r="D13501" s="7" t="n">
        <v>3</v>
      </c>
      <c r="E13501" s="7" t="n">
        <v>10</v>
      </c>
      <c r="F13501" s="7" t="s">
        <v>144</v>
      </c>
    </row>
    <row r="13502" spans="1:13">
      <c r="A13502" t="s">
        <v>4</v>
      </c>
      <c r="B13502" s="4" t="s">
        <v>5</v>
      </c>
      <c r="C13502" s="4" t="s">
        <v>10</v>
      </c>
    </row>
    <row r="13503" spans="1:13">
      <c r="A13503" t="n">
        <v>108086</v>
      </c>
      <c r="B13503" s="27" t="n">
        <v>16</v>
      </c>
      <c r="C13503" s="7" t="n">
        <v>0</v>
      </c>
    </row>
    <row r="13504" spans="1:13">
      <c r="A13504" t="s">
        <v>4</v>
      </c>
      <c r="B13504" s="4" t="s">
        <v>5</v>
      </c>
      <c r="C13504" s="4" t="s">
        <v>10</v>
      </c>
      <c r="D13504" s="4" t="s">
        <v>14</v>
      </c>
      <c r="E13504" s="4" t="s">
        <v>14</v>
      </c>
      <c r="F13504" s="4" t="s">
        <v>6</v>
      </c>
    </row>
    <row r="13505" spans="1:13">
      <c r="A13505" t="n">
        <v>108089</v>
      </c>
      <c r="B13505" s="45" t="n">
        <v>20</v>
      </c>
      <c r="C13505" s="7" t="n">
        <v>61441</v>
      </c>
      <c r="D13505" s="7" t="n">
        <v>3</v>
      </c>
      <c r="E13505" s="7" t="n">
        <v>10</v>
      </c>
      <c r="F13505" s="7" t="s">
        <v>144</v>
      </c>
    </row>
    <row r="13506" spans="1:13">
      <c r="A13506" t="s">
        <v>4</v>
      </c>
      <c r="B13506" s="4" t="s">
        <v>5</v>
      </c>
      <c r="C13506" s="4" t="s">
        <v>10</v>
      </c>
    </row>
    <row r="13507" spans="1:13">
      <c r="A13507" t="n">
        <v>108107</v>
      </c>
      <c r="B13507" s="27" t="n">
        <v>16</v>
      </c>
      <c r="C13507" s="7" t="n">
        <v>0</v>
      </c>
    </row>
    <row r="13508" spans="1:13">
      <c r="A13508" t="s">
        <v>4</v>
      </c>
      <c r="B13508" s="4" t="s">
        <v>5</v>
      </c>
      <c r="C13508" s="4" t="s">
        <v>10</v>
      </c>
      <c r="D13508" s="4" t="s">
        <v>14</v>
      </c>
      <c r="E13508" s="4" t="s">
        <v>14</v>
      </c>
      <c r="F13508" s="4" t="s">
        <v>6</v>
      </c>
    </row>
    <row r="13509" spans="1:13">
      <c r="A13509" t="n">
        <v>108110</v>
      </c>
      <c r="B13509" s="45" t="n">
        <v>20</v>
      </c>
      <c r="C13509" s="7" t="n">
        <v>61442</v>
      </c>
      <c r="D13509" s="7" t="n">
        <v>3</v>
      </c>
      <c r="E13509" s="7" t="n">
        <v>10</v>
      </c>
      <c r="F13509" s="7" t="s">
        <v>144</v>
      </c>
    </row>
    <row r="13510" spans="1:13">
      <c r="A13510" t="s">
        <v>4</v>
      </c>
      <c r="B13510" s="4" t="s">
        <v>5</v>
      </c>
      <c r="C13510" s="4" t="s">
        <v>10</v>
      </c>
    </row>
    <row r="13511" spans="1:13">
      <c r="A13511" t="n">
        <v>108128</v>
      </c>
      <c r="B13511" s="27" t="n">
        <v>16</v>
      </c>
      <c r="C13511" s="7" t="n">
        <v>0</v>
      </c>
    </row>
    <row r="13512" spans="1:13">
      <c r="A13512" t="s">
        <v>4</v>
      </c>
      <c r="B13512" s="4" t="s">
        <v>5</v>
      </c>
      <c r="C13512" s="4" t="s">
        <v>10</v>
      </c>
      <c r="D13512" s="4" t="s">
        <v>14</v>
      </c>
      <c r="E13512" s="4" t="s">
        <v>14</v>
      </c>
      <c r="F13512" s="4" t="s">
        <v>6</v>
      </c>
    </row>
    <row r="13513" spans="1:13">
      <c r="A13513" t="n">
        <v>108131</v>
      </c>
      <c r="B13513" s="45" t="n">
        <v>20</v>
      </c>
      <c r="C13513" s="7" t="n">
        <v>61443</v>
      </c>
      <c r="D13513" s="7" t="n">
        <v>3</v>
      </c>
      <c r="E13513" s="7" t="n">
        <v>10</v>
      </c>
      <c r="F13513" s="7" t="s">
        <v>144</v>
      </c>
    </row>
    <row r="13514" spans="1:13">
      <c r="A13514" t="s">
        <v>4</v>
      </c>
      <c r="B13514" s="4" t="s">
        <v>5</v>
      </c>
      <c r="C13514" s="4" t="s">
        <v>10</v>
      </c>
    </row>
    <row r="13515" spans="1:13">
      <c r="A13515" t="n">
        <v>108149</v>
      </c>
      <c r="B13515" s="27" t="n">
        <v>16</v>
      </c>
      <c r="C13515" s="7" t="n">
        <v>0</v>
      </c>
    </row>
    <row r="13516" spans="1:13">
      <c r="A13516" t="s">
        <v>4</v>
      </c>
      <c r="B13516" s="4" t="s">
        <v>5</v>
      </c>
      <c r="C13516" s="4" t="s">
        <v>10</v>
      </c>
      <c r="D13516" s="4" t="s">
        <v>14</v>
      </c>
      <c r="E13516" s="4" t="s">
        <v>14</v>
      </c>
      <c r="F13516" s="4" t="s">
        <v>6</v>
      </c>
    </row>
    <row r="13517" spans="1:13">
      <c r="A13517" t="n">
        <v>108152</v>
      </c>
      <c r="B13517" s="45" t="n">
        <v>20</v>
      </c>
      <c r="C13517" s="7" t="n">
        <v>61444</v>
      </c>
      <c r="D13517" s="7" t="n">
        <v>3</v>
      </c>
      <c r="E13517" s="7" t="n">
        <v>10</v>
      </c>
      <c r="F13517" s="7" t="s">
        <v>144</v>
      </c>
    </row>
    <row r="13518" spans="1:13">
      <c r="A13518" t="s">
        <v>4</v>
      </c>
      <c r="B13518" s="4" t="s">
        <v>5</v>
      </c>
      <c r="C13518" s="4" t="s">
        <v>10</v>
      </c>
    </row>
    <row r="13519" spans="1:13">
      <c r="A13519" t="n">
        <v>108170</v>
      </c>
      <c r="B13519" s="27" t="n">
        <v>16</v>
      </c>
      <c r="C13519" s="7" t="n">
        <v>0</v>
      </c>
    </row>
    <row r="13520" spans="1:13">
      <c r="A13520" t="s">
        <v>4</v>
      </c>
      <c r="B13520" s="4" t="s">
        <v>5</v>
      </c>
      <c r="C13520" s="4" t="s">
        <v>10</v>
      </c>
      <c r="D13520" s="4" t="s">
        <v>14</v>
      </c>
      <c r="E13520" s="4" t="s">
        <v>14</v>
      </c>
      <c r="F13520" s="4" t="s">
        <v>6</v>
      </c>
    </row>
    <row r="13521" spans="1:6">
      <c r="A13521" t="n">
        <v>108173</v>
      </c>
      <c r="B13521" s="45" t="n">
        <v>20</v>
      </c>
      <c r="C13521" s="7" t="n">
        <v>61445</v>
      </c>
      <c r="D13521" s="7" t="n">
        <v>3</v>
      </c>
      <c r="E13521" s="7" t="n">
        <v>10</v>
      </c>
      <c r="F13521" s="7" t="s">
        <v>144</v>
      </c>
    </row>
    <row r="13522" spans="1:6">
      <c r="A13522" t="s">
        <v>4</v>
      </c>
      <c r="B13522" s="4" t="s">
        <v>5</v>
      </c>
      <c r="C13522" s="4" t="s">
        <v>10</v>
      </c>
    </row>
    <row r="13523" spans="1:6">
      <c r="A13523" t="n">
        <v>108191</v>
      </c>
      <c r="B13523" s="27" t="n">
        <v>16</v>
      </c>
      <c r="C13523" s="7" t="n">
        <v>0</v>
      </c>
    </row>
    <row r="13524" spans="1:6">
      <c r="A13524" t="s">
        <v>4</v>
      </c>
      <c r="B13524" s="4" t="s">
        <v>5</v>
      </c>
      <c r="C13524" s="4" t="s">
        <v>14</v>
      </c>
      <c r="D13524" s="53" t="s">
        <v>129</v>
      </c>
      <c r="E13524" s="4" t="s">
        <v>5</v>
      </c>
      <c r="F13524" s="4" t="s">
        <v>14</v>
      </c>
      <c r="G13524" s="4" t="s">
        <v>10</v>
      </c>
      <c r="H13524" s="53" t="s">
        <v>130</v>
      </c>
      <c r="I13524" s="4" t="s">
        <v>14</v>
      </c>
      <c r="J13524" s="4" t="s">
        <v>26</v>
      </c>
    </row>
    <row r="13525" spans="1:6">
      <c r="A13525" t="n">
        <v>108194</v>
      </c>
      <c r="B13525" s="12" t="n">
        <v>5</v>
      </c>
      <c r="C13525" s="7" t="n">
        <v>28</v>
      </c>
      <c r="D13525" s="53" t="s">
        <v>3</v>
      </c>
      <c r="E13525" s="54" t="n">
        <v>64</v>
      </c>
      <c r="F13525" s="7" t="n">
        <v>5</v>
      </c>
      <c r="G13525" s="7" t="n">
        <v>5</v>
      </c>
      <c r="H13525" s="53" t="s">
        <v>3</v>
      </c>
      <c r="I13525" s="7" t="n">
        <v>1</v>
      </c>
      <c r="J13525" s="13" t="n">
        <f t="normal" ca="1">A13533</f>
        <v>0</v>
      </c>
    </row>
    <row r="13526" spans="1:6">
      <c r="A13526" t="s">
        <v>4</v>
      </c>
      <c r="B13526" s="4" t="s">
        <v>5</v>
      </c>
      <c r="C13526" s="4" t="s">
        <v>10</v>
      </c>
      <c r="D13526" s="4" t="s">
        <v>6</v>
      </c>
      <c r="E13526" s="4" t="s">
        <v>6</v>
      </c>
      <c r="F13526" s="4" t="s">
        <v>6</v>
      </c>
      <c r="G13526" s="4" t="s">
        <v>14</v>
      </c>
      <c r="H13526" s="4" t="s">
        <v>9</v>
      </c>
      <c r="I13526" s="4" t="s">
        <v>24</v>
      </c>
      <c r="J13526" s="4" t="s">
        <v>24</v>
      </c>
      <c r="K13526" s="4" t="s">
        <v>24</v>
      </c>
      <c r="L13526" s="4" t="s">
        <v>24</v>
      </c>
      <c r="M13526" s="4" t="s">
        <v>24</v>
      </c>
      <c r="N13526" s="4" t="s">
        <v>24</v>
      </c>
      <c r="O13526" s="4" t="s">
        <v>24</v>
      </c>
      <c r="P13526" s="4" t="s">
        <v>6</v>
      </c>
      <c r="Q13526" s="4" t="s">
        <v>6</v>
      </c>
      <c r="R13526" s="4" t="s">
        <v>9</v>
      </c>
      <c r="S13526" s="4" t="s">
        <v>14</v>
      </c>
      <c r="T13526" s="4" t="s">
        <v>9</v>
      </c>
      <c r="U13526" s="4" t="s">
        <v>9</v>
      </c>
      <c r="V13526" s="4" t="s">
        <v>10</v>
      </c>
    </row>
    <row r="13527" spans="1:6">
      <c r="A13527" t="n">
        <v>108205</v>
      </c>
      <c r="B13527" s="58" t="n">
        <v>19</v>
      </c>
      <c r="C13527" s="7" t="n">
        <v>7032</v>
      </c>
      <c r="D13527" s="7" t="s">
        <v>137</v>
      </c>
      <c r="E13527" s="7" t="s">
        <v>138</v>
      </c>
      <c r="F13527" s="7" t="s">
        <v>13</v>
      </c>
      <c r="G13527" s="7" t="n">
        <v>0</v>
      </c>
      <c r="H13527" s="7" t="n">
        <v>1</v>
      </c>
      <c r="I13527" s="7" t="n">
        <v>0</v>
      </c>
      <c r="J13527" s="7" t="n">
        <v>0</v>
      </c>
      <c r="K13527" s="7" t="n">
        <v>0</v>
      </c>
      <c r="L13527" s="7" t="n">
        <v>0</v>
      </c>
      <c r="M13527" s="7" t="n">
        <v>1</v>
      </c>
      <c r="N13527" s="7" t="n">
        <v>1.60000002384186</v>
      </c>
      <c r="O13527" s="7" t="n">
        <v>0.0900000035762787</v>
      </c>
      <c r="P13527" s="7" t="s">
        <v>13</v>
      </c>
      <c r="Q13527" s="7" t="s">
        <v>13</v>
      </c>
      <c r="R13527" s="7" t="n">
        <v>-1</v>
      </c>
      <c r="S13527" s="7" t="n">
        <v>0</v>
      </c>
      <c r="T13527" s="7" t="n">
        <v>0</v>
      </c>
      <c r="U13527" s="7" t="n">
        <v>0</v>
      </c>
      <c r="V13527" s="7" t="n">
        <v>0</v>
      </c>
    </row>
    <row r="13528" spans="1:6">
      <c r="A13528" t="s">
        <v>4</v>
      </c>
      <c r="B13528" s="4" t="s">
        <v>5</v>
      </c>
      <c r="C13528" s="4" t="s">
        <v>10</v>
      </c>
      <c r="D13528" s="4" t="s">
        <v>14</v>
      </c>
      <c r="E13528" s="4" t="s">
        <v>14</v>
      </c>
      <c r="F13528" s="4" t="s">
        <v>6</v>
      </c>
    </row>
    <row r="13529" spans="1:6">
      <c r="A13529" t="n">
        <v>108275</v>
      </c>
      <c r="B13529" s="45" t="n">
        <v>20</v>
      </c>
      <c r="C13529" s="7" t="n">
        <v>7032</v>
      </c>
      <c r="D13529" s="7" t="n">
        <v>3</v>
      </c>
      <c r="E13529" s="7" t="n">
        <v>10</v>
      </c>
      <c r="F13529" s="7" t="s">
        <v>144</v>
      </c>
    </row>
    <row r="13530" spans="1:6">
      <c r="A13530" t="s">
        <v>4</v>
      </c>
      <c r="B13530" s="4" t="s">
        <v>5</v>
      </c>
      <c r="C13530" s="4" t="s">
        <v>10</v>
      </c>
    </row>
    <row r="13531" spans="1:6">
      <c r="A13531" t="n">
        <v>108293</v>
      </c>
      <c r="B13531" s="27" t="n">
        <v>16</v>
      </c>
      <c r="C13531" s="7" t="n">
        <v>0</v>
      </c>
    </row>
    <row r="13532" spans="1:6">
      <c r="A13532" t="s">
        <v>4</v>
      </c>
      <c r="B13532" s="4" t="s">
        <v>5</v>
      </c>
      <c r="C13532" s="4" t="s">
        <v>10</v>
      </c>
      <c r="D13532" s="4" t="s">
        <v>24</v>
      </c>
      <c r="E13532" s="4" t="s">
        <v>24</v>
      </c>
      <c r="F13532" s="4" t="s">
        <v>24</v>
      </c>
      <c r="G13532" s="4" t="s">
        <v>24</v>
      </c>
    </row>
    <row r="13533" spans="1:6">
      <c r="A13533" t="n">
        <v>108296</v>
      </c>
      <c r="B13533" s="40" t="n">
        <v>46</v>
      </c>
      <c r="C13533" s="7" t="n">
        <v>61440</v>
      </c>
      <c r="D13533" s="7" t="n">
        <v>-88.8199996948242</v>
      </c>
      <c r="E13533" s="7" t="n">
        <v>173.550003051758</v>
      </c>
      <c r="F13533" s="7" t="n">
        <v>31.4500007629395</v>
      </c>
      <c r="G13533" s="7" t="n">
        <v>75.6999969482422</v>
      </c>
    </row>
    <row r="13534" spans="1:6">
      <c r="A13534" t="s">
        <v>4</v>
      </c>
      <c r="B13534" s="4" t="s">
        <v>5</v>
      </c>
      <c r="C13534" s="4" t="s">
        <v>10</v>
      </c>
      <c r="D13534" s="4" t="s">
        <v>24</v>
      </c>
      <c r="E13534" s="4" t="s">
        <v>24</v>
      </c>
      <c r="F13534" s="4" t="s">
        <v>24</v>
      </c>
      <c r="G13534" s="4" t="s">
        <v>24</v>
      </c>
    </row>
    <row r="13535" spans="1:6">
      <c r="A13535" t="n">
        <v>108315</v>
      </c>
      <c r="B13535" s="40" t="n">
        <v>46</v>
      </c>
      <c r="C13535" s="7" t="n">
        <v>61441</v>
      </c>
      <c r="D13535" s="7" t="n">
        <v>-89.879997253418</v>
      </c>
      <c r="E13535" s="7" t="n">
        <v>173.550003051758</v>
      </c>
      <c r="F13535" s="7" t="n">
        <v>30.8899993896484</v>
      </c>
      <c r="G13535" s="7" t="n">
        <v>110.099998474121</v>
      </c>
    </row>
    <row r="13536" spans="1:6">
      <c r="A13536" t="s">
        <v>4</v>
      </c>
      <c r="B13536" s="4" t="s">
        <v>5</v>
      </c>
      <c r="C13536" s="4" t="s">
        <v>10</v>
      </c>
      <c r="D13536" s="4" t="s">
        <v>24</v>
      </c>
      <c r="E13536" s="4" t="s">
        <v>24</v>
      </c>
      <c r="F13536" s="4" t="s">
        <v>24</v>
      </c>
      <c r="G13536" s="4" t="s">
        <v>24</v>
      </c>
    </row>
    <row r="13537" spans="1:22">
      <c r="A13537" t="n">
        <v>108334</v>
      </c>
      <c r="B13537" s="40" t="n">
        <v>46</v>
      </c>
      <c r="C13537" s="7" t="n">
        <v>61442</v>
      </c>
      <c r="D13537" s="7" t="n">
        <v>-90.8399963378906</v>
      </c>
      <c r="E13537" s="7" t="n">
        <v>173.550003051758</v>
      </c>
      <c r="F13537" s="7" t="n">
        <v>31.5699996948242</v>
      </c>
      <c r="G13537" s="7" t="n">
        <v>121.5</v>
      </c>
    </row>
    <row r="13538" spans="1:22">
      <c r="A13538" t="s">
        <v>4</v>
      </c>
      <c r="B13538" s="4" t="s">
        <v>5</v>
      </c>
      <c r="C13538" s="4" t="s">
        <v>10</v>
      </c>
      <c r="D13538" s="4" t="s">
        <v>24</v>
      </c>
      <c r="E13538" s="4" t="s">
        <v>24</v>
      </c>
      <c r="F13538" s="4" t="s">
        <v>24</v>
      </c>
      <c r="G13538" s="4" t="s">
        <v>24</v>
      </c>
    </row>
    <row r="13539" spans="1:22">
      <c r="A13539" t="n">
        <v>108353</v>
      </c>
      <c r="B13539" s="40" t="n">
        <v>46</v>
      </c>
      <c r="C13539" s="7" t="n">
        <v>61443</v>
      </c>
      <c r="D13539" s="7" t="n">
        <v>-90.9700012207031</v>
      </c>
      <c r="E13539" s="7" t="n">
        <v>173.550003051758</v>
      </c>
      <c r="F13539" s="7" t="n">
        <v>32.7900009155273</v>
      </c>
      <c r="G13539" s="7" t="n">
        <v>112.900001525879</v>
      </c>
    </row>
    <row r="13540" spans="1:22">
      <c r="A13540" t="s">
        <v>4</v>
      </c>
      <c r="B13540" s="4" t="s">
        <v>5</v>
      </c>
      <c r="C13540" s="4" t="s">
        <v>10</v>
      </c>
      <c r="D13540" s="4" t="s">
        <v>24</v>
      </c>
      <c r="E13540" s="4" t="s">
        <v>24</v>
      </c>
      <c r="F13540" s="4" t="s">
        <v>24</v>
      </c>
      <c r="G13540" s="4" t="s">
        <v>24</v>
      </c>
    </row>
    <row r="13541" spans="1:22">
      <c r="A13541" t="n">
        <v>108372</v>
      </c>
      <c r="B13541" s="40" t="n">
        <v>46</v>
      </c>
      <c r="C13541" s="7" t="n">
        <v>61444</v>
      </c>
      <c r="D13541" s="7" t="n">
        <v>-89.9000015258789</v>
      </c>
      <c r="E13541" s="7" t="n">
        <v>173.550003051758</v>
      </c>
      <c r="F13541" s="7" t="n">
        <v>33.5800018310547</v>
      </c>
      <c r="G13541" s="7" t="n">
        <v>67.0999984741211</v>
      </c>
    </row>
    <row r="13542" spans="1:22">
      <c r="A13542" t="s">
        <v>4</v>
      </c>
      <c r="B13542" s="4" t="s">
        <v>5</v>
      </c>
      <c r="C13542" s="4" t="s">
        <v>10</v>
      </c>
      <c r="D13542" s="4" t="s">
        <v>24</v>
      </c>
      <c r="E13542" s="4" t="s">
        <v>24</v>
      </c>
      <c r="F13542" s="4" t="s">
        <v>24</v>
      </c>
      <c r="G13542" s="4" t="s">
        <v>24</v>
      </c>
    </row>
    <row r="13543" spans="1:22">
      <c r="A13543" t="n">
        <v>108391</v>
      </c>
      <c r="B13543" s="40" t="n">
        <v>46</v>
      </c>
      <c r="C13543" s="7" t="n">
        <v>61445</v>
      </c>
      <c r="D13543" s="7" t="n">
        <v>-88.75</v>
      </c>
      <c r="E13543" s="7" t="n">
        <v>173.550003051758</v>
      </c>
      <c r="F13543" s="7" t="n">
        <v>32.8899993896484</v>
      </c>
      <c r="G13543" s="7" t="n">
        <v>90</v>
      </c>
    </row>
    <row r="13544" spans="1:22">
      <c r="A13544" t="s">
        <v>4</v>
      </c>
      <c r="B13544" s="4" t="s">
        <v>5</v>
      </c>
      <c r="C13544" s="4" t="s">
        <v>14</v>
      </c>
      <c r="D13544" s="53" t="s">
        <v>129</v>
      </c>
      <c r="E13544" s="4" t="s">
        <v>5</v>
      </c>
      <c r="F13544" s="4" t="s">
        <v>14</v>
      </c>
      <c r="G13544" s="4" t="s">
        <v>10</v>
      </c>
      <c r="H13544" s="53" t="s">
        <v>130</v>
      </c>
      <c r="I13544" s="4" t="s">
        <v>14</v>
      </c>
      <c r="J13544" s="4" t="s">
        <v>26</v>
      </c>
    </row>
    <row r="13545" spans="1:22">
      <c r="A13545" t="n">
        <v>108410</v>
      </c>
      <c r="B13545" s="12" t="n">
        <v>5</v>
      </c>
      <c r="C13545" s="7" t="n">
        <v>28</v>
      </c>
      <c r="D13545" s="53" t="s">
        <v>3</v>
      </c>
      <c r="E13545" s="54" t="n">
        <v>64</v>
      </c>
      <c r="F13545" s="7" t="n">
        <v>5</v>
      </c>
      <c r="G13545" s="7" t="n">
        <v>5</v>
      </c>
      <c r="H13545" s="53" t="s">
        <v>3</v>
      </c>
      <c r="I13545" s="7" t="n">
        <v>1</v>
      </c>
      <c r="J13545" s="13" t="n">
        <f t="normal" ca="1">A13549</f>
        <v>0</v>
      </c>
    </row>
    <row r="13546" spans="1:22">
      <c r="A13546" t="s">
        <v>4</v>
      </c>
      <c r="B13546" s="4" t="s">
        <v>5</v>
      </c>
      <c r="C13546" s="4" t="s">
        <v>10</v>
      </c>
      <c r="D13546" s="4" t="s">
        <v>24</v>
      </c>
      <c r="E13546" s="4" t="s">
        <v>24</v>
      </c>
      <c r="F13546" s="4" t="s">
        <v>24</v>
      </c>
      <c r="G13546" s="4" t="s">
        <v>24</v>
      </c>
    </row>
    <row r="13547" spans="1:22">
      <c r="A13547" t="n">
        <v>108421</v>
      </c>
      <c r="B13547" s="40" t="n">
        <v>46</v>
      </c>
      <c r="C13547" s="7" t="n">
        <v>7032</v>
      </c>
      <c r="D13547" s="7" t="n">
        <v>-90.629997253418</v>
      </c>
      <c r="E13547" s="7" t="n">
        <v>173.550003051758</v>
      </c>
      <c r="F13547" s="7" t="n">
        <v>30.2099990844727</v>
      </c>
      <c r="G13547" s="7" t="n">
        <v>90</v>
      </c>
    </row>
    <row r="13548" spans="1:22">
      <c r="A13548" t="s">
        <v>4</v>
      </c>
      <c r="B13548" s="4" t="s">
        <v>5</v>
      </c>
      <c r="C13548" s="4" t="s">
        <v>14</v>
      </c>
    </row>
    <row r="13549" spans="1:22">
      <c r="A13549" t="n">
        <v>108440</v>
      </c>
      <c r="B13549" s="47" t="n">
        <v>74</v>
      </c>
      <c r="C13549" s="7" t="n">
        <v>18</v>
      </c>
    </row>
    <row r="13550" spans="1:22">
      <c r="A13550" t="s">
        <v>4</v>
      </c>
      <c r="B13550" s="4" t="s">
        <v>5</v>
      </c>
      <c r="C13550" s="4" t="s">
        <v>14</v>
      </c>
      <c r="D13550" s="4" t="s">
        <v>14</v>
      </c>
      <c r="E13550" s="4" t="s">
        <v>24</v>
      </c>
      <c r="F13550" s="4" t="s">
        <v>24</v>
      </c>
      <c r="G13550" s="4" t="s">
        <v>24</v>
      </c>
      <c r="H13550" s="4" t="s">
        <v>10</v>
      </c>
    </row>
    <row r="13551" spans="1:22">
      <c r="A13551" t="n">
        <v>108442</v>
      </c>
      <c r="B13551" s="33" t="n">
        <v>45</v>
      </c>
      <c r="C13551" s="7" t="n">
        <v>2</v>
      </c>
      <c r="D13551" s="7" t="n">
        <v>3</v>
      </c>
      <c r="E13551" s="7" t="n">
        <v>-89.6600036621094</v>
      </c>
      <c r="F13551" s="7" t="n">
        <v>174.899993896484</v>
      </c>
      <c r="G13551" s="7" t="n">
        <v>31.9899997711182</v>
      </c>
      <c r="H13551" s="7" t="n">
        <v>0</v>
      </c>
    </row>
    <row r="13552" spans="1:22">
      <c r="A13552" t="s">
        <v>4</v>
      </c>
      <c r="B13552" s="4" t="s">
        <v>5</v>
      </c>
      <c r="C13552" s="4" t="s">
        <v>14</v>
      </c>
      <c r="D13552" s="4" t="s">
        <v>14</v>
      </c>
      <c r="E13552" s="4" t="s">
        <v>24</v>
      </c>
      <c r="F13552" s="4" t="s">
        <v>24</v>
      </c>
      <c r="G13552" s="4" t="s">
        <v>24</v>
      </c>
      <c r="H13552" s="4" t="s">
        <v>10</v>
      </c>
      <c r="I13552" s="4" t="s">
        <v>14</v>
      </c>
    </row>
    <row r="13553" spans="1:10">
      <c r="A13553" t="n">
        <v>108459</v>
      </c>
      <c r="B13553" s="33" t="n">
        <v>45</v>
      </c>
      <c r="C13553" s="7" t="n">
        <v>4</v>
      </c>
      <c r="D13553" s="7" t="n">
        <v>3</v>
      </c>
      <c r="E13553" s="7" t="n">
        <v>15.6400003433228</v>
      </c>
      <c r="F13553" s="7" t="n">
        <v>284.600006103516</v>
      </c>
      <c r="G13553" s="7" t="n">
        <v>0</v>
      </c>
      <c r="H13553" s="7" t="n">
        <v>0</v>
      </c>
      <c r="I13553" s="7" t="n">
        <v>0</v>
      </c>
    </row>
    <row r="13554" spans="1:10">
      <c r="A13554" t="s">
        <v>4</v>
      </c>
      <c r="B13554" s="4" t="s">
        <v>5</v>
      </c>
      <c r="C13554" s="4" t="s">
        <v>14</v>
      </c>
      <c r="D13554" s="4" t="s">
        <v>14</v>
      </c>
      <c r="E13554" s="4" t="s">
        <v>24</v>
      </c>
      <c r="F13554" s="4" t="s">
        <v>10</v>
      </c>
    </row>
    <row r="13555" spans="1:10">
      <c r="A13555" t="n">
        <v>108477</v>
      </c>
      <c r="B13555" s="33" t="n">
        <v>45</v>
      </c>
      <c r="C13555" s="7" t="n">
        <v>5</v>
      </c>
      <c r="D13555" s="7" t="n">
        <v>3</v>
      </c>
      <c r="E13555" s="7" t="n">
        <v>5.5</v>
      </c>
      <c r="F13555" s="7" t="n">
        <v>0</v>
      </c>
    </row>
    <row r="13556" spans="1:10">
      <c r="A13556" t="s">
        <v>4</v>
      </c>
      <c r="B13556" s="4" t="s">
        <v>5</v>
      </c>
      <c r="C13556" s="4" t="s">
        <v>14</v>
      </c>
      <c r="D13556" s="4" t="s">
        <v>14</v>
      </c>
      <c r="E13556" s="4" t="s">
        <v>24</v>
      </c>
      <c r="F13556" s="4" t="s">
        <v>10</v>
      </c>
    </row>
    <row r="13557" spans="1:10">
      <c r="A13557" t="n">
        <v>108486</v>
      </c>
      <c r="B13557" s="33" t="n">
        <v>45</v>
      </c>
      <c r="C13557" s="7" t="n">
        <v>11</v>
      </c>
      <c r="D13557" s="7" t="n">
        <v>3</v>
      </c>
      <c r="E13557" s="7" t="n">
        <v>38</v>
      </c>
      <c r="F13557" s="7" t="n">
        <v>0</v>
      </c>
    </row>
    <row r="13558" spans="1:10">
      <c r="A13558" t="s">
        <v>4</v>
      </c>
      <c r="B13558" s="4" t="s">
        <v>5</v>
      </c>
      <c r="C13558" s="4" t="s">
        <v>14</v>
      </c>
      <c r="D13558" s="4" t="s">
        <v>14</v>
      </c>
      <c r="E13558" s="4" t="s">
        <v>24</v>
      </c>
      <c r="F13558" s="4" t="s">
        <v>10</v>
      </c>
    </row>
    <row r="13559" spans="1:10">
      <c r="A13559" t="n">
        <v>108495</v>
      </c>
      <c r="B13559" s="33" t="n">
        <v>45</v>
      </c>
      <c r="C13559" s="7" t="n">
        <v>5</v>
      </c>
      <c r="D13559" s="7" t="n">
        <v>3</v>
      </c>
      <c r="E13559" s="7" t="n">
        <v>5</v>
      </c>
      <c r="F13559" s="7" t="n">
        <v>2000</v>
      </c>
    </row>
    <row r="13560" spans="1:10">
      <c r="A13560" t="s">
        <v>4</v>
      </c>
      <c r="B13560" s="4" t="s">
        <v>5</v>
      </c>
      <c r="C13560" s="4" t="s">
        <v>14</v>
      </c>
      <c r="D13560" s="4" t="s">
        <v>10</v>
      </c>
      <c r="E13560" s="4" t="s">
        <v>24</v>
      </c>
    </row>
    <row r="13561" spans="1:10">
      <c r="A13561" t="n">
        <v>108504</v>
      </c>
      <c r="B13561" s="23" t="n">
        <v>58</v>
      </c>
      <c r="C13561" s="7" t="n">
        <v>100</v>
      </c>
      <c r="D13561" s="7" t="n">
        <v>1000</v>
      </c>
      <c r="E13561" s="7" t="n">
        <v>1</v>
      </c>
    </row>
    <row r="13562" spans="1:10">
      <c r="A13562" t="s">
        <v>4</v>
      </c>
      <c r="B13562" s="4" t="s">
        <v>5</v>
      </c>
      <c r="C13562" s="4" t="s">
        <v>10</v>
      </c>
    </row>
    <row r="13563" spans="1:10">
      <c r="A13563" t="n">
        <v>108512</v>
      </c>
      <c r="B13563" s="27" t="n">
        <v>16</v>
      </c>
      <c r="C13563" s="7" t="n">
        <v>300</v>
      </c>
    </row>
    <row r="13564" spans="1:10">
      <c r="A13564" t="s">
        <v>4</v>
      </c>
      <c r="B13564" s="4" t="s">
        <v>5</v>
      </c>
      <c r="C13564" s="4" t="s">
        <v>10</v>
      </c>
      <c r="D13564" s="4" t="s">
        <v>24</v>
      </c>
      <c r="E13564" s="4" t="s">
        <v>24</v>
      </c>
      <c r="F13564" s="4" t="s">
        <v>24</v>
      </c>
      <c r="G13564" s="4" t="s">
        <v>10</v>
      </c>
      <c r="H13564" s="4" t="s">
        <v>10</v>
      </c>
    </row>
    <row r="13565" spans="1:10">
      <c r="A13565" t="n">
        <v>108515</v>
      </c>
      <c r="B13565" s="52" t="n">
        <v>60</v>
      </c>
      <c r="C13565" s="7" t="n">
        <v>0</v>
      </c>
      <c r="D13565" s="7" t="n">
        <v>25</v>
      </c>
      <c r="E13565" s="7" t="n">
        <v>0</v>
      </c>
      <c r="F13565" s="7" t="n">
        <v>0</v>
      </c>
      <c r="G13565" s="7" t="n">
        <v>500</v>
      </c>
      <c r="H13565" s="7" t="n">
        <v>0</v>
      </c>
    </row>
    <row r="13566" spans="1:10">
      <c r="A13566" t="s">
        <v>4</v>
      </c>
      <c r="B13566" s="4" t="s">
        <v>5</v>
      </c>
      <c r="C13566" s="4" t="s">
        <v>10</v>
      </c>
    </row>
    <row r="13567" spans="1:10">
      <c r="A13567" t="n">
        <v>108534</v>
      </c>
      <c r="B13567" s="27" t="n">
        <v>16</v>
      </c>
      <c r="C13567" s="7" t="n">
        <v>1300</v>
      </c>
    </row>
    <row r="13568" spans="1:10">
      <c r="A13568" t="s">
        <v>4</v>
      </c>
      <c r="B13568" s="4" t="s">
        <v>5</v>
      </c>
      <c r="C13568" s="4" t="s">
        <v>10</v>
      </c>
      <c r="D13568" s="4" t="s">
        <v>24</v>
      </c>
      <c r="E13568" s="4" t="s">
        <v>24</v>
      </c>
      <c r="F13568" s="4" t="s">
        <v>24</v>
      </c>
      <c r="G13568" s="4" t="s">
        <v>10</v>
      </c>
      <c r="H13568" s="4" t="s">
        <v>10</v>
      </c>
    </row>
    <row r="13569" spans="1:9">
      <c r="A13569" t="n">
        <v>108537</v>
      </c>
      <c r="B13569" s="52" t="n">
        <v>60</v>
      </c>
      <c r="C13569" s="7" t="n">
        <v>0</v>
      </c>
      <c r="D13569" s="7" t="n">
        <v>-25</v>
      </c>
      <c r="E13569" s="7" t="n">
        <v>0</v>
      </c>
      <c r="F13569" s="7" t="n">
        <v>0</v>
      </c>
      <c r="G13569" s="7" t="n">
        <v>500</v>
      </c>
      <c r="H13569" s="7" t="n">
        <v>0</v>
      </c>
    </row>
    <row r="13570" spans="1:9">
      <c r="A13570" t="s">
        <v>4</v>
      </c>
      <c r="B13570" s="4" t="s">
        <v>5</v>
      </c>
      <c r="C13570" s="4" t="s">
        <v>10</v>
      </c>
    </row>
    <row r="13571" spans="1:9">
      <c r="A13571" t="n">
        <v>108556</v>
      </c>
      <c r="B13571" s="27" t="n">
        <v>16</v>
      </c>
      <c r="C13571" s="7" t="n">
        <v>1300</v>
      </c>
    </row>
    <row r="13572" spans="1:9">
      <c r="A13572" t="s">
        <v>4</v>
      </c>
      <c r="B13572" s="4" t="s">
        <v>5</v>
      </c>
      <c r="C13572" s="4" t="s">
        <v>10</v>
      </c>
      <c r="D13572" s="4" t="s">
        <v>24</v>
      </c>
      <c r="E13572" s="4" t="s">
        <v>24</v>
      </c>
      <c r="F13572" s="4" t="s">
        <v>24</v>
      </c>
      <c r="G13572" s="4" t="s">
        <v>10</v>
      </c>
      <c r="H13572" s="4" t="s">
        <v>10</v>
      </c>
    </row>
    <row r="13573" spans="1:9">
      <c r="A13573" t="n">
        <v>108559</v>
      </c>
      <c r="B13573" s="52" t="n">
        <v>60</v>
      </c>
      <c r="C13573" s="7" t="n">
        <v>0</v>
      </c>
      <c r="D13573" s="7" t="n">
        <v>0</v>
      </c>
      <c r="E13573" s="7" t="n">
        <v>0</v>
      </c>
      <c r="F13573" s="7" t="n">
        <v>0</v>
      </c>
      <c r="G13573" s="7" t="n">
        <v>500</v>
      </c>
      <c r="H13573" s="7" t="n">
        <v>0</v>
      </c>
    </row>
    <row r="13574" spans="1:9">
      <c r="A13574" t="s">
        <v>4</v>
      </c>
      <c r="B13574" s="4" t="s">
        <v>5</v>
      </c>
      <c r="C13574" s="4" t="s">
        <v>10</v>
      </c>
    </row>
    <row r="13575" spans="1:9">
      <c r="A13575" t="n">
        <v>108578</v>
      </c>
      <c r="B13575" s="27" t="n">
        <v>16</v>
      </c>
      <c r="C13575" s="7" t="n">
        <v>300</v>
      </c>
    </row>
    <row r="13576" spans="1:9">
      <c r="A13576" t="s">
        <v>4</v>
      </c>
      <c r="B13576" s="4" t="s">
        <v>5</v>
      </c>
      <c r="C13576" s="4" t="s">
        <v>14</v>
      </c>
      <c r="D13576" s="4" t="s">
        <v>10</v>
      </c>
    </row>
    <row r="13577" spans="1:9">
      <c r="A13577" t="n">
        <v>108581</v>
      </c>
      <c r="B13577" s="23" t="n">
        <v>58</v>
      </c>
      <c r="C13577" s="7" t="n">
        <v>255</v>
      </c>
      <c r="D13577" s="7" t="n">
        <v>0</v>
      </c>
    </row>
    <row r="13578" spans="1:9">
      <c r="A13578" t="s">
        <v>4</v>
      </c>
      <c r="B13578" s="4" t="s">
        <v>5</v>
      </c>
      <c r="C13578" s="4" t="s">
        <v>14</v>
      </c>
      <c r="D13578" s="4" t="s">
        <v>10</v>
      </c>
    </row>
    <row r="13579" spans="1:9">
      <c r="A13579" t="n">
        <v>108585</v>
      </c>
      <c r="B13579" s="33" t="n">
        <v>45</v>
      </c>
      <c r="C13579" s="7" t="n">
        <v>7</v>
      </c>
      <c r="D13579" s="7" t="n">
        <v>255</v>
      </c>
    </row>
    <row r="13580" spans="1:9">
      <c r="A13580" t="s">
        <v>4</v>
      </c>
      <c r="B13580" s="4" t="s">
        <v>5</v>
      </c>
      <c r="C13580" s="4" t="s">
        <v>14</v>
      </c>
      <c r="D13580" s="4" t="s">
        <v>10</v>
      </c>
      <c r="E13580" s="4" t="s">
        <v>6</v>
      </c>
    </row>
    <row r="13581" spans="1:9">
      <c r="A13581" t="n">
        <v>108589</v>
      </c>
      <c r="B13581" s="26" t="n">
        <v>51</v>
      </c>
      <c r="C13581" s="7" t="n">
        <v>4</v>
      </c>
      <c r="D13581" s="7" t="n">
        <v>0</v>
      </c>
      <c r="E13581" s="7" t="s">
        <v>271</v>
      </c>
    </row>
    <row r="13582" spans="1:9">
      <c r="A13582" t="s">
        <v>4</v>
      </c>
      <c r="B13582" s="4" t="s">
        <v>5</v>
      </c>
      <c r="C13582" s="4" t="s">
        <v>10</v>
      </c>
    </row>
    <row r="13583" spans="1:9">
      <c r="A13583" t="n">
        <v>108603</v>
      </c>
      <c r="B13583" s="27" t="n">
        <v>16</v>
      </c>
      <c r="C13583" s="7" t="n">
        <v>0</v>
      </c>
    </row>
    <row r="13584" spans="1:9">
      <c r="A13584" t="s">
        <v>4</v>
      </c>
      <c r="B13584" s="4" t="s">
        <v>5</v>
      </c>
      <c r="C13584" s="4" t="s">
        <v>10</v>
      </c>
      <c r="D13584" s="4" t="s">
        <v>45</v>
      </c>
      <c r="E13584" s="4" t="s">
        <v>14</v>
      </c>
      <c r="F13584" s="4" t="s">
        <v>14</v>
      </c>
      <c r="G13584" s="4" t="s">
        <v>45</v>
      </c>
      <c r="H13584" s="4" t="s">
        <v>14</v>
      </c>
      <c r="I13584" s="4" t="s">
        <v>14</v>
      </c>
    </row>
    <row r="13585" spans="1:9">
      <c r="A13585" t="n">
        <v>108606</v>
      </c>
      <c r="B13585" s="28" t="n">
        <v>26</v>
      </c>
      <c r="C13585" s="7" t="n">
        <v>0</v>
      </c>
      <c r="D13585" s="7" t="s">
        <v>876</v>
      </c>
      <c r="E13585" s="7" t="n">
        <v>2</v>
      </c>
      <c r="F13585" s="7" t="n">
        <v>3</v>
      </c>
      <c r="G13585" s="7" t="s">
        <v>877</v>
      </c>
      <c r="H13585" s="7" t="n">
        <v>2</v>
      </c>
      <c r="I13585" s="7" t="n">
        <v>0</v>
      </c>
    </row>
    <row r="13586" spans="1:9">
      <c r="A13586" t="s">
        <v>4</v>
      </c>
      <c r="B13586" s="4" t="s">
        <v>5</v>
      </c>
    </row>
    <row r="13587" spans="1:9">
      <c r="A13587" t="n">
        <v>108738</v>
      </c>
      <c r="B13587" s="29" t="n">
        <v>28</v>
      </c>
    </row>
    <row r="13588" spans="1:9">
      <c r="A13588" t="s">
        <v>4</v>
      </c>
      <c r="B13588" s="4" t="s">
        <v>5</v>
      </c>
      <c r="C13588" s="4" t="s">
        <v>14</v>
      </c>
      <c r="D13588" s="53" t="s">
        <v>129</v>
      </c>
      <c r="E13588" s="4" t="s">
        <v>5</v>
      </c>
      <c r="F13588" s="4" t="s">
        <v>14</v>
      </c>
      <c r="G13588" s="4" t="s">
        <v>10</v>
      </c>
      <c r="H13588" s="53" t="s">
        <v>130</v>
      </c>
      <c r="I13588" s="4" t="s">
        <v>14</v>
      </c>
      <c r="J13588" s="4" t="s">
        <v>26</v>
      </c>
    </row>
    <row r="13589" spans="1:9">
      <c r="A13589" t="n">
        <v>108739</v>
      </c>
      <c r="B13589" s="12" t="n">
        <v>5</v>
      </c>
      <c r="C13589" s="7" t="n">
        <v>28</v>
      </c>
      <c r="D13589" s="53" t="s">
        <v>3</v>
      </c>
      <c r="E13589" s="54" t="n">
        <v>64</v>
      </c>
      <c r="F13589" s="7" t="n">
        <v>5</v>
      </c>
      <c r="G13589" s="7" t="n">
        <v>5</v>
      </c>
      <c r="H13589" s="53" t="s">
        <v>3</v>
      </c>
      <c r="I13589" s="7" t="n">
        <v>1</v>
      </c>
      <c r="J13589" s="13" t="n">
        <f t="normal" ca="1">A13607</f>
        <v>0</v>
      </c>
    </row>
    <row r="13590" spans="1:9">
      <c r="A13590" t="s">
        <v>4</v>
      </c>
      <c r="B13590" s="4" t="s">
        <v>5</v>
      </c>
      <c r="C13590" s="4" t="s">
        <v>14</v>
      </c>
      <c r="D13590" s="4" t="s">
        <v>10</v>
      </c>
      <c r="E13590" s="4" t="s">
        <v>6</v>
      </c>
    </row>
    <row r="13591" spans="1:9">
      <c r="A13591" t="n">
        <v>108750</v>
      </c>
      <c r="B13591" s="26" t="n">
        <v>51</v>
      </c>
      <c r="C13591" s="7" t="n">
        <v>4</v>
      </c>
      <c r="D13591" s="7" t="n">
        <v>5</v>
      </c>
      <c r="E13591" s="7" t="s">
        <v>878</v>
      </c>
    </row>
    <row r="13592" spans="1:9">
      <c r="A13592" t="s">
        <v>4</v>
      </c>
      <c r="B13592" s="4" t="s">
        <v>5</v>
      </c>
      <c r="C13592" s="4" t="s">
        <v>10</v>
      </c>
    </row>
    <row r="13593" spans="1:9">
      <c r="A13593" t="n">
        <v>108764</v>
      </c>
      <c r="B13593" s="27" t="n">
        <v>16</v>
      </c>
      <c r="C13593" s="7" t="n">
        <v>0</v>
      </c>
    </row>
    <row r="13594" spans="1:9">
      <c r="A13594" t="s">
        <v>4</v>
      </c>
      <c r="B13594" s="4" t="s">
        <v>5</v>
      </c>
      <c r="C13594" s="4" t="s">
        <v>10</v>
      </c>
      <c r="D13594" s="4" t="s">
        <v>45</v>
      </c>
      <c r="E13594" s="4" t="s">
        <v>14</v>
      </c>
      <c r="F13594" s="4" t="s">
        <v>14</v>
      </c>
    </row>
    <row r="13595" spans="1:9">
      <c r="A13595" t="n">
        <v>108767</v>
      </c>
      <c r="B13595" s="28" t="n">
        <v>26</v>
      </c>
      <c r="C13595" s="7" t="n">
        <v>5</v>
      </c>
      <c r="D13595" s="7" t="s">
        <v>879</v>
      </c>
      <c r="E13595" s="7" t="n">
        <v>2</v>
      </c>
      <c r="F13595" s="7" t="n">
        <v>0</v>
      </c>
    </row>
    <row r="13596" spans="1:9">
      <c r="A13596" t="s">
        <v>4</v>
      </c>
      <c r="B13596" s="4" t="s">
        <v>5</v>
      </c>
    </row>
    <row r="13597" spans="1:9">
      <c r="A13597" t="n">
        <v>108810</v>
      </c>
      <c r="B13597" s="29" t="n">
        <v>28</v>
      </c>
    </row>
    <row r="13598" spans="1:9">
      <c r="A13598" t="s">
        <v>4</v>
      </c>
      <c r="B13598" s="4" t="s">
        <v>5</v>
      </c>
      <c r="C13598" s="4" t="s">
        <v>14</v>
      </c>
      <c r="D13598" s="4" t="s">
        <v>10</v>
      </c>
      <c r="E13598" s="4" t="s">
        <v>6</v>
      </c>
    </row>
    <row r="13599" spans="1:9">
      <c r="A13599" t="n">
        <v>108811</v>
      </c>
      <c r="B13599" s="26" t="n">
        <v>51</v>
      </c>
      <c r="C13599" s="7" t="n">
        <v>4</v>
      </c>
      <c r="D13599" s="7" t="n">
        <v>7032</v>
      </c>
      <c r="E13599" s="7" t="s">
        <v>44</v>
      </c>
    </row>
    <row r="13600" spans="1:9">
      <c r="A13600" t="s">
        <v>4</v>
      </c>
      <c r="B13600" s="4" t="s">
        <v>5</v>
      </c>
      <c r="C13600" s="4" t="s">
        <v>10</v>
      </c>
    </row>
    <row r="13601" spans="1:10">
      <c r="A13601" t="n">
        <v>108824</v>
      </c>
      <c r="B13601" s="27" t="n">
        <v>16</v>
      </c>
      <c r="C13601" s="7" t="n">
        <v>0</v>
      </c>
    </row>
    <row r="13602" spans="1:10">
      <c r="A13602" t="s">
        <v>4</v>
      </c>
      <c r="B13602" s="4" t="s">
        <v>5</v>
      </c>
      <c r="C13602" s="4" t="s">
        <v>10</v>
      </c>
      <c r="D13602" s="4" t="s">
        <v>45</v>
      </c>
      <c r="E13602" s="4" t="s">
        <v>14</v>
      </c>
      <c r="F13602" s="4" t="s">
        <v>14</v>
      </c>
    </row>
    <row r="13603" spans="1:10">
      <c r="A13603" t="n">
        <v>108827</v>
      </c>
      <c r="B13603" s="28" t="n">
        <v>26</v>
      </c>
      <c r="C13603" s="7" t="n">
        <v>7032</v>
      </c>
      <c r="D13603" s="7" t="s">
        <v>880</v>
      </c>
      <c r="E13603" s="7" t="n">
        <v>2</v>
      </c>
      <c r="F13603" s="7" t="n">
        <v>0</v>
      </c>
    </row>
    <row r="13604" spans="1:10">
      <c r="A13604" t="s">
        <v>4</v>
      </c>
      <c r="B13604" s="4" t="s">
        <v>5</v>
      </c>
    </row>
    <row r="13605" spans="1:10">
      <c r="A13605" t="n">
        <v>108907</v>
      </c>
      <c r="B13605" s="29" t="n">
        <v>28</v>
      </c>
    </row>
    <row r="13606" spans="1:10">
      <c r="A13606" t="s">
        <v>4</v>
      </c>
      <c r="B13606" s="4" t="s">
        <v>5</v>
      </c>
      <c r="C13606" s="4" t="s">
        <v>14</v>
      </c>
      <c r="D13606" s="53" t="s">
        <v>129</v>
      </c>
      <c r="E13606" s="4" t="s">
        <v>5</v>
      </c>
      <c r="F13606" s="4" t="s">
        <v>14</v>
      </c>
      <c r="G13606" s="4" t="s">
        <v>10</v>
      </c>
      <c r="H13606" s="53" t="s">
        <v>130</v>
      </c>
      <c r="I13606" s="4" t="s">
        <v>14</v>
      </c>
      <c r="J13606" s="4" t="s">
        <v>26</v>
      </c>
    </row>
    <row r="13607" spans="1:10">
      <c r="A13607" t="n">
        <v>108908</v>
      </c>
      <c r="B13607" s="12" t="n">
        <v>5</v>
      </c>
      <c r="C13607" s="7" t="n">
        <v>28</v>
      </c>
      <c r="D13607" s="53" t="s">
        <v>3</v>
      </c>
      <c r="E13607" s="54" t="n">
        <v>64</v>
      </c>
      <c r="F13607" s="7" t="n">
        <v>5</v>
      </c>
      <c r="G13607" s="7" t="n">
        <v>4</v>
      </c>
      <c r="H13607" s="53" t="s">
        <v>3</v>
      </c>
      <c r="I13607" s="7" t="n">
        <v>1</v>
      </c>
      <c r="J13607" s="13" t="n">
        <f t="normal" ca="1">A13617</f>
        <v>0</v>
      </c>
    </row>
    <row r="13608" spans="1:10">
      <c r="A13608" t="s">
        <v>4</v>
      </c>
      <c r="B13608" s="4" t="s">
        <v>5</v>
      </c>
      <c r="C13608" s="4" t="s">
        <v>14</v>
      </c>
      <c r="D13608" s="4" t="s">
        <v>10</v>
      </c>
      <c r="E13608" s="4" t="s">
        <v>6</v>
      </c>
    </row>
    <row r="13609" spans="1:10">
      <c r="A13609" t="n">
        <v>108919</v>
      </c>
      <c r="B13609" s="26" t="n">
        <v>51</v>
      </c>
      <c r="C13609" s="7" t="n">
        <v>4</v>
      </c>
      <c r="D13609" s="7" t="n">
        <v>4</v>
      </c>
      <c r="E13609" s="7" t="s">
        <v>44</v>
      </c>
    </row>
    <row r="13610" spans="1:10">
      <c r="A13610" t="s">
        <v>4</v>
      </c>
      <c r="B13610" s="4" t="s">
        <v>5</v>
      </c>
      <c r="C13610" s="4" t="s">
        <v>10</v>
      </c>
    </row>
    <row r="13611" spans="1:10">
      <c r="A13611" t="n">
        <v>108932</v>
      </c>
      <c r="B13611" s="27" t="n">
        <v>16</v>
      </c>
      <c r="C13611" s="7" t="n">
        <v>0</v>
      </c>
    </row>
    <row r="13612" spans="1:10">
      <c r="A13612" t="s">
        <v>4</v>
      </c>
      <c r="B13612" s="4" t="s">
        <v>5</v>
      </c>
      <c r="C13612" s="4" t="s">
        <v>10</v>
      </c>
      <c r="D13612" s="4" t="s">
        <v>45</v>
      </c>
      <c r="E13612" s="4" t="s">
        <v>14</v>
      </c>
      <c r="F13612" s="4" t="s">
        <v>14</v>
      </c>
    </row>
    <row r="13613" spans="1:10">
      <c r="A13613" t="n">
        <v>108935</v>
      </c>
      <c r="B13613" s="28" t="n">
        <v>26</v>
      </c>
      <c r="C13613" s="7" t="n">
        <v>4</v>
      </c>
      <c r="D13613" s="7" t="s">
        <v>881</v>
      </c>
      <c r="E13613" s="7" t="n">
        <v>2</v>
      </c>
      <c r="F13613" s="7" t="n">
        <v>0</v>
      </c>
    </row>
    <row r="13614" spans="1:10">
      <c r="A13614" t="s">
        <v>4</v>
      </c>
      <c r="B13614" s="4" t="s">
        <v>5</v>
      </c>
    </row>
    <row r="13615" spans="1:10">
      <c r="A13615" t="n">
        <v>108990</v>
      </c>
      <c r="B13615" s="29" t="n">
        <v>28</v>
      </c>
    </row>
    <row r="13616" spans="1:10">
      <c r="A13616" t="s">
        <v>4</v>
      </c>
      <c r="B13616" s="4" t="s">
        <v>5</v>
      </c>
      <c r="C13616" s="4" t="s">
        <v>10</v>
      </c>
      <c r="D13616" s="4" t="s">
        <v>14</v>
      </c>
      <c r="E13616" s="4" t="s">
        <v>24</v>
      </c>
      <c r="F13616" s="4" t="s">
        <v>10</v>
      </c>
    </row>
    <row r="13617" spans="1:10">
      <c r="A13617" t="n">
        <v>108991</v>
      </c>
      <c r="B13617" s="72" t="n">
        <v>59</v>
      </c>
      <c r="C13617" s="7" t="n">
        <v>0</v>
      </c>
      <c r="D13617" s="7" t="n">
        <v>13</v>
      </c>
      <c r="E13617" s="7" t="n">
        <v>0.150000005960464</v>
      </c>
      <c r="F13617" s="7" t="n">
        <v>0</v>
      </c>
    </row>
    <row r="13618" spans="1:10">
      <c r="A13618" t="s">
        <v>4</v>
      </c>
      <c r="B13618" s="4" t="s">
        <v>5</v>
      </c>
      <c r="C13618" s="4" t="s">
        <v>10</v>
      </c>
    </row>
    <row r="13619" spans="1:10">
      <c r="A13619" t="n">
        <v>109001</v>
      </c>
      <c r="B13619" s="27" t="n">
        <v>16</v>
      </c>
      <c r="C13619" s="7" t="n">
        <v>1300</v>
      </c>
    </row>
    <row r="13620" spans="1:10">
      <c r="A13620" t="s">
        <v>4</v>
      </c>
      <c r="B13620" s="4" t="s">
        <v>5</v>
      </c>
      <c r="C13620" s="4" t="s">
        <v>10</v>
      </c>
      <c r="D13620" s="4" t="s">
        <v>24</v>
      </c>
      <c r="E13620" s="4" t="s">
        <v>24</v>
      </c>
      <c r="F13620" s="4" t="s">
        <v>24</v>
      </c>
      <c r="G13620" s="4" t="s">
        <v>10</v>
      </c>
      <c r="H13620" s="4" t="s">
        <v>10</v>
      </c>
    </row>
    <row r="13621" spans="1:10">
      <c r="A13621" t="n">
        <v>109004</v>
      </c>
      <c r="B13621" s="52" t="n">
        <v>60</v>
      </c>
      <c r="C13621" s="7" t="n">
        <v>0</v>
      </c>
      <c r="D13621" s="7" t="n">
        <v>0</v>
      </c>
      <c r="E13621" s="7" t="n">
        <v>20</v>
      </c>
      <c r="F13621" s="7" t="n">
        <v>0</v>
      </c>
      <c r="G13621" s="7" t="n">
        <v>300</v>
      </c>
      <c r="H13621" s="7" t="n">
        <v>0</v>
      </c>
    </row>
    <row r="13622" spans="1:10">
      <c r="A13622" t="s">
        <v>4</v>
      </c>
      <c r="B13622" s="4" t="s">
        <v>5</v>
      </c>
      <c r="C13622" s="4" t="s">
        <v>10</v>
      </c>
      <c r="D13622" s="4" t="s">
        <v>24</v>
      </c>
      <c r="E13622" s="4" t="s">
        <v>24</v>
      </c>
      <c r="F13622" s="4" t="s">
        <v>14</v>
      </c>
    </row>
    <row r="13623" spans="1:10">
      <c r="A13623" t="n">
        <v>109023</v>
      </c>
      <c r="B13623" s="50" t="n">
        <v>52</v>
      </c>
      <c r="C13623" s="7" t="n">
        <v>0</v>
      </c>
      <c r="D13623" s="7" t="n">
        <v>358.299987792969</v>
      </c>
      <c r="E13623" s="7" t="n">
        <v>10</v>
      </c>
      <c r="F13623" s="7" t="n">
        <v>0</v>
      </c>
    </row>
    <row r="13624" spans="1:10">
      <c r="A13624" t="s">
        <v>4</v>
      </c>
      <c r="B13624" s="4" t="s">
        <v>5</v>
      </c>
      <c r="C13624" s="4" t="s">
        <v>10</v>
      </c>
    </row>
    <row r="13625" spans="1:10">
      <c r="A13625" t="n">
        <v>109035</v>
      </c>
      <c r="B13625" s="51" t="n">
        <v>54</v>
      </c>
      <c r="C13625" s="7" t="n">
        <v>0</v>
      </c>
    </row>
    <row r="13626" spans="1:10">
      <c r="A13626" t="s">
        <v>4</v>
      </c>
      <c r="B13626" s="4" t="s">
        <v>5</v>
      </c>
      <c r="C13626" s="4" t="s">
        <v>14</v>
      </c>
      <c r="D13626" s="4" t="s">
        <v>10</v>
      </c>
      <c r="E13626" s="4" t="s">
        <v>6</v>
      </c>
    </row>
    <row r="13627" spans="1:10">
      <c r="A13627" t="n">
        <v>109038</v>
      </c>
      <c r="B13627" s="26" t="n">
        <v>51</v>
      </c>
      <c r="C13627" s="7" t="n">
        <v>4</v>
      </c>
      <c r="D13627" s="7" t="n">
        <v>0</v>
      </c>
      <c r="E13627" s="7" t="s">
        <v>283</v>
      </c>
    </row>
    <row r="13628" spans="1:10">
      <c r="A13628" t="s">
        <v>4</v>
      </c>
      <c r="B13628" s="4" t="s">
        <v>5</v>
      </c>
      <c r="C13628" s="4" t="s">
        <v>10</v>
      </c>
    </row>
    <row r="13629" spans="1:10">
      <c r="A13629" t="n">
        <v>109052</v>
      </c>
      <c r="B13629" s="27" t="n">
        <v>16</v>
      </c>
      <c r="C13629" s="7" t="n">
        <v>0</v>
      </c>
    </row>
    <row r="13630" spans="1:10">
      <c r="A13630" t="s">
        <v>4</v>
      </c>
      <c r="B13630" s="4" t="s">
        <v>5</v>
      </c>
      <c r="C13630" s="4" t="s">
        <v>10</v>
      </c>
      <c r="D13630" s="4" t="s">
        <v>45</v>
      </c>
      <c r="E13630" s="4" t="s">
        <v>14</v>
      </c>
      <c r="F13630" s="4" t="s">
        <v>14</v>
      </c>
    </row>
    <row r="13631" spans="1:10">
      <c r="A13631" t="n">
        <v>109055</v>
      </c>
      <c r="B13631" s="28" t="n">
        <v>26</v>
      </c>
      <c r="C13631" s="7" t="n">
        <v>0</v>
      </c>
      <c r="D13631" s="7" t="s">
        <v>882</v>
      </c>
      <c r="E13631" s="7" t="n">
        <v>2</v>
      </c>
      <c r="F13631" s="7" t="n">
        <v>0</v>
      </c>
    </row>
    <row r="13632" spans="1:10">
      <c r="A13632" t="s">
        <v>4</v>
      </c>
      <c r="B13632" s="4" t="s">
        <v>5</v>
      </c>
    </row>
    <row r="13633" spans="1:8">
      <c r="A13633" t="n">
        <v>109106</v>
      </c>
      <c r="B13633" s="29" t="n">
        <v>28</v>
      </c>
    </row>
    <row r="13634" spans="1:8">
      <c r="A13634" t="s">
        <v>4</v>
      </c>
      <c r="B13634" s="4" t="s">
        <v>5</v>
      </c>
      <c r="C13634" s="4" t="s">
        <v>10</v>
      </c>
      <c r="D13634" s="4" t="s">
        <v>24</v>
      </c>
      <c r="E13634" s="4" t="s">
        <v>24</v>
      </c>
      <c r="F13634" s="4" t="s">
        <v>24</v>
      </c>
      <c r="G13634" s="4" t="s">
        <v>10</v>
      </c>
      <c r="H13634" s="4" t="s">
        <v>10</v>
      </c>
    </row>
    <row r="13635" spans="1:8">
      <c r="A13635" t="n">
        <v>109107</v>
      </c>
      <c r="B13635" s="52" t="n">
        <v>60</v>
      </c>
      <c r="C13635" s="7" t="n">
        <v>8</v>
      </c>
      <c r="D13635" s="7" t="n">
        <v>0</v>
      </c>
      <c r="E13635" s="7" t="n">
        <v>20</v>
      </c>
      <c r="F13635" s="7" t="n">
        <v>0</v>
      </c>
      <c r="G13635" s="7" t="n">
        <v>300</v>
      </c>
      <c r="H13635" s="7" t="n">
        <v>0</v>
      </c>
    </row>
    <row r="13636" spans="1:8">
      <c r="A13636" t="s">
        <v>4</v>
      </c>
      <c r="B13636" s="4" t="s">
        <v>5</v>
      </c>
      <c r="C13636" s="4" t="s">
        <v>10</v>
      </c>
      <c r="D13636" s="4" t="s">
        <v>24</v>
      </c>
      <c r="E13636" s="4" t="s">
        <v>24</v>
      </c>
      <c r="F13636" s="4" t="s">
        <v>24</v>
      </c>
      <c r="G13636" s="4" t="s">
        <v>10</v>
      </c>
      <c r="H13636" s="4" t="s">
        <v>10</v>
      </c>
    </row>
    <row r="13637" spans="1:8">
      <c r="A13637" t="n">
        <v>109126</v>
      </c>
      <c r="B13637" s="52" t="n">
        <v>60</v>
      </c>
      <c r="C13637" s="7" t="n">
        <v>61491</v>
      </c>
      <c r="D13637" s="7" t="n">
        <v>0</v>
      </c>
      <c r="E13637" s="7" t="n">
        <v>20</v>
      </c>
      <c r="F13637" s="7" t="n">
        <v>0</v>
      </c>
      <c r="G13637" s="7" t="n">
        <v>300</v>
      </c>
      <c r="H13637" s="7" t="n">
        <v>0</v>
      </c>
    </row>
    <row r="13638" spans="1:8">
      <c r="A13638" t="s">
        <v>4</v>
      </c>
      <c r="B13638" s="4" t="s">
        <v>5</v>
      </c>
      <c r="C13638" s="4" t="s">
        <v>10</v>
      </c>
      <c r="D13638" s="4" t="s">
        <v>24</v>
      </c>
      <c r="E13638" s="4" t="s">
        <v>24</v>
      </c>
      <c r="F13638" s="4" t="s">
        <v>24</v>
      </c>
      <c r="G13638" s="4" t="s">
        <v>10</v>
      </c>
      <c r="H13638" s="4" t="s">
        <v>10</v>
      </c>
    </row>
    <row r="13639" spans="1:8">
      <c r="A13639" t="n">
        <v>109145</v>
      </c>
      <c r="B13639" s="52" t="n">
        <v>60</v>
      </c>
      <c r="C13639" s="7" t="n">
        <v>61492</v>
      </c>
      <c r="D13639" s="7" t="n">
        <v>0</v>
      </c>
      <c r="E13639" s="7" t="n">
        <v>20</v>
      </c>
      <c r="F13639" s="7" t="n">
        <v>0</v>
      </c>
      <c r="G13639" s="7" t="n">
        <v>300</v>
      </c>
      <c r="H13639" s="7" t="n">
        <v>0</v>
      </c>
    </row>
    <row r="13640" spans="1:8">
      <c r="A13640" t="s">
        <v>4</v>
      </c>
      <c r="B13640" s="4" t="s">
        <v>5</v>
      </c>
      <c r="C13640" s="4" t="s">
        <v>10</v>
      </c>
      <c r="D13640" s="4" t="s">
        <v>24</v>
      </c>
      <c r="E13640" s="4" t="s">
        <v>24</v>
      </c>
      <c r="F13640" s="4" t="s">
        <v>24</v>
      </c>
      <c r="G13640" s="4" t="s">
        <v>10</v>
      </c>
      <c r="H13640" s="4" t="s">
        <v>10</v>
      </c>
    </row>
    <row r="13641" spans="1:8">
      <c r="A13641" t="n">
        <v>109164</v>
      </c>
      <c r="B13641" s="52" t="n">
        <v>60</v>
      </c>
      <c r="C13641" s="7" t="n">
        <v>61493</v>
      </c>
      <c r="D13641" s="7" t="n">
        <v>0</v>
      </c>
      <c r="E13641" s="7" t="n">
        <v>20</v>
      </c>
      <c r="F13641" s="7" t="n">
        <v>0</v>
      </c>
      <c r="G13641" s="7" t="n">
        <v>300</v>
      </c>
      <c r="H13641" s="7" t="n">
        <v>0</v>
      </c>
    </row>
    <row r="13642" spans="1:8">
      <c r="A13642" t="s">
        <v>4</v>
      </c>
      <c r="B13642" s="4" t="s">
        <v>5</v>
      </c>
      <c r="C13642" s="4" t="s">
        <v>10</v>
      </c>
      <c r="D13642" s="4" t="s">
        <v>24</v>
      </c>
      <c r="E13642" s="4" t="s">
        <v>24</v>
      </c>
      <c r="F13642" s="4" t="s">
        <v>24</v>
      </c>
      <c r="G13642" s="4" t="s">
        <v>10</v>
      </c>
      <c r="H13642" s="4" t="s">
        <v>10</v>
      </c>
    </row>
    <row r="13643" spans="1:8">
      <c r="A13643" t="n">
        <v>109183</v>
      </c>
      <c r="B13643" s="52" t="n">
        <v>60</v>
      </c>
      <c r="C13643" s="7" t="n">
        <v>61494</v>
      </c>
      <c r="D13643" s="7" t="n">
        <v>0</v>
      </c>
      <c r="E13643" s="7" t="n">
        <v>20</v>
      </c>
      <c r="F13643" s="7" t="n">
        <v>0</v>
      </c>
      <c r="G13643" s="7" t="n">
        <v>300</v>
      </c>
      <c r="H13643" s="7" t="n">
        <v>0</v>
      </c>
    </row>
    <row r="13644" spans="1:8">
      <c r="A13644" t="s">
        <v>4</v>
      </c>
      <c r="B13644" s="4" t="s">
        <v>5</v>
      </c>
      <c r="C13644" s="4" t="s">
        <v>10</v>
      </c>
      <c r="D13644" s="4" t="s">
        <v>24</v>
      </c>
      <c r="E13644" s="4" t="s">
        <v>24</v>
      </c>
      <c r="F13644" s="4" t="s">
        <v>24</v>
      </c>
      <c r="G13644" s="4" t="s">
        <v>10</v>
      </c>
      <c r="H13644" s="4" t="s">
        <v>10</v>
      </c>
    </row>
    <row r="13645" spans="1:8">
      <c r="A13645" t="n">
        <v>109202</v>
      </c>
      <c r="B13645" s="52" t="n">
        <v>60</v>
      </c>
      <c r="C13645" s="7" t="n">
        <v>61495</v>
      </c>
      <c r="D13645" s="7" t="n">
        <v>0</v>
      </c>
      <c r="E13645" s="7" t="n">
        <v>20</v>
      </c>
      <c r="F13645" s="7" t="n">
        <v>0</v>
      </c>
      <c r="G13645" s="7" t="n">
        <v>300</v>
      </c>
      <c r="H13645" s="7" t="n">
        <v>0</v>
      </c>
    </row>
    <row r="13646" spans="1:8">
      <c r="A13646" t="s">
        <v>4</v>
      </c>
      <c r="B13646" s="4" t="s">
        <v>5</v>
      </c>
      <c r="C13646" s="4" t="s">
        <v>14</v>
      </c>
      <c r="D13646" s="53" t="s">
        <v>129</v>
      </c>
      <c r="E13646" s="4" t="s">
        <v>5</v>
      </c>
      <c r="F13646" s="4" t="s">
        <v>14</v>
      </c>
      <c r="G13646" s="4" t="s">
        <v>10</v>
      </c>
      <c r="H13646" s="53" t="s">
        <v>130</v>
      </c>
      <c r="I13646" s="4" t="s">
        <v>14</v>
      </c>
      <c r="J13646" s="4" t="s">
        <v>26</v>
      </c>
    </row>
    <row r="13647" spans="1:8">
      <c r="A13647" t="n">
        <v>109221</v>
      </c>
      <c r="B13647" s="12" t="n">
        <v>5</v>
      </c>
      <c r="C13647" s="7" t="n">
        <v>28</v>
      </c>
      <c r="D13647" s="53" t="s">
        <v>3</v>
      </c>
      <c r="E13647" s="54" t="n">
        <v>64</v>
      </c>
      <c r="F13647" s="7" t="n">
        <v>5</v>
      </c>
      <c r="G13647" s="7" t="n">
        <v>5</v>
      </c>
      <c r="H13647" s="53" t="s">
        <v>3</v>
      </c>
      <c r="I13647" s="7" t="n">
        <v>1</v>
      </c>
      <c r="J13647" s="13" t="n">
        <f t="normal" ca="1">A13651</f>
        <v>0</v>
      </c>
    </row>
    <row r="13648" spans="1:8">
      <c r="A13648" t="s">
        <v>4</v>
      </c>
      <c r="B13648" s="4" t="s">
        <v>5</v>
      </c>
      <c r="C13648" s="4" t="s">
        <v>10</v>
      </c>
      <c r="D13648" s="4" t="s">
        <v>10</v>
      </c>
      <c r="E13648" s="4" t="s">
        <v>10</v>
      </c>
      <c r="F13648" s="4" t="s">
        <v>9</v>
      </c>
      <c r="G13648" s="4" t="s">
        <v>9</v>
      </c>
      <c r="H13648" s="4" t="s">
        <v>9</v>
      </c>
    </row>
    <row r="13649" spans="1:10">
      <c r="A13649" t="n">
        <v>109232</v>
      </c>
      <c r="B13649" s="64" t="n">
        <v>61</v>
      </c>
      <c r="C13649" s="7" t="n">
        <v>7032</v>
      </c>
      <c r="D13649" s="7" t="n">
        <v>65535</v>
      </c>
      <c r="E13649" s="7" t="n">
        <v>1</v>
      </c>
      <c r="F13649" s="7" t="n">
        <v>-1029695078</v>
      </c>
      <c r="G13649" s="7" t="n">
        <v>1128740291</v>
      </c>
      <c r="H13649" s="7" t="n">
        <v>1110470820</v>
      </c>
    </row>
    <row r="13650" spans="1:10">
      <c r="A13650" t="s">
        <v>4</v>
      </c>
      <c r="B13650" s="4" t="s">
        <v>5</v>
      </c>
      <c r="C13650" s="4" t="s">
        <v>10</v>
      </c>
      <c r="D13650" s="4" t="s">
        <v>24</v>
      </c>
      <c r="E13650" s="4" t="s">
        <v>24</v>
      </c>
      <c r="F13650" s="4" t="s">
        <v>14</v>
      </c>
    </row>
    <row r="13651" spans="1:10">
      <c r="A13651" t="n">
        <v>109251</v>
      </c>
      <c r="B13651" s="50" t="n">
        <v>52</v>
      </c>
      <c r="C13651" s="7" t="n">
        <v>8</v>
      </c>
      <c r="D13651" s="7" t="n">
        <v>358.299987792969</v>
      </c>
      <c r="E13651" s="7" t="n">
        <v>10</v>
      </c>
      <c r="F13651" s="7" t="n">
        <v>0</v>
      </c>
    </row>
    <row r="13652" spans="1:10">
      <c r="A13652" t="s">
        <v>4</v>
      </c>
      <c r="B13652" s="4" t="s">
        <v>5</v>
      </c>
      <c r="C13652" s="4" t="s">
        <v>10</v>
      </c>
    </row>
    <row r="13653" spans="1:10">
      <c r="A13653" t="n">
        <v>109263</v>
      </c>
      <c r="B13653" s="27" t="n">
        <v>16</v>
      </c>
      <c r="C13653" s="7" t="n">
        <v>80</v>
      </c>
    </row>
    <row r="13654" spans="1:10">
      <c r="A13654" t="s">
        <v>4</v>
      </c>
      <c r="B13654" s="4" t="s">
        <v>5</v>
      </c>
      <c r="C13654" s="4" t="s">
        <v>10</v>
      </c>
      <c r="D13654" s="4" t="s">
        <v>24</v>
      </c>
      <c r="E13654" s="4" t="s">
        <v>24</v>
      </c>
      <c r="F13654" s="4" t="s">
        <v>14</v>
      </c>
    </row>
    <row r="13655" spans="1:10">
      <c r="A13655" t="n">
        <v>109266</v>
      </c>
      <c r="B13655" s="50" t="n">
        <v>52</v>
      </c>
      <c r="C13655" s="7" t="n">
        <v>61491</v>
      </c>
      <c r="D13655" s="7" t="n">
        <v>358.299987792969</v>
      </c>
      <c r="E13655" s="7" t="n">
        <v>10</v>
      </c>
      <c r="F13655" s="7" t="n">
        <v>0</v>
      </c>
    </row>
    <row r="13656" spans="1:10">
      <c r="A13656" t="s">
        <v>4</v>
      </c>
      <c r="B13656" s="4" t="s">
        <v>5</v>
      </c>
      <c r="C13656" s="4" t="s">
        <v>10</v>
      </c>
      <c r="D13656" s="4" t="s">
        <v>24</v>
      </c>
      <c r="E13656" s="4" t="s">
        <v>24</v>
      </c>
      <c r="F13656" s="4" t="s">
        <v>14</v>
      </c>
    </row>
    <row r="13657" spans="1:10">
      <c r="A13657" t="n">
        <v>109278</v>
      </c>
      <c r="B13657" s="50" t="n">
        <v>52</v>
      </c>
      <c r="C13657" s="7" t="n">
        <v>61492</v>
      </c>
      <c r="D13657" s="7" t="n">
        <v>358.299987792969</v>
      </c>
      <c r="E13657" s="7" t="n">
        <v>10</v>
      </c>
      <c r="F13657" s="7" t="n">
        <v>0</v>
      </c>
    </row>
    <row r="13658" spans="1:10">
      <c r="A13658" t="s">
        <v>4</v>
      </c>
      <c r="B13658" s="4" t="s">
        <v>5</v>
      </c>
      <c r="C13658" s="4" t="s">
        <v>10</v>
      </c>
    </row>
    <row r="13659" spans="1:10">
      <c r="A13659" t="n">
        <v>109290</v>
      </c>
      <c r="B13659" s="27" t="n">
        <v>16</v>
      </c>
      <c r="C13659" s="7" t="n">
        <v>80</v>
      </c>
    </row>
    <row r="13660" spans="1:10">
      <c r="A13660" t="s">
        <v>4</v>
      </c>
      <c r="B13660" s="4" t="s">
        <v>5</v>
      </c>
      <c r="C13660" s="4" t="s">
        <v>10</v>
      </c>
      <c r="D13660" s="4" t="s">
        <v>24</v>
      </c>
      <c r="E13660" s="4" t="s">
        <v>24</v>
      </c>
      <c r="F13660" s="4" t="s">
        <v>14</v>
      </c>
    </row>
    <row r="13661" spans="1:10">
      <c r="A13661" t="n">
        <v>109293</v>
      </c>
      <c r="B13661" s="50" t="n">
        <v>52</v>
      </c>
      <c r="C13661" s="7" t="n">
        <v>61493</v>
      </c>
      <c r="D13661" s="7" t="n">
        <v>358.299987792969</v>
      </c>
      <c r="E13661" s="7" t="n">
        <v>10</v>
      </c>
      <c r="F13661" s="7" t="n">
        <v>0</v>
      </c>
    </row>
    <row r="13662" spans="1:10">
      <c r="A13662" t="s">
        <v>4</v>
      </c>
      <c r="B13662" s="4" t="s">
        <v>5</v>
      </c>
      <c r="C13662" s="4" t="s">
        <v>10</v>
      </c>
      <c r="D13662" s="4" t="s">
        <v>24</v>
      </c>
      <c r="E13662" s="4" t="s">
        <v>24</v>
      </c>
      <c r="F13662" s="4" t="s">
        <v>14</v>
      </c>
    </row>
    <row r="13663" spans="1:10">
      <c r="A13663" t="n">
        <v>109305</v>
      </c>
      <c r="B13663" s="50" t="n">
        <v>52</v>
      </c>
      <c r="C13663" s="7" t="n">
        <v>61494</v>
      </c>
      <c r="D13663" s="7" t="n">
        <v>358.299987792969</v>
      </c>
      <c r="E13663" s="7" t="n">
        <v>10</v>
      </c>
      <c r="F13663" s="7" t="n">
        <v>0</v>
      </c>
    </row>
    <row r="13664" spans="1:10">
      <c r="A13664" t="s">
        <v>4</v>
      </c>
      <c r="B13664" s="4" t="s">
        <v>5</v>
      </c>
      <c r="C13664" s="4" t="s">
        <v>10</v>
      </c>
    </row>
    <row r="13665" spans="1:8">
      <c r="A13665" t="n">
        <v>109317</v>
      </c>
      <c r="B13665" s="27" t="n">
        <v>16</v>
      </c>
      <c r="C13665" s="7" t="n">
        <v>80</v>
      </c>
    </row>
    <row r="13666" spans="1:8">
      <c r="A13666" t="s">
        <v>4</v>
      </c>
      <c r="B13666" s="4" t="s">
        <v>5</v>
      </c>
      <c r="C13666" s="4" t="s">
        <v>10</v>
      </c>
      <c r="D13666" s="4" t="s">
        <v>24</v>
      </c>
      <c r="E13666" s="4" t="s">
        <v>24</v>
      </c>
      <c r="F13666" s="4" t="s">
        <v>14</v>
      </c>
    </row>
    <row r="13667" spans="1:8">
      <c r="A13667" t="n">
        <v>109320</v>
      </c>
      <c r="B13667" s="50" t="n">
        <v>52</v>
      </c>
      <c r="C13667" s="7" t="n">
        <v>61495</v>
      </c>
      <c r="D13667" s="7" t="n">
        <v>358.299987792969</v>
      </c>
      <c r="E13667" s="7" t="n">
        <v>10</v>
      </c>
      <c r="F13667" s="7" t="n">
        <v>0</v>
      </c>
    </row>
    <row r="13668" spans="1:8">
      <c r="A13668" t="s">
        <v>4</v>
      </c>
      <c r="B13668" s="4" t="s">
        <v>5</v>
      </c>
      <c r="C13668" s="4" t="s">
        <v>10</v>
      </c>
    </row>
    <row r="13669" spans="1:8">
      <c r="A13669" t="n">
        <v>109332</v>
      </c>
      <c r="B13669" s="51" t="n">
        <v>54</v>
      </c>
      <c r="C13669" s="7" t="n">
        <v>8</v>
      </c>
    </row>
    <row r="13670" spans="1:8">
      <c r="A13670" t="s">
        <v>4</v>
      </c>
      <c r="B13670" s="4" t="s">
        <v>5</v>
      </c>
      <c r="C13670" s="4" t="s">
        <v>10</v>
      </c>
    </row>
    <row r="13671" spans="1:8">
      <c r="A13671" t="n">
        <v>109335</v>
      </c>
      <c r="B13671" s="51" t="n">
        <v>54</v>
      </c>
      <c r="C13671" s="7" t="n">
        <v>61491</v>
      </c>
    </row>
    <row r="13672" spans="1:8">
      <c r="A13672" t="s">
        <v>4</v>
      </c>
      <c r="B13672" s="4" t="s">
        <v>5</v>
      </c>
      <c r="C13672" s="4" t="s">
        <v>10</v>
      </c>
    </row>
    <row r="13673" spans="1:8">
      <c r="A13673" t="n">
        <v>109338</v>
      </c>
      <c r="B13673" s="51" t="n">
        <v>54</v>
      </c>
      <c r="C13673" s="7" t="n">
        <v>61492</v>
      </c>
    </row>
    <row r="13674" spans="1:8">
      <c r="A13674" t="s">
        <v>4</v>
      </c>
      <c r="B13674" s="4" t="s">
        <v>5</v>
      </c>
      <c r="C13674" s="4" t="s">
        <v>10</v>
      </c>
    </row>
    <row r="13675" spans="1:8">
      <c r="A13675" t="n">
        <v>109341</v>
      </c>
      <c r="B13675" s="51" t="n">
        <v>54</v>
      </c>
      <c r="C13675" s="7" t="n">
        <v>61493</v>
      </c>
    </row>
    <row r="13676" spans="1:8">
      <c r="A13676" t="s">
        <v>4</v>
      </c>
      <c r="B13676" s="4" t="s">
        <v>5</v>
      </c>
      <c r="C13676" s="4" t="s">
        <v>10</v>
      </c>
    </row>
    <row r="13677" spans="1:8">
      <c r="A13677" t="n">
        <v>109344</v>
      </c>
      <c r="B13677" s="51" t="n">
        <v>54</v>
      </c>
      <c r="C13677" s="7" t="n">
        <v>61494</v>
      </c>
    </row>
    <row r="13678" spans="1:8">
      <c r="A13678" t="s">
        <v>4</v>
      </c>
      <c r="B13678" s="4" t="s">
        <v>5</v>
      </c>
      <c r="C13678" s="4" t="s">
        <v>10</v>
      </c>
    </row>
    <row r="13679" spans="1:8">
      <c r="A13679" t="n">
        <v>109347</v>
      </c>
      <c r="B13679" s="51" t="n">
        <v>54</v>
      </c>
      <c r="C13679" s="7" t="n">
        <v>61495</v>
      </c>
    </row>
    <row r="13680" spans="1:8">
      <c r="A13680" t="s">
        <v>4</v>
      </c>
      <c r="B13680" s="4" t="s">
        <v>5</v>
      </c>
      <c r="C13680" s="4" t="s">
        <v>14</v>
      </c>
      <c r="D13680" s="53" t="s">
        <v>129</v>
      </c>
      <c r="E13680" s="4" t="s">
        <v>5</v>
      </c>
      <c r="F13680" s="4" t="s">
        <v>14</v>
      </c>
      <c r="G13680" s="4" t="s">
        <v>10</v>
      </c>
      <c r="H13680" s="53" t="s">
        <v>130</v>
      </c>
      <c r="I13680" s="4" t="s">
        <v>14</v>
      </c>
      <c r="J13680" s="4" t="s">
        <v>26</v>
      </c>
    </row>
    <row r="13681" spans="1:10">
      <c r="A13681" t="n">
        <v>109350</v>
      </c>
      <c r="B13681" s="12" t="n">
        <v>5</v>
      </c>
      <c r="C13681" s="7" t="n">
        <v>28</v>
      </c>
      <c r="D13681" s="53" t="s">
        <v>3</v>
      </c>
      <c r="E13681" s="54" t="n">
        <v>64</v>
      </c>
      <c r="F13681" s="7" t="n">
        <v>5</v>
      </c>
      <c r="G13681" s="7" t="n">
        <v>7</v>
      </c>
      <c r="H13681" s="53" t="s">
        <v>3</v>
      </c>
      <c r="I13681" s="7" t="n">
        <v>1</v>
      </c>
      <c r="J13681" s="13" t="n">
        <f t="normal" ca="1">A13691</f>
        <v>0</v>
      </c>
    </row>
    <row r="13682" spans="1:10">
      <c r="A13682" t="s">
        <v>4</v>
      </c>
      <c r="B13682" s="4" t="s">
        <v>5</v>
      </c>
      <c r="C13682" s="4" t="s">
        <v>14</v>
      </c>
      <c r="D13682" s="4" t="s">
        <v>10</v>
      </c>
      <c r="E13682" s="4" t="s">
        <v>6</v>
      </c>
    </row>
    <row r="13683" spans="1:10">
      <c r="A13683" t="n">
        <v>109361</v>
      </c>
      <c r="B13683" s="26" t="n">
        <v>51</v>
      </c>
      <c r="C13683" s="7" t="n">
        <v>4</v>
      </c>
      <c r="D13683" s="7" t="n">
        <v>7</v>
      </c>
      <c r="E13683" s="7" t="s">
        <v>44</v>
      </c>
    </row>
    <row r="13684" spans="1:10">
      <c r="A13684" t="s">
        <v>4</v>
      </c>
      <c r="B13684" s="4" t="s">
        <v>5</v>
      </c>
      <c r="C13684" s="4" t="s">
        <v>10</v>
      </c>
    </row>
    <row r="13685" spans="1:10">
      <c r="A13685" t="n">
        <v>109374</v>
      </c>
      <c r="B13685" s="27" t="n">
        <v>16</v>
      </c>
      <c r="C13685" s="7" t="n">
        <v>0</v>
      </c>
    </row>
    <row r="13686" spans="1:10">
      <c r="A13686" t="s">
        <v>4</v>
      </c>
      <c r="B13686" s="4" t="s">
        <v>5</v>
      </c>
      <c r="C13686" s="4" t="s">
        <v>10</v>
      </c>
      <c r="D13686" s="4" t="s">
        <v>45</v>
      </c>
      <c r="E13686" s="4" t="s">
        <v>14</v>
      </c>
      <c r="F13686" s="4" t="s">
        <v>14</v>
      </c>
    </row>
    <row r="13687" spans="1:10">
      <c r="A13687" t="n">
        <v>109377</v>
      </c>
      <c r="B13687" s="28" t="n">
        <v>26</v>
      </c>
      <c r="C13687" s="7" t="n">
        <v>7</v>
      </c>
      <c r="D13687" s="7" t="s">
        <v>883</v>
      </c>
      <c r="E13687" s="7" t="n">
        <v>2</v>
      </c>
      <c r="F13687" s="7" t="n">
        <v>0</v>
      </c>
    </row>
    <row r="13688" spans="1:10">
      <c r="A13688" t="s">
        <v>4</v>
      </c>
      <c r="B13688" s="4" t="s">
        <v>5</v>
      </c>
    </row>
    <row r="13689" spans="1:10">
      <c r="A13689" t="n">
        <v>109393</v>
      </c>
      <c r="B13689" s="29" t="n">
        <v>28</v>
      </c>
    </row>
    <row r="13690" spans="1:10">
      <c r="A13690" t="s">
        <v>4</v>
      </c>
      <c r="B13690" s="4" t="s">
        <v>5</v>
      </c>
      <c r="C13690" s="4" t="s">
        <v>14</v>
      </c>
      <c r="D13690" s="53" t="s">
        <v>129</v>
      </c>
      <c r="E13690" s="4" t="s">
        <v>5</v>
      </c>
      <c r="F13690" s="4" t="s">
        <v>14</v>
      </c>
      <c r="G13690" s="4" t="s">
        <v>10</v>
      </c>
      <c r="H13690" s="53" t="s">
        <v>130</v>
      </c>
      <c r="I13690" s="4" t="s">
        <v>14</v>
      </c>
      <c r="J13690" s="4" t="s">
        <v>26</v>
      </c>
    </row>
    <row r="13691" spans="1:10">
      <c r="A13691" t="n">
        <v>109394</v>
      </c>
      <c r="B13691" s="12" t="n">
        <v>5</v>
      </c>
      <c r="C13691" s="7" t="n">
        <v>28</v>
      </c>
      <c r="D13691" s="53" t="s">
        <v>3</v>
      </c>
      <c r="E13691" s="54" t="n">
        <v>64</v>
      </c>
      <c r="F13691" s="7" t="n">
        <v>5</v>
      </c>
      <c r="G13691" s="7" t="n">
        <v>3</v>
      </c>
      <c r="H13691" s="53" t="s">
        <v>3</v>
      </c>
      <c r="I13691" s="7" t="n">
        <v>1</v>
      </c>
      <c r="J13691" s="13" t="n">
        <f t="normal" ca="1">A13701</f>
        <v>0</v>
      </c>
    </row>
    <row r="13692" spans="1:10">
      <c r="A13692" t="s">
        <v>4</v>
      </c>
      <c r="B13692" s="4" t="s">
        <v>5</v>
      </c>
      <c r="C13692" s="4" t="s">
        <v>14</v>
      </c>
      <c r="D13692" s="4" t="s">
        <v>10</v>
      </c>
      <c r="E13692" s="4" t="s">
        <v>6</v>
      </c>
    </row>
    <row r="13693" spans="1:10">
      <c r="A13693" t="n">
        <v>109405</v>
      </c>
      <c r="B13693" s="26" t="n">
        <v>51</v>
      </c>
      <c r="C13693" s="7" t="n">
        <v>4</v>
      </c>
      <c r="D13693" s="7" t="n">
        <v>3</v>
      </c>
      <c r="E13693" s="7" t="s">
        <v>44</v>
      </c>
    </row>
    <row r="13694" spans="1:10">
      <c r="A13694" t="s">
        <v>4</v>
      </c>
      <c r="B13694" s="4" t="s">
        <v>5</v>
      </c>
      <c r="C13694" s="4" t="s">
        <v>10</v>
      </c>
    </row>
    <row r="13695" spans="1:10">
      <c r="A13695" t="n">
        <v>109418</v>
      </c>
      <c r="B13695" s="27" t="n">
        <v>16</v>
      </c>
      <c r="C13695" s="7" t="n">
        <v>0</v>
      </c>
    </row>
    <row r="13696" spans="1:10">
      <c r="A13696" t="s">
        <v>4</v>
      </c>
      <c r="B13696" s="4" t="s">
        <v>5</v>
      </c>
      <c r="C13696" s="4" t="s">
        <v>10</v>
      </c>
      <c r="D13696" s="4" t="s">
        <v>45</v>
      </c>
      <c r="E13696" s="4" t="s">
        <v>14</v>
      </c>
      <c r="F13696" s="4" t="s">
        <v>14</v>
      </c>
    </row>
    <row r="13697" spans="1:10">
      <c r="A13697" t="n">
        <v>109421</v>
      </c>
      <c r="B13697" s="28" t="n">
        <v>26</v>
      </c>
      <c r="C13697" s="7" t="n">
        <v>3</v>
      </c>
      <c r="D13697" s="7" t="s">
        <v>884</v>
      </c>
      <c r="E13697" s="7" t="n">
        <v>2</v>
      </c>
      <c r="F13697" s="7" t="n">
        <v>0</v>
      </c>
    </row>
    <row r="13698" spans="1:10">
      <c r="A13698" t="s">
        <v>4</v>
      </c>
      <c r="B13698" s="4" t="s">
        <v>5</v>
      </c>
    </row>
    <row r="13699" spans="1:10">
      <c r="A13699" t="n">
        <v>109464</v>
      </c>
      <c r="B13699" s="29" t="n">
        <v>28</v>
      </c>
    </row>
    <row r="13700" spans="1:10">
      <c r="A13700" t="s">
        <v>4</v>
      </c>
      <c r="B13700" s="4" t="s">
        <v>5</v>
      </c>
      <c r="C13700" s="4" t="s">
        <v>10</v>
      </c>
    </row>
    <row r="13701" spans="1:10">
      <c r="A13701" t="n">
        <v>109465</v>
      </c>
      <c r="B13701" s="27" t="n">
        <v>16</v>
      </c>
      <c r="C13701" s="7" t="n">
        <v>500</v>
      </c>
    </row>
    <row r="13702" spans="1:10">
      <c r="A13702" t="s">
        <v>4</v>
      </c>
      <c r="B13702" s="4" t="s">
        <v>5</v>
      </c>
      <c r="C13702" s="4" t="s">
        <v>14</v>
      </c>
      <c r="D13702" s="4" t="s">
        <v>10</v>
      </c>
      <c r="E13702" s="4" t="s">
        <v>24</v>
      </c>
    </row>
    <row r="13703" spans="1:10">
      <c r="A13703" t="n">
        <v>109468</v>
      </c>
      <c r="B13703" s="23" t="n">
        <v>58</v>
      </c>
      <c r="C13703" s="7" t="n">
        <v>101</v>
      </c>
      <c r="D13703" s="7" t="n">
        <v>500</v>
      </c>
      <c r="E13703" s="7" t="n">
        <v>1</v>
      </c>
    </row>
    <row r="13704" spans="1:10">
      <c r="A13704" t="s">
        <v>4</v>
      </c>
      <c r="B13704" s="4" t="s">
        <v>5</v>
      </c>
      <c r="C13704" s="4" t="s">
        <v>14</v>
      </c>
      <c r="D13704" s="4" t="s">
        <v>10</v>
      </c>
    </row>
    <row r="13705" spans="1:10">
      <c r="A13705" t="n">
        <v>109476</v>
      </c>
      <c r="B13705" s="23" t="n">
        <v>58</v>
      </c>
      <c r="C13705" s="7" t="n">
        <v>254</v>
      </c>
      <c r="D13705" s="7" t="n">
        <v>0</v>
      </c>
    </row>
    <row r="13706" spans="1:10">
      <c r="A13706" t="s">
        <v>4</v>
      </c>
      <c r="B13706" s="4" t="s">
        <v>5</v>
      </c>
      <c r="C13706" s="4" t="s">
        <v>14</v>
      </c>
      <c r="D13706" s="4" t="s">
        <v>14</v>
      </c>
      <c r="E13706" s="4" t="s">
        <v>24</v>
      </c>
      <c r="F13706" s="4" t="s">
        <v>24</v>
      </c>
      <c r="G13706" s="4" t="s">
        <v>24</v>
      </c>
      <c r="H13706" s="4" t="s">
        <v>10</v>
      </c>
    </row>
    <row r="13707" spans="1:10">
      <c r="A13707" t="n">
        <v>109480</v>
      </c>
      <c r="B13707" s="33" t="n">
        <v>45</v>
      </c>
      <c r="C13707" s="7" t="n">
        <v>2</v>
      </c>
      <c r="D13707" s="7" t="n">
        <v>3</v>
      </c>
      <c r="E13707" s="7" t="n">
        <v>-88.9700012207031</v>
      </c>
      <c r="F13707" s="7" t="n">
        <v>175.649993896484</v>
      </c>
      <c r="G13707" s="7" t="n">
        <v>33.5499992370605</v>
      </c>
      <c r="H13707" s="7" t="n">
        <v>0</v>
      </c>
    </row>
    <row r="13708" spans="1:10">
      <c r="A13708" t="s">
        <v>4</v>
      </c>
      <c r="B13708" s="4" t="s">
        <v>5</v>
      </c>
      <c r="C13708" s="4" t="s">
        <v>14</v>
      </c>
      <c r="D13708" s="4" t="s">
        <v>14</v>
      </c>
      <c r="E13708" s="4" t="s">
        <v>24</v>
      </c>
      <c r="F13708" s="4" t="s">
        <v>24</v>
      </c>
      <c r="G13708" s="4" t="s">
        <v>24</v>
      </c>
      <c r="H13708" s="4" t="s">
        <v>10</v>
      </c>
      <c r="I13708" s="4" t="s">
        <v>14</v>
      </c>
    </row>
    <row r="13709" spans="1:10">
      <c r="A13709" t="n">
        <v>109497</v>
      </c>
      <c r="B13709" s="33" t="n">
        <v>45</v>
      </c>
      <c r="C13709" s="7" t="n">
        <v>4</v>
      </c>
      <c r="D13709" s="7" t="n">
        <v>3</v>
      </c>
      <c r="E13709" s="7" t="n">
        <v>1.51999998092651</v>
      </c>
      <c r="F13709" s="7" t="n">
        <v>248.309997558594</v>
      </c>
      <c r="G13709" s="7" t="n">
        <v>0</v>
      </c>
      <c r="H13709" s="7" t="n">
        <v>0</v>
      </c>
      <c r="I13709" s="7" t="n">
        <v>0</v>
      </c>
    </row>
    <row r="13710" spans="1:10">
      <c r="A13710" t="s">
        <v>4</v>
      </c>
      <c r="B13710" s="4" t="s">
        <v>5</v>
      </c>
      <c r="C13710" s="4" t="s">
        <v>14</v>
      </c>
      <c r="D13710" s="4" t="s">
        <v>14</v>
      </c>
      <c r="E13710" s="4" t="s">
        <v>24</v>
      </c>
      <c r="F13710" s="4" t="s">
        <v>10</v>
      </c>
    </row>
    <row r="13711" spans="1:10">
      <c r="A13711" t="n">
        <v>109515</v>
      </c>
      <c r="B13711" s="33" t="n">
        <v>45</v>
      </c>
      <c r="C13711" s="7" t="n">
        <v>5</v>
      </c>
      <c r="D13711" s="7" t="n">
        <v>3</v>
      </c>
      <c r="E13711" s="7" t="n">
        <v>11.8000001907349</v>
      </c>
      <c r="F13711" s="7" t="n">
        <v>0</v>
      </c>
    </row>
    <row r="13712" spans="1:10">
      <c r="A13712" t="s">
        <v>4</v>
      </c>
      <c r="B13712" s="4" t="s">
        <v>5</v>
      </c>
      <c r="C13712" s="4" t="s">
        <v>14</v>
      </c>
      <c r="D13712" s="4" t="s">
        <v>14</v>
      </c>
      <c r="E13712" s="4" t="s">
        <v>24</v>
      </c>
      <c r="F13712" s="4" t="s">
        <v>10</v>
      </c>
    </row>
    <row r="13713" spans="1:9">
      <c r="A13713" t="n">
        <v>109524</v>
      </c>
      <c r="B13713" s="33" t="n">
        <v>45</v>
      </c>
      <c r="C13713" s="7" t="n">
        <v>11</v>
      </c>
      <c r="D13713" s="7" t="n">
        <v>3</v>
      </c>
      <c r="E13713" s="7" t="n">
        <v>38.5999984741211</v>
      </c>
      <c r="F13713" s="7" t="n">
        <v>0</v>
      </c>
    </row>
    <row r="13714" spans="1:9">
      <c r="A13714" t="s">
        <v>4</v>
      </c>
      <c r="B13714" s="4" t="s">
        <v>5</v>
      </c>
      <c r="C13714" s="4" t="s">
        <v>14</v>
      </c>
      <c r="D13714" s="4" t="s">
        <v>14</v>
      </c>
      <c r="E13714" s="4" t="s">
        <v>24</v>
      </c>
      <c r="F13714" s="4" t="s">
        <v>24</v>
      </c>
      <c r="G13714" s="4" t="s">
        <v>24</v>
      </c>
      <c r="H13714" s="4" t="s">
        <v>10</v>
      </c>
    </row>
    <row r="13715" spans="1:9">
      <c r="A13715" t="n">
        <v>109533</v>
      </c>
      <c r="B13715" s="33" t="n">
        <v>45</v>
      </c>
      <c r="C13715" s="7" t="n">
        <v>2</v>
      </c>
      <c r="D13715" s="7" t="n">
        <v>3</v>
      </c>
      <c r="E13715" s="7" t="n">
        <v>-86.4000015258789</v>
      </c>
      <c r="F13715" s="7" t="n">
        <v>188.169998168945</v>
      </c>
      <c r="G13715" s="7" t="n">
        <v>38.1100006103516</v>
      </c>
      <c r="H13715" s="7" t="n">
        <v>5000</v>
      </c>
    </row>
    <row r="13716" spans="1:9">
      <c r="A13716" t="s">
        <v>4</v>
      </c>
      <c r="B13716" s="4" t="s">
        <v>5</v>
      </c>
      <c r="C13716" s="4" t="s">
        <v>14</v>
      </c>
      <c r="D13716" s="4" t="s">
        <v>14</v>
      </c>
      <c r="E13716" s="4" t="s">
        <v>24</v>
      </c>
      <c r="F13716" s="4" t="s">
        <v>24</v>
      </c>
      <c r="G13716" s="4" t="s">
        <v>24</v>
      </c>
      <c r="H13716" s="4" t="s">
        <v>10</v>
      </c>
      <c r="I13716" s="4" t="s">
        <v>14</v>
      </c>
    </row>
    <row r="13717" spans="1:9">
      <c r="A13717" t="n">
        <v>109550</v>
      </c>
      <c r="B13717" s="33" t="n">
        <v>45</v>
      </c>
      <c r="C13717" s="7" t="n">
        <v>4</v>
      </c>
      <c r="D13717" s="7" t="n">
        <v>3</v>
      </c>
      <c r="E13717" s="7" t="n">
        <v>-31.9899997711182</v>
      </c>
      <c r="F13717" s="7" t="n">
        <v>229.820007324219</v>
      </c>
      <c r="G13717" s="7" t="n">
        <v>0</v>
      </c>
      <c r="H13717" s="7" t="n">
        <v>5000</v>
      </c>
      <c r="I13717" s="7" t="n">
        <v>0</v>
      </c>
    </row>
    <row r="13718" spans="1:9">
      <c r="A13718" t="s">
        <v>4</v>
      </c>
      <c r="B13718" s="4" t="s">
        <v>5</v>
      </c>
      <c r="C13718" s="4" t="s">
        <v>14</v>
      </c>
      <c r="D13718" s="4" t="s">
        <v>10</v>
      </c>
    </row>
    <row r="13719" spans="1:9">
      <c r="A13719" t="n">
        <v>109568</v>
      </c>
      <c r="B13719" s="23" t="n">
        <v>58</v>
      </c>
      <c r="C13719" s="7" t="n">
        <v>255</v>
      </c>
      <c r="D13719" s="7" t="n">
        <v>0</v>
      </c>
    </row>
    <row r="13720" spans="1:9">
      <c r="A13720" t="s">
        <v>4</v>
      </c>
      <c r="B13720" s="4" t="s">
        <v>5</v>
      </c>
      <c r="C13720" s="4" t="s">
        <v>14</v>
      </c>
      <c r="D13720" s="4" t="s">
        <v>10</v>
      </c>
    </row>
    <row r="13721" spans="1:9">
      <c r="A13721" t="n">
        <v>109572</v>
      </c>
      <c r="B13721" s="33" t="n">
        <v>45</v>
      </c>
      <c r="C13721" s="7" t="n">
        <v>7</v>
      </c>
      <c r="D13721" s="7" t="n">
        <v>255</v>
      </c>
    </row>
    <row r="13722" spans="1:9">
      <c r="A13722" t="s">
        <v>4</v>
      </c>
      <c r="B13722" s="4" t="s">
        <v>5</v>
      </c>
      <c r="C13722" s="4" t="s">
        <v>10</v>
      </c>
    </row>
    <row r="13723" spans="1:9">
      <c r="A13723" t="n">
        <v>109576</v>
      </c>
      <c r="B13723" s="27" t="n">
        <v>16</v>
      </c>
      <c r="C13723" s="7" t="n">
        <v>500</v>
      </c>
    </row>
    <row r="13724" spans="1:9">
      <c r="A13724" t="s">
        <v>4</v>
      </c>
      <c r="B13724" s="4" t="s">
        <v>5</v>
      </c>
      <c r="C13724" s="4" t="s">
        <v>14</v>
      </c>
      <c r="D13724" s="4" t="s">
        <v>10</v>
      </c>
      <c r="E13724" s="4" t="s">
        <v>10</v>
      </c>
      <c r="F13724" s="4" t="s">
        <v>10</v>
      </c>
      <c r="G13724" s="4" t="s">
        <v>10</v>
      </c>
      <c r="H13724" s="4" t="s">
        <v>10</v>
      </c>
      <c r="I13724" s="4" t="s">
        <v>6</v>
      </c>
      <c r="J13724" s="4" t="s">
        <v>24</v>
      </c>
      <c r="K13724" s="4" t="s">
        <v>24</v>
      </c>
      <c r="L13724" s="4" t="s">
        <v>24</v>
      </c>
      <c r="M13724" s="4" t="s">
        <v>9</v>
      </c>
      <c r="N13724" s="4" t="s">
        <v>9</v>
      </c>
      <c r="O13724" s="4" t="s">
        <v>24</v>
      </c>
      <c r="P13724" s="4" t="s">
        <v>24</v>
      </c>
      <c r="Q13724" s="4" t="s">
        <v>24</v>
      </c>
      <c r="R13724" s="4" t="s">
        <v>24</v>
      </c>
      <c r="S13724" s="4" t="s">
        <v>14</v>
      </c>
    </row>
    <row r="13725" spans="1:9">
      <c r="A13725" t="n">
        <v>109579</v>
      </c>
      <c r="B13725" s="57" t="n">
        <v>39</v>
      </c>
      <c r="C13725" s="7" t="n">
        <v>12</v>
      </c>
      <c r="D13725" s="7" t="n">
        <v>65533</v>
      </c>
      <c r="E13725" s="7" t="n">
        <v>222</v>
      </c>
      <c r="F13725" s="7" t="n">
        <v>0</v>
      </c>
      <c r="G13725" s="7" t="n">
        <v>65533</v>
      </c>
      <c r="H13725" s="7" t="n">
        <v>0</v>
      </c>
      <c r="I13725" s="7" t="s">
        <v>13</v>
      </c>
      <c r="J13725" s="7" t="n">
        <v>-80.0500030517578</v>
      </c>
      <c r="K13725" s="7" t="n">
        <v>199.210006713867</v>
      </c>
      <c r="L13725" s="7" t="n">
        <v>44.1100006103516</v>
      </c>
      <c r="M13725" s="7" t="n">
        <v>0</v>
      </c>
      <c r="N13725" s="7" t="n">
        <v>0</v>
      </c>
      <c r="O13725" s="7" t="n">
        <v>0</v>
      </c>
      <c r="P13725" s="7" t="n">
        <v>0.400000005960464</v>
      </c>
      <c r="Q13725" s="7" t="n">
        <v>0.400000005960464</v>
      </c>
      <c r="R13725" s="7" t="n">
        <v>0.400000005960464</v>
      </c>
      <c r="S13725" s="7" t="n">
        <v>122</v>
      </c>
    </row>
    <row r="13726" spans="1:9">
      <c r="A13726" t="s">
        <v>4</v>
      </c>
      <c r="B13726" s="4" t="s">
        <v>5</v>
      </c>
      <c r="C13726" s="4" t="s">
        <v>10</v>
      </c>
    </row>
    <row r="13727" spans="1:9">
      <c r="A13727" t="n">
        <v>109629</v>
      </c>
      <c r="B13727" s="27" t="n">
        <v>16</v>
      </c>
      <c r="C13727" s="7" t="n">
        <v>500</v>
      </c>
    </row>
    <row r="13728" spans="1:9">
      <c r="A13728" t="s">
        <v>4</v>
      </c>
      <c r="B13728" s="4" t="s">
        <v>5</v>
      </c>
      <c r="C13728" s="4" t="s">
        <v>14</v>
      </c>
      <c r="D13728" s="4" t="s">
        <v>14</v>
      </c>
      <c r="E13728" s="4" t="s">
        <v>14</v>
      </c>
      <c r="F13728" s="4" t="s">
        <v>14</v>
      </c>
    </row>
    <row r="13729" spans="1:19">
      <c r="A13729" t="n">
        <v>109632</v>
      </c>
      <c r="B13729" s="8" t="n">
        <v>14</v>
      </c>
      <c r="C13729" s="7" t="n">
        <v>0</v>
      </c>
      <c r="D13729" s="7" t="n">
        <v>0</v>
      </c>
      <c r="E13729" s="7" t="n">
        <v>0</v>
      </c>
      <c r="F13729" s="7" t="n">
        <v>4</v>
      </c>
    </row>
    <row r="13730" spans="1:19">
      <c r="A13730" t="s">
        <v>4</v>
      </c>
      <c r="B13730" s="4" t="s">
        <v>5</v>
      </c>
      <c r="C13730" s="4" t="s">
        <v>14</v>
      </c>
      <c r="D13730" s="53" t="s">
        <v>129</v>
      </c>
      <c r="E13730" s="4" t="s">
        <v>5</v>
      </c>
      <c r="F13730" s="4" t="s">
        <v>14</v>
      </c>
      <c r="G13730" s="4" t="s">
        <v>10</v>
      </c>
      <c r="H13730" s="53" t="s">
        <v>130</v>
      </c>
      <c r="I13730" s="4" t="s">
        <v>14</v>
      </c>
      <c r="J13730" s="4" t="s">
        <v>26</v>
      </c>
    </row>
    <row r="13731" spans="1:19">
      <c r="A13731" t="n">
        <v>109637</v>
      </c>
      <c r="B13731" s="12" t="n">
        <v>5</v>
      </c>
      <c r="C13731" s="7" t="n">
        <v>28</v>
      </c>
      <c r="D13731" s="53" t="s">
        <v>3</v>
      </c>
      <c r="E13731" s="54" t="n">
        <v>64</v>
      </c>
      <c r="F13731" s="7" t="n">
        <v>5</v>
      </c>
      <c r="G13731" s="7" t="n">
        <v>2</v>
      </c>
      <c r="H13731" s="53" t="s">
        <v>3</v>
      </c>
      <c r="I13731" s="7" t="n">
        <v>1</v>
      </c>
      <c r="J13731" s="13" t="n">
        <f t="normal" ca="1">A13743</f>
        <v>0</v>
      </c>
    </row>
    <row r="13732" spans="1:19">
      <c r="A13732" t="s">
        <v>4</v>
      </c>
      <c r="B13732" s="4" t="s">
        <v>5</v>
      </c>
      <c r="C13732" s="4" t="s">
        <v>14</v>
      </c>
      <c r="D13732" s="4" t="s">
        <v>10</v>
      </c>
      <c r="E13732" s="4" t="s">
        <v>10</v>
      </c>
      <c r="F13732" s="4" t="s">
        <v>14</v>
      </c>
    </row>
    <row r="13733" spans="1:19">
      <c r="A13733" t="n">
        <v>109648</v>
      </c>
      <c r="B13733" s="25" t="n">
        <v>25</v>
      </c>
      <c r="C13733" s="7" t="n">
        <v>1</v>
      </c>
      <c r="D13733" s="7" t="n">
        <v>10</v>
      </c>
      <c r="E13733" s="7" t="n">
        <v>680</v>
      </c>
      <c r="F13733" s="7" t="n">
        <v>1</v>
      </c>
    </row>
    <row r="13734" spans="1:19">
      <c r="A13734" t="s">
        <v>4</v>
      </c>
      <c r="B13734" s="4" t="s">
        <v>5</v>
      </c>
      <c r="C13734" s="4" t="s">
        <v>14</v>
      </c>
      <c r="D13734" s="4" t="s">
        <v>10</v>
      </c>
      <c r="E13734" s="4" t="s">
        <v>6</v>
      </c>
    </row>
    <row r="13735" spans="1:19">
      <c r="A13735" t="n">
        <v>109655</v>
      </c>
      <c r="B13735" s="26" t="n">
        <v>51</v>
      </c>
      <c r="C13735" s="7" t="n">
        <v>4</v>
      </c>
      <c r="D13735" s="7" t="n">
        <v>2</v>
      </c>
      <c r="E13735" s="7" t="s">
        <v>268</v>
      </c>
    </row>
    <row r="13736" spans="1:19">
      <c r="A13736" t="s">
        <v>4</v>
      </c>
      <c r="B13736" s="4" t="s">
        <v>5</v>
      </c>
      <c r="C13736" s="4" t="s">
        <v>10</v>
      </c>
    </row>
    <row r="13737" spans="1:19">
      <c r="A13737" t="n">
        <v>109669</v>
      </c>
      <c r="B13737" s="27" t="n">
        <v>16</v>
      </c>
      <c r="C13737" s="7" t="n">
        <v>0</v>
      </c>
    </row>
    <row r="13738" spans="1:19">
      <c r="A13738" t="s">
        <v>4</v>
      </c>
      <c r="B13738" s="4" t="s">
        <v>5</v>
      </c>
      <c r="C13738" s="4" t="s">
        <v>10</v>
      </c>
      <c r="D13738" s="4" t="s">
        <v>45</v>
      </c>
      <c r="E13738" s="4" t="s">
        <v>14</v>
      </c>
      <c r="F13738" s="4" t="s">
        <v>14</v>
      </c>
    </row>
    <row r="13739" spans="1:19">
      <c r="A13739" t="n">
        <v>109672</v>
      </c>
      <c r="B13739" s="28" t="n">
        <v>26</v>
      </c>
      <c r="C13739" s="7" t="n">
        <v>2</v>
      </c>
      <c r="D13739" s="7" t="s">
        <v>885</v>
      </c>
      <c r="E13739" s="7" t="n">
        <v>2</v>
      </c>
      <c r="F13739" s="7" t="n">
        <v>0</v>
      </c>
    </row>
    <row r="13740" spans="1:19">
      <c r="A13740" t="s">
        <v>4</v>
      </c>
      <c r="B13740" s="4" t="s">
        <v>5</v>
      </c>
    </row>
    <row r="13741" spans="1:19">
      <c r="A13741" t="n">
        <v>109699</v>
      </c>
      <c r="B13741" s="29" t="n">
        <v>28</v>
      </c>
    </row>
    <row r="13742" spans="1:19">
      <c r="A13742" t="s">
        <v>4</v>
      </c>
      <c r="B13742" s="4" t="s">
        <v>5</v>
      </c>
      <c r="C13742" s="4" t="s">
        <v>14</v>
      </c>
      <c r="D13742" s="53" t="s">
        <v>129</v>
      </c>
      <c r="E13742" s="4" t="s">
        <v>5</v>
      </c>
      <c r="F13742" s="4" t="s">
        <v>14</v>
      </c>
      <c r="G13742" s="4" t="s">
        <v>10</v>
      </c>
      <c r="H13742" s="53" t="s">
        <v>130</v>
      </c>
      <c r="I13742" s="4" t="s">
        <v>14</v>
      </c>
      <c r="J13742" s="4" t="s">
        <v>26</v>
      </c>
    </row>
    <row r="13743" spans="1:19">
      <c r="A13743" t="n">
        <v>109700</v>
      </c>
      <c r="B13743" s="12" t="n">
        <v>5</v>
      </c>
      <c r="C13743" s="7" t="n">
        <v>28</v>
      </c>
      <c r="D13743" s="53" t="s">
        <v>3</v>
      </c>
      <c r="E13743" s="54" t="n">
        <v>64</v>
      </c>
      <c r="F13743" s="7" t="n">
        <v>5</v>
      </c>
      <c r="G13743" s="7" t="n">
        <v>1</v>
      </c>
      <c r="H13743" s="53" t="s">
        <v>3</v>
      </c>
      <c r="I13743" s="7" t="n">
        <v>1</v>
      </c>
      <c r="J13743" s="13" t="n">
        <f t="normal" ca="1">A13755</f>
        <v>0</v>
      </c>
    </row>
    <row r="13744" spans="1:19">
      <c r="A13744" t="s">
        <v>4</v>
      </c>
      <c r="B13744" s="4" t="s">
        <v>5</v>
      </c>
      <c r="C13744" s="4" t="s">
        <v>14</v>
      </c>
      <c r="D13744" s="4" t="s">
        <v>10</v>
      </c>
      <c r="E13744" s="4" t="s">
        <v>10</v>
      </c>
      <c r="F13744" s="4" t="s">
        <v>14</v>
      </c>
    </row>
    <row r="13745" spans="1:10">
      <c r="A13745" t="n">
        <v>109711</v>
      </c>
      <c r="B13745" s="25" t="n">
        <v>25</v>
      </c>
      <c r="C13745" s="7" t="n">
        <v>1</v>
      </c>
      <c r="D13745" s="7" t="n">
        <v>150</v>
      </c>
      <c r="E13745" s="7" t="n">
        <v>680</v>
      </c>
      <c r="F13745" s="7" t="n">
        <v>1</v>
      </c>
    </row>
    <row r="13746" spans="1:10">
      <c r="A13746" t="s">
        <v>4</v>
      </c>
      <c r="B13746" s="4" t="s">
        <v>5</v>
      </c>
      <c r="C13746" s="4" t="s">
        <v>14</v>
      </c>
      <c r="D13746" s="4" t="s">
        <v>10</v>
      </c>
      <c r="E13746" s="4" t="s">
        <v>6</v>
      </c>
    </row>
    <row r="13747" spans="1:10">
      <c r="A13747" t="n">
        <v>109718</v>
      </c>
      <c r="B13747" s="26" t="n">
        <v>51</v>
      </c>
      <c r="C13747" s="7" t="n">
        <v>4</v>
      </c>
      <c r="D13747" s="7" t="n">
        <v>1</v>
      </c>
      <c r="E13747" s="7" t="s">
        <v>165</v>
      </c>
    </row>
    <row r="13748" spans="1:10">
      <c r="A13748" t="s">
        <v>4</v>
      </c>
      <c r="B13748" s="4" t="s">
        <v>5</v>
      </c>
      <c r="C13748" s="4" t="s">
        <v>10</v>
      </c>
    </row>
    <row r="13749" spans="1:10">
      <c r="A13749" t="n">
        <v>109731</v>
      </c>
      <c r="B13749" s="27" t="n">
        <v>16</v>
      </c>
      <c r="C13749" s="7" t="n">
        <v>0</v>
      </c>
    </row>
    <row r="13750" spans="1:10">
      <c r="A13750" t="s">
        <v>4</v>
      </c>
      <c r="B13750" s="4" t="s">
        <v>5</v>
      </c>
      <c r="C13750" s="4" t="s">
        <v>10</v>
      </c>
      <c r="D13750" s="4" t="s">
        <v>45</v>
      </c>
      <c r="E13750" s="4" t="s">
        <v>14</v>
      </c>
      <c r="F13750" s="4" t="s">
        <v>14</v>
      </c>
    </row>
    <row r="13751" spans="1:10">
      <c r="A13751" t="n">
        <v>109734</v>
      </c>
      <c r="B13751" s="28" t="n">
        <v>26</v>
      </c>
      <c r="C13751" s="7" t="n">
        <v>1</v>
      </c>
      <c r="D13751" s="7" t="s">
        <v>886</v>
      </c>
      <c r="E13751" s="7" t="n">
        <v>2</v>
      </c>
      <c r="F13751" s="7" t="n">
        <v>0</v>
      </c>
    </row>
    <row r="13752" spans="1:10">
      <c r="A13752" t="s">
        <v>4</v>
      </c>
      <c r="B13752" s="4" t="s">
        <v>5</v>
      </c>
    </row>
    <row r="13753" spans="1:10">
      <c r="A13753" t="n">
        <v>109762</v>
      </c>
      <c r="B13753" s="29" t="n">
        <v>28</v>
      </c>
    </row>
    <row r="13754" spans="1:10">
      <c r="A13754" t="s">
        <v>4</v>
      </c>
      <c r="B13754" s="4" t="s">
        <v>5</v>
      </c>
      <c r="C13754" s="4" t="s">
        <v>14</v>
      </c>
      <c r="D13754" s="53" t="s">
        <v>129</v>
      </c>
      <c r="E13754" s="4" t="s">
        <v>5</v>
      </c>
      <c r="F13754" s="4" t="s">
        <v>14</v>
      </c>
      <c r="G13754" s="4" t="s">
        <v>10</v>
      </c>
      <c r="H13754" s="53" t="s">
        <v>130</v>
      </c>
      <c r="I13754" s="4" t="s">
        <v>14</v>
      </c>
      <c r="J13754" s="4" t="s">
        <v>26</v>
      </c>
    </row>
    <row r="13755" spans="1:10">
      <c r="A13755" t="n">
        <v>109763</v>
      </c>
      <c r="B13755" s="12" t="n">
        <v>5</v>
      </c>
      <c r="C13755" s="7" t="n">
        <v>28</v>
      </c>
      <c r="D13755" s="53" t="s">
        <v>3</v>
      </c>
      <c r="E13755" s="54" t="n">
        <v>64</v>
      </c>
      <c r="F13755" s="7" t="n">
        <v>5</v>
      </c>
      <c r="G13755" s="7" t="n">
        <v>9</v>
      </c>
      <c r="H13755" s="53" t="s">
        <v>3</v>
      </c>
      <c r="I13755" s="7" t="n">
        <v>1</v>
      </c>
      <c r="J13755" s="13" t="n">
        <f t="normal" ca="1">A13769</f>
        <v>0</v>
      </c>
    </row>
    <row r="13756" spans="1:10">
      <c r="A13756" t="s">
        <v>4</v>
      </c>
      <c r="B13756" s="4" t="s">
        <v>5</v>
      </c>
      <c r="C13756" s="4" t="s">
        <v>14</v>
      </c>
      <c r="D13756" s="4" t="s">
        <v>10</v>
      </c>
      <c r="E13756" s="4" t="s">
        <v>10</v>
      </c>
      <c r="F13756" s="4" t="s">
        <v>14</v>
      </c>
    </row>
    <row r="13757" spans="1:10">
      <c r="A13757" t="n">
        <v>109774</v>
      </c>
      <c r="B13757" s="25" t="n">
        <v>25</v>
      </c>
      <c r="C13757" s="7" t="n">
        <v>1</v>
      </c>
      <c r="D13757" s="7" t="n">
        <v>70</v>
      </c>
      <c r="E13757" s="7" t="n">
        <v>680</v>
      </c>
      <c r="F13757" s="7" t="n">
        <v>1</v>
      </c>
    </row>
    <row r="13758" spans="1:10">
      <c r="A13758" t="s">
        <v>4</v>
      </c>
      <c r="B13758" s="4" t="s">
        <v>5</v>
      </c>
      <c r="C13758" s="4" t="s">
        <v>14</v>
      </c>
      <c r="D13758" s="4" t="s">
        <v>10</v>
      </c>
      <c r="E13758" s="4" t="s">
        <v>6</v>
      </c>
    </row>
    <row r="13759" spans="1:10">
      <c r="A13759" t="n">
        <v>109781</v>
      </c>
      <c r="B13759" s="26" t="n">
        <v>51</v>
      </c>
      <c r="C13759" s="7" t="n">
        <v>4</v>
      </c>
      <c r="D13759" s="7" t="n">
        <v>9</v>
      </c>
      <c r="E13759" s="7" t="s">
        <v>486</v>
      </c>
    </row>
    <row r="13760" spans="1:10">
      <c r="A13760" t="s">
        <v>4</v>
      </c>
      <c r="B13760" s="4" t="s">
        <v>5</v>
      </c>
      <c r="C13760" s="4" t="s">
        <v>10</v>
      </c>
    </row>
    <row r="13761" spans="1:10">
      <c r="A13761" t="n">
        <v>109794</v>
      </c>
      <c r="B13761" s="27" t="n">
        <v>16</v>
      </c>
      <c r="C13761" s="7" t="n">
        <v>0</v>
      </c>
    </row>
    <row r="13762" spans="1:10">
      <c r="A13762" t="s">
        <v>4</v>
      </c>
      <c r="B13762" s="4" t="s">
        <v>5</v>
      </c>
      <c r="C13762" s="4" t="s">
        <v>10</v>
      </c>
      <c r="D13762" s="4" t="s">
        <v>45</v>
      </c>
      <c r="E13762" s="4" t="s">
        <v>14</v>
      </c>
      <c r="F13762" s="4" t="s">
        <v>14</v>
      </c>
    </row>
    <row r="13763" spans="1:10">
      <c r="A13763" t="n">
        <v>109797</v>
      </c>
      <c r="B13763" s="28" t="n">
        <v>26</v>
      </c>
      <c r="C13763" s="7" t="n">
        <v>9</v>
      </c>
      <c r="D13763" s="7" t="s">
        <v>887</v>
      </c>
      <c r="E13763" s="7" t="n">
        <v>2</v>
      </c>
      <c r="F13763" s="7" t="n">
        <v>0</v>
      </c>
    </row>
    <row r="13764" spans="1:10">
      <c r="A13764" t="s">
        <v>4</v>
      </c>
      <c r="B13764" s="4" t="s">
        <v>5</v>
      </c>
    </row>
    <row r="13765" spans="1:10">
      <c r="A13765" t="n">
        <v>109823</v>
      </c>
      <c r="B13765" s="29" t="n">
        <v>28</v>
      </c>
    </row>
    <row r="13766" spans="1:10">
      <c r="A13766" t="s">
        <v>4</v>
      </c>
      <c r="B13766" s="4" t="s">
        <v>5</v>
      </c>
      <c r="C13766" s="4" t="s">
        <v>26</v>
      </c>
    </row>
    <row r="13767" spans="1:10">
      <c r="A13767" t="n">
        <v>109824</v>
      </c>
      <c r="B13767" s="16" t="n">
        <v>3</v>
      </c>
      <c r="C13767" s="13" t="n">
        <f t="normal" ca="1">A13779</f>
        <v>0</v>
      </c>
    </row>
    <row r="13768" spans="1:10">
      <c r="A13768" t="s">
        <v>4</v>
      </c>
      <c r="B13768" s="4" t="s">
        <v>5</v>
      </c>
      <c r="C13768" s="4" t="s">
        <v>14</v>
      </c>
      <c r="D13768" s="4" t="s">
        <v>10</v>
      </c>
      <c r="E13768" s="4" t="s">
        <v>10</v>
      </c>
      <c r="F13768" s="4" t="s">
        <v>14</v>
      </c>
    </row>
    <row r="13769" spans="1:10">
      <c r="A13769" t="n">
        <v>109829</v>
      </c>
      <c r="B13769" s="25" t="n">
        <v>25</v>
      </c>
      <c r="C13769" s="7" t="n">
        <v>1</v>
      </c>
      <c r="D13769" s="7" t="n">
        <v>40</v>
      </c>
      <c r="E13769" s="7" t="n">
        <v>680</v>
      </c>
      <c r="F13769" s="7" t="n">
        <v>1</v>
      </c>
    </row>
    <row r="13770" spans="1:10">
      <c r="A13770" t="s">
        <v>4</v>
      </c>
      <c r="B13770" s="4" t="s">
        <v>5</v>
      </c>
      <c r="C13770" s="4" t="s">
        <v>14</v>
      </c>
      <c r="D13770" s="4" t="s">
        <v>10</v>
      </c>
      <c r="E13770" s="4" t="s">
        <v>6</v>
      </c>
    </row>
    <row r="13771" spans="1:10">
      <c r="A13771" t="n">
        <v>109836</v>
      </c>
      <c r="B13771" s="26" t="n">
        <v>51</v>
      </c>
      <c r="C13771" s="7" t="n">
        <v>4</v>
      </c>
      <c r="D13771" s="7" t="n">
        <v>0</v>
      </c>
      <c r="E13771" s="7" t="s">
        <v>165</v>
      </c>
    </row>
    <row r="13772" spans="1:10">
      <c r="A13772" t="s">
        <v>4</v>
      </c>
      <c r="B13772" s="4" t="s">
        <v>5</v>
      </c>
      <c r="C13772" s="4" t="s">
        <v>10</v>
      </c>
    </row>
    <row r="13773" spans="1:10">
      <c r="A13773" t="n">
        <v>109849</v>
      </c>
      <c r="B13773" s="27" t="n">
        <v>16</v>
      </c>
      <c r="C13773" s="7" t="n">
        <v>0</v>
      </c>
    </row>
    <row r="13774" spans="1:10">
      <c r="A13774" t="s">
        <v>4</v>
      </c>
      <c r="B13774" s="4" t="s">
        <v>5</v>
      </c>
      <c r="C13774" s="4" t="s">
        <v>10</v>
      </c>
      <c r="D13774" s="4" t="s">
        <v>45</v>
      </c>
      <c r="E13774" s="4" t="s">
        <v>14</v>
      </c>
      <c r="F13774" s="4" t="s">
        <v>14</v>
      </c>
    </row>
    <row r="13775" spans="1:10">
      <c r="A13775" t="n">
        <v>109852</v>
      </c>
      <c r="B13775" s="28" t="n">
        <v>26</v>
      </c>
      <c r="C13775" s="7" t="n">
        <v>0</v>
      </c>
      <c r="D13775" s="7" t="s">
        <v>888</v>
      </c>
      <c r="E13775" s="7" t="n">
        <v>2</v>
      </c>
      <c r="F13775" s="7" t="n">
        <v>0</v>
      </c>
    </row>
    <row r="13776" spans="1:10">
      <c r="A13776" t="s">
        <v>4</v>
      </c>
      <c r="B13776" s="4" t="s">
        <v>5</v>
      </c>
    </row>
    <row r="13777" spans="1:6">
      <c r="A13777" t="n">
        <v>109872</v>
      </c>
      <c r="B13777" s="29" t="n">
        <v>28</v>
      </c>
    </row>
    <row r="13778" spans="1:6">
      <c r="A13778" t="s">
        <v>4</v>
      </c>
      <c r="B13778" s="4" t="s">
        <v>5</v>
      </c>
      <c r="C13778" s="4" t="s">
        <v>14</v>
      </c>
      <c r="D13778" s="53" t="s">
        <v>129</v>
      </c>
      <c r="E13778" s="4" t="s">
        <v>5</v>
      </c>
      <c r="F13778" s="4" t="s">
        <v>14</v>
      </c>
      <c r="G13778" s="4" t="s">
        <v>10</v>
      </c>
      <c r="H13778" s="53" t="s">
        <v>130</v>
      </c>
      <c r="I13778" s="4" t="s">
        <v>14</v>
      </c>
      <c r="J13778" s="4" t="s">
        <v>26</v>
      </c>
    </row>
    <row r="13779" spans="1:6">
      <c r="A13779" t="n">
        <v>109873</v>
      </c>
      <c r="B13779" s="12" t="n">
        <v>5</v>
      </c>
      <c r="C13779" s="7" t="n">
        <v>28</v>
      </c>
      <c r="D13779" s="53" t="s">
        <v>3</v>
      </c>
      <c r="E13779" s="54" t="n">
        <v>64</v>
      </c>
      <c r="F13779" s="7" t="n">
        <v>5</v>
      </c>
      <c r="G13779" s="7" t="n">
        <v>8</v>
      </c>
      <c r="H13779" s="53" t="s">
        <v>3</v>
      </c>
      <c r="I13779" s="7" t="n">
        <v>1</v>
      </c>
      <c r="J13779" s="13" t="n">
        <f t="normal" ca="1">A13791</f>
        <v>0</v>
      </c>
    </row>
    <row r="13780" spans="1:6">
      <c r="A13780" t="s">
        <v>4</v>
      </c>
      <c r="B13780" s="4" t="s">
        <v>5</v>
      </c>
      <c r="C13780" s="4" t="s">
        <v>14</v>
      </c>
      <c r="D13780" s="4" t="s">
        <v>10</v>
      </c>
      <c r="E13780" s="4" t="s">
        <v>10</v>
      </c>
      <c r="F13780" s="4" t="s">
        <v>14</v>
      </c>
    </row>
    <row r="13781" spans="1:6">
      <c r="A13781" t="n">
        <v>109884</v>
      </c>
      <c r="B13781" s="25" t="n">
        <v>25</v>
      </c>
      <c r="C13781" s="7" t="n">
        <v>1</v>
      </c>
      <c r="D13781" s="7" t="n">
        <v>150</v>
      </c>
      <c r="E13781" s="7" t="n">
        <v>680</v>
      </c>
      <c r="F13781" s="7" t="n">
        <v>1</v>
      </c>
    </row>
    <row r="13782" spans="1:6">
      <c r="A13782" t="s">
        <v>4</v>
      </c>
      <c r="B13782" s="4" t="s">
        <v>5</v>
      </c>
      <c r="C13782" s="4" t="s">
        <v>14</v>
      </c>
      <c r="D13782" s="4" t="s">
        <v>10</v>
      </c>
      <c r="E13782" s="4" t="s">
        <v>6</v>
      </c>
    </row>
    <row r="13783" spans="1:6">
      <c r="A13783" t="n">
        <v>109891</v>
      </c>
      <c r="B13783" s="26" t="n">
        <v>51</v>
      </c>
      <c r="C13783" s="7" t="n">
        <v>4</v>
      </c>
      <c r="D13783" s="7" t="n">
        <v>8</v>
      </c>
      <c r="E13783" s="7" t="s">
        <v>286</v>
      </c>
    </row>
    <row r="13784" spans="1:6">
      <c r="A13784" t="s">
        <v>4</v>
      </c>
      <c r="B13784" s="4" t="s">
        <v>5</v>
      </c>
      <c r="C13784" s="4" t="s">
        <v>10</v>
      </c>
    </row>
    <row r="13785" spans="1:6">
      <c r="A13785" t="n">
        <v>109905</v>
      </c>
      <c r="B13785" s="27" t="n">
        <v>16</v>
      </c>
      <c r="C13785" s="7" t="n">
        <v>0</v>
      </c>
    </row>
    <row r="13786" spans="1:6">
      <c r="A13786" t="s">
        <v>4</v>
      </c>
      <c r="B13786" s="4" t="s">
        <v>5</v>
      </c>
      <c r="C13786" s="4" t="s">
        <v>10</v>
      </c>
      <c r="D13786" s="4" t="s">
        <v>45</v>
      </c>
      <c r="E13786" s="4" t="s">
        <v>14</v>
      </c>
      <c r="F13786" s="4" t="s">
        <v>14</v>
      </c>
    </row>
    <row r="13787" spans="1:6">
      <c r="A13787" t="n">
        <v>109908</v>
      </c>
      <c r="B13787" s="28" t="n">
        <v>26</v>
      </c>
      <c r="C13787" s="7" t="n">
        <v>8</v>
      </c>
      <c r="D13787" s="7" t="s">
        <v>889</v>
      </c>
      <c r="E13787" s="7" t="n">
        <v>2</v>
      </c>
      <c r="F13787" s="7" t="n">
        <v>0</v>
      </c>
    </row>
    <row r="13788" spans="1:6">
      <c r="A13788" t="s">
        <v>4</v>
      </c>
      <c r="B13788" s="4" t="s">
        <v>5</v>
      </c>
    </row>
    <row r="13789" spans="1:6">
      <c r="A13789" t="n">
        <v>109943</v>
      </c>
      <c r="B13789" s="29" t="n">
        <v>28</v>
      </c>
    </row>
    <row r="13790" spans="1:6">
      <c r="A13790" t="s">
        <v>4</v>
      </c>
      <c r="B13790" s="4" t="s">
        <v>5</v>
      </c>
      <c r="C13790" s="4" t="s">
        <v>14</v>
      </c>
      <c r="D13790" s="4" t="s">
        <v>10</v>
      </c>
      <c r="E13790" s="4" t="s">
        <v>10</v>
      </c>
      <c r="F13790" s="4" t="s">
        <v>14</v>
      </c>
    </row>
    <row r="13791" spans="1:6">
      <c r="A13791" t="n">
        <v>109944</v>
      </c>
      <c r="B13791" s="25" t="n">
        <v>25</v>
      </c>
      <c r="C13791" s="7" t="n">
        <v>1</v>
      </c>
      <c r="D13791" s="7" t="n">
        <v>40</v>
      </c>
      <c r="E13791" s="7" t="n">
        <v>680</v>
      </c>
      <c r="F13791" s="7" t="n">
        <v>1</v>
      </c>
    </row>
    <row r="13792" spans="1:6">
      <c r="A13792" t="s">
        <v>4</v>
      </c>
      <c r="B13792" s="4" t="s">
        <v>5</v>
      </c>
      <c r="C13792" s="4" t="s">
        <v>10</v>
      </c>
      <c r="D13792" s="4" t="s">
        <v>14</v>
      </c>
      <c r="E13792" s="4" t="s">
        <v>24</v>
      </c>
      <c r="F13792" s="4" t="s">
        <v>10</v>
      </c>
    </row>
    <row r="13793" spans="1:10">
      <c r="A13793" t="n">
        <v>109951</v>
      </c>
      <c r="B13793" s="72" t="n">
        <v>59</v>
      </c>
      <c r="C13793" s="7" t="n">
        <v>0</v>
      </c>
      <c r="D13793" s="7" t="n">
        <v>6</v>
      </c>
      <c r="E13793" s="7" t="n">
        <v>0</v>
      </c>
      <c r="F13793" s="7" t="n">
        <v>4</v>
      </c>
    </row>
    <row r="13794" spans="1:10">
      <c r="A13794" t="s">
        <v>4</v>
      </c>
      <c r="B13794" s="4" t="s">
        <v>5</v>
      </c>
      <c r="C13794" s="4" t="s">
        <v>14</v>
      </c>
      <c r="D13794" s="4" t="s">
        <v>10</v>
      </c>
      <c r="E13794" s="4" t="s">
        <v>6</v>
      </c>
    </row>
    <row r="13795" spans="1:10">
      <c r="A13795" t="n">
        <v>109961</v>
      </c>
      <c r="B13795" s="26" t="n">
        <v>51</v>
      </c>
      <c r="C13795" s="7" t="n">
        <v>4</v>
      </c>
      <c r="D13795" s="7" t="n">
        <v>0</v>
      </c>
      <c r="E13795" s="7" t="s">
        <v>890</v>
      </c>
    </row>
    <row r="13796" spans="1:10">
      <c r="A13796" t="s">
        <v>4</v>
      </c>
      <c r="B13796" s="4" t="s">
        <v>5</v>
      </c>
      <c r="C13796" s="4" t="s">
        <v>10</v>
      </c>
    </row>
    <row r="13797" spans="1:10">
      <c r="A13797" t="n">
        <v>109975</v>
      </c>
      <c r="B13797" s="27" t="n">
        <v>16</v>
      </c>
      <c r="C13797" s="7" t="n">
        <v>0</v>
      </c>
    </row>
    <row r="13798" spans="1:10">
      <c r="A13798" t="s">
        <v>4</v>
      </c>
      <c r="B13798" s="4" t="s">
        <v>5</v>
      </c>
      <c r="C13798" s="4" t="s">
        <v>10</v>
      </c>
      <c r="D13798" s="4" t="s">
        <v>45</v>
      </c>
      <c r="E13798" s="4" t="s">
        <v>14</v>
      </c>
      <c r="F13798" s="4" t="s">
        <v>14</v>
      </c>
      <c r="G13798" s="4" t="s">
        <v>45</v>
      </c>
      <c r="H13798" s="4" t="s">
        <v>14</v>
      </c>
      <c r="I13798" s="4" t="s">
        <v>14</v>
      </c>
    </row>
    <row r="13799" spans="1:10">
      <c r="A13799" t="n">
        <v>109978</v>
      </c>
      <c r="B13799" s="28" t="n">
        <v>26</v>
      </c>
      <c r="C13799" s="7" t="n">
        <v>0</v>
      </c>
      <c r="D13799" s="7" t="s">
        <v>891</v>
      </c>
      <c r="E13799" s="7" t="n">
        <v>2</v>
      </c>
      <c r="F13799" s="7" t="n">
        <v>3</v>
      </c>
      <c r="G13799" s="7" t="s">
        <v>892</v>
      </c>
      <c r="H13799" s="7" t="n">
        <v>2</v>
      </c>
      <c r="I13799" s="7" t="n">
        <v>0</v>
      </c>
    </row>
    <row r="13800" spans="1:10">
      <c r="A13800" t="s">
        <v>4</v>
      </c>
      <c r="B13800" s="4" t="s">
        <v>5</v>
      </c>
    </row>
    <row r="13801" spans="1:10">
      <c r="A13801" t="n">
        <v>110086</v>
      </c>
      <c r="B13801" s="29" t="n">
        <v>28</v>
      </c>
    </row>
    <row r="13802" spans="1:10">
      <c r="A13802" t="s">
        <v>4</v>
      </c>
      <c r="B13802" s="4" t="s">
        <v>5</v>
      </c>
      <c r="C13802" s="4" t="s">
        <v>14</v>
      </c>
      <c r="D13802" s="53" t="s">
        <v>129</v>
      </c>
      <c r="E13802" s="4" t="s">
        <v>5</v>
      </c>
      <c r="F13802" s="4" t="s">
        <v>14</v>
      </c>
      <c r="G13802" s="4" t="s">
        <v>10</v>
      </c>
      <c r="H13802" s="53" t="s">
        <v>130</v>
      </c>
      <c r="I13802" s="4" t="s">
        <v>14</v>
      </c>
      <c r="J13802" s="4" t="s">
        <v>26</v>
      </c>
    </row>
    <row r="13803" spans="1:10">
      <c r="A13803" t="n">
        <v>110087</v>
      </c>
      <c r="B13803" s="12" t="n">
        <v>5</v>
      </c>
      <c r="C13803" s="7" t="n">
        <v>28</v>
      </c>
      <c r="D13803" s="53" t="s">
        <v>3</v>
      </c>
      <c r="E13803" s="54" t="n">
        <v>64</v>
      </c>
      <c r="F13803" s="7" t="n">
        <v>5</v>
      </c>
      <c r="G13803" s="7" t="n">
        <v>11</v>
      </c>
      <c r="H13803" s="53" t="s">
        <v>3</v>
      </c>
      <c r="I13803" s="7" t="n">
        <v>1</v>
      </c>
      <c r="J13803" s="13" t="n">
        <f t="normal" ca="1">A13815</f>
        <v>0</v>
      </c>
    </row>
    <row r="13804" spans="1:10">
      <c r="A13804" t="s">
        <v>4</v>
      </c>
      <c r="B13804" s="4" t="s">
        <v>5</v>
      </c>
      <c r="C13804" s="4" t="s">
        <v>14</v>
      </c>
      <c r="D13804" s="4" t="s">
        <v>10</v>
      </c>
      <c r="E13804" s="4" t="s">
        <v>10</v>
      </c>
      <c r="F13804" s="4" t="s">
        <v>14</v>
      </c>
    </row>
    <row r="13805" spans="1:10">
      <c r="A13805" t="n">
        <v>110098</v>
      </c>
      <c r="B13805" s="25" t="n">
        <v>25</v>
      </c>
      <c r="C13805" s="7" t="n">
        <v>1</v>
      </c>
      <c r="D13805" s="7" t="n">
        <v>10</v>
      </c>
      <c r="E13805" s="7" t="n">
        <v>680</v>
      </c>
      <c r="F13805" s="7" t="n">
        <v>1</v>
      </c>
    </row>
    <row r="13806" spans="1:10">
      <c r="A13806" t="s">
        <v>4</v>
      </c>
      <c r="B13806" s="4" t="s">
        <v>5</v>
      </c>
      <c r="C13806" s="4" t="s">
        <v>14</v>
      </c>
      <c r="D13806" s="4" t="s">
        <v>10</v>
      </c>
      <c r="E13806" s="4" t="s">
        <v>6</v>
      </c>
    </row>
    <row r="13807" spans="1:10">
      <c r="A13807" t="n">
        <v>110105</v>
      </c>
      <c r="B13807" s="26" t="n">
        <v>51</v>
      </c>
      <c r="C13807" s="7" t="n">
        <v>4</v>
      </c>
      <c r="D13807" s="7" t="n">
        <v>11</v>
      </c>
      <c r="E13807" s="7" t="s">
        <v>180</v>
      </c>
    </row>
    <row r="13808" spans="1:10">
      <c r="A13808" t="s">
        <v>4</v>
      </c>
      <c r="B13808" s="4" t="s">
        <v>5</v>
      </c>
      <c r="C13808" s="4" t="s">
        <v>10</v>
      </c>
    </row>
    <row r="13809" spans="1:10">
      <c r="A13809" t="n">
        <v>110119</v>
      </c>
      <c r="B13809" s="27" t="n">
        <v>16</v>
      </c>
      <c r="C13809" s="7" t="n">
        <v>0</v>
      </c>
    </row>
    <row r="13810" spans="1:10">
      <c r="A13810" t="s">
        <v>4</v>
      </c>
      <c r="B13810" s="4" t="s">
        <v>5</v>
      </c>
      <c r="C13810" s="4" t="s">
        <v>10</v>
      </c>
      <c r="D13810" s="4" t="s">
        <v>45</v>
      </c>
      <c r="E13810" s="4" t="s">
        <v>14</v>
      </c>
      <c r="F13810" s="4" t="s">
        <v>14</v>
      </c>
    </row>
    <row r="13811" spans="1:10">
      <c r="A13811" t="n">
        <v>110122</v>
      </c>
      <c r="B13811" s="28" t="n">
        <v>26</v>
      </c>
      <c r="C13811" s="7" t="n">
        <v>11</v>
      </c>
      <c r="D13811" s="7" t="s">
        <v>893</v>
      </c>
      <c r="E13811" s="7" t="n">
        <v>2</v>
      </c>
      <c r="F13811" s="7" t="n">
        <v>0</v>
      </c>
    </row>
    <row r="13812" spans="1:10">
      <c r="A13812" t="s">
        <v>4</v>
      </c>
      <c r="B13812" s="4" t="s">
        <v>5</v>
      </c>
    </row>
    <row r="13813" spans="1:10">
      <c r="A13813" t="n">
        <v>110163</v>
      </c>
      <c r="B13813" s="29" t="n">
        <v>28</v>
      </c>
    </row>
    <row r="13814" spans="1:10">
      <c r="A13814" t="s">
        <v>4</v>
      </c>
      <c r="B13814" s="4" t="s">
        <v>5</v>
      </c>
      <c r="C13814" s="4" t="s">
        <v>14</v>
      </c>
      <c r="D13814" s="4" t="s">
        <v>10</v>
      </c>
      <c r="E13814" s="4" t="s">
        <v>24</v>
      </c>
    </row>
    <row r="13815" spans="1:10">
      <c r="A13815" t="n">
        <v>110164</v>
      </c>
      <c r="B13815" s="23" t="n">
        <v>58</v>
      </c>
      <c r="C13815" s="7" t="n">
        <v>0</v>
      </c>
      <c r="D13815" s="7" t="n">
        <v>1000</v>
      </c>
      <c r="E13815" s="7" t="n">
        <v>1</v>
      </c>
    </row>
    <row r="13816" spans="1:10">
      <c r="A13816" t="s">
        <v>4</v>
      </c>
      <c r="B13816" s="4" t="s">
        <v>5</v>
      </c>
      <c r="C13816" s="4" t="s">
        <v>14</v>
      </c>
      <c r="D13816" s="4" t="s">
        <v>10</v>
      </c>
    </row>
    <row r="13817" spans="1:10">
      <c r="A13817" t="n">
        <v>110172</v>
      </c>
      <c r="B13817" s="23" t="n">
        <v>58</v>
      </c>
      <c r="C13817" s="7" t="n">
        <v>255</v>
      </c>
      <c r="D13817" s="7" t="n">
        <v>0</v>
      </c>
    </row>
    <row r="13818" spans="1:10">
      <c r="A13818" t="s">
        <v>4</v>
      </c>
      <c r="B13818" s="4" t="s">
        <v>5</v>
      </c>
      <c r="C13818" s="4" t="s">
        <v>14</v>
      </c>
      <c r="D13818" s="4" t="s">
        <v>10</v>
      </c>
      <c r="E13818" s="4" t="s">
        <v>10</v>
      </c>
      <c r="F13818" s="4" t="s">
        <v>10</v>
      </c>
      <c r="G13818" s="4" t="s">
        <v>10</v>
      </c>
      <c r="H13818" s="4" t="s">
        <v>14</v>
      </c>
    </row>
    <row r="13819" spans="1:10">
      <c r="A13819" t="n">
        <v>110176</v>
      </c>
      <c r="B13819" s="25" t="n">
        <v>25</v>
      </c>
      <c r="C13819" s="7" t="n">
        <v>5</v>
      </c>
      <c r="D13819" s="7" t="n">
        <v>65535</v>
      </c>
      <c r="E13819" s="7" t="n">
        <v>500</v>
      </c>
      <c r="F13819" s="7" t="n">
        <v>800</v>
      </c>
      <c r="G13819" s="7" t="n">
        <v>140</v>
      </c>
      <c r="H13819" s="7" t="n">
        <v>0</v>
      </c>
    </row>
    <row r="13820" spans="1:10">
      <c r="A13820" t="s">
        <v>4</v>
      </c>
      <c r="B13820" s="4" t="s">
        <v>5</v>
      </c>
      <c r="C13820" s="4" t="s">
        <v>10</v>
      </c>
      <c r="D13820" s="4" t="s">
        <v>14</v>
      </c>
      <c r="E13820" s="4" t="s">
        <v>45</v>
      </c>
      <c r="F13820" s="4" t="s">
        <v>14</v>
      </c>
      <c r="G13820" s="4" t="s">
        <v>14</v>
      </c>
    </row>
    <row r="13821" spans="1:10">
      <c r="A13821" t="n">
        <v>110187</v>
      </c>
      <c r="B13821" s="34" t="n">
        <v>24</v>
      </c>
      <c r="C13821" s="7" t="n">
        <v>65533</v>
      </c>
      <c r="D13821" s="7" t="n">
        <v>11</v>
      </c>
      <c r="E13821" s="7" t="s">
        <v>894</v>
      </c>
      <c r="F13821" s="7" t="n">
        <v>2</v>
      </c>
      <c r="G13821" s="7" t="n">
        <v>0</v>
      </c>
    </row>
    <row r="13822" spans="1:10">
      <c r="A13822" t="s">
        <v>4</v>
      </c>
      <c r="B13822" s="4" t="s">
        <v>5</v>
      </c>
    </row>
    <row r="13823" spans="1:10">
      <c r="A13823" t="n">
        <v>110302</v>
      </c>
      <c r="B13823" s="29" t="n">
        <v>28</v>
      </c>
    </row>
    <row r="13824" spans="1:10">
      <c r="A13824" t="s">
        <v>4</v>
      </c>
      <c r="B13824" s="4" t="s">
        <v>5</v>
      </c>
      <c r="C13824" s="4" t="s">
        <v>10</v>
      </c>
      <c r="D13824" s="4" t="s">
        <v>14</v>
      </c>
      <c r="E13824" s="4" t="s">
        <v>45</v>
      </c>
      <c r="F13824" s="4" t="s">
        <v>14</v>
      </c>
      <c r="G13824" s="4" t="s">
        <v>14</v>
      </c>
    </row>
    <row r="13825" spans="1:8">
      <c r="A13825" t="n">
        <v>110303</v>
      </c>
      <c r="B13825" s="34" t="n">
        <v>24</v>
      </c>
      <c r="C13825" s="7" t="n">
        <v>65533</v>
      </c>
      <c r="D13825" s="7" t="n">
        <v>11</v>
      </c>
      <c r="E13825" s="7" t="s">
        <v>895</v>
      </c>
      <c r="F13825" s="7" t="n">
        <v>2</v>
      </c>
      <c r="G13825" s="7" t="n">
        <v>0</v>
      </c>
    </row>
    <row r="13826" spans="1:8">
      <c r="A13826" t="s">
        <v>4</v>
      </c>
      <c r="B13826" s="4" t="s">
        <v>5</v>
      </c>
    </row>
    <row r="13827" spans="1:8">
      <c r="A13827" t="n">
        <v>110374</v>
      </c>
      <c r="B13827" s="29" t="n">
        <v>28</v>
      </c>
    </row>
    <row r="13828" spans="1:8">
      <c r="A13828" t="s">
        <v>4</v>
      </c>
      <c r="B13828" s="4" t="s">
        <v>5</v>
      </c>
      <c r="C13828" s="4" t="s">
        <v>14</v>
      </c>
    </row>
    <row r="13829" spans="1:8">
      <c r="A13829" t="n">
        <v>110375</v>
      </c>
      <c r="B13829" s="35" t="n">
        <v>27</v>
      </c>
      <c r="C13829" s="7" t="n">
        <v>0</v>
      </c>
    </row>
    <row r="13830" spans="1:8">
      <c r="A13830" t="s">
        <v>4</v>
      </c>
      <c r="B13830" s="4" t="s">
        <v>5</v>
      </c>
      <c r="C13830" s="4" t="s">
        <v>14</v>
      </c>
    </row>
    <row r="13831" spans="1:8">
      <c r="A13831" t="n">
        <v>110377</v>
      </c>
      <c r="B13831" s="35" t="n">
        <v>27</v>
      </c>
      <c r="C13831" s="7" t="n">
        <v>1</v>
      </c>
    </row>
    <row r="13832" spans="1:8">
      <c r="A13832" t="s">
        <v>4</v>
      </c>
      <c r="B13832" s="4" t="s">
        <v>5</v>
      </c>
      <c r="C13832" s="4" t="s">
        <v>14</v>
      </c>
      <c r="D13832" s="4" t="s">
        <v>10</v>
      </c>
      <c r="E13832" s="4" t="s">
        <v>10</v>
      </c>
      <c r="F13832" s="4" t="s">
        <v>10</v>
      </c>
      <c r="G13832" s="4" t="s">
        <v>10</v>
      </c>
      <c r="H13832" s="4" t="s">
        <v>14</v>
      </c>
    </row>
    <row r="13833" spans="1:8">
      <c r="A13833" t="n">
        <v>110379</v>
      </c>
      <c r="B13833" s="25" t="n">
        <v>25</v>
      </c>
      <c r="C13833" s="7" t="n">
        <v>5</v>
      </c>
      <c r="D13833" s="7" t="n">
        <v>65535</v>
      </c>
      <c r="E13833" s="7" t="n">
        <v>65535</v>
      </c>
      <c r="F13833" s="7" t="n">
        <v>65535</v>
      </c>
      <c r="G13833" s="7" t="n">
        <v>65535</v>
      </c>
      <c r="H13833" s="7" t="n">
        <v>0</v>
      </c>
    </row>
    <row r="13834" spans="1:8">
      <c r="A13834" t="s">
        <v>4</v>
      </c>
      <c r="B13834" s="4" t="s">
        <v>5</v>
      </c>
      <c r="C13834" s="4" t="s">
        <v>14</v>
      </c>
      <c r="D13834" s="4" t="s">
        <v>10</v>
      </c>
      <c r="E13834" s="4" t="s">
        <v>10</v>
      </c>
      <c r="F13834" s="4" t="s">
        <v>14</v>
      </c>
    </row>
    <row r="13835" spans="1:8">
      <c r="A13835" t="n">
        <v>110390</v>
      </c>
      <c r="B13835" s="25" t="n">
        <v>25</v>
      </c>
      <c r="C13835" s="7" t="n">
        <v>1</v>
      </c>
      <c r="D13835" s="7" t="n">
        <v>65535</v>
      </c>
      <c r="E13835" s="7" t="n">
        <v>65535</v>
      </c>
      <c r="F13835" s="7" t="n">
        <v>0</v>
      </c>
    </row>
    <row r="13836" spans="1:8">
      <c r="A13836" t="s">
        <v>4</v>
      </c>
      <c r="B13836" s="4" t="s">
        <v>5</v>
      </c>
      <c r="C13836" s="4" t="s">
        <v>9</v>
      </c>
    </row>
    <row r="13837" spans="1:8">
      <c r="A13837" t="n">
        <v>110397</v>
      </c>
      <c r="B13837" s="30" t="n">
        <v>15</v>
      </c>
      <c r="C13837" s="7" t="n">
        <v>67108864</v>
      </c>
    </row>
    <row r="13838" spans="1:8">
      <c r="A13838" t="s">
        <v>4</v>
      </c>
      <c r="B13838" s="4" t="s">
        <v>5</v>
      </c>
      <c r="C13838" s="4" t="s">
        <v>14</v>
      </c>
      <c r="D13838" s="4" t="s">
        <v>10</v>
      </c>
    </row>
    <row r="13839" spans="1:8">
      <c r="A13839" t="n">
        <v>110402</v>
      </c>
      <c r="B13839" s="10" t="n">
        <v>162</v>
      </c>
      <c r="C13839" s="7" t="n">
        <v>1</v>
      </c>
      <c r="D13839" s="7" t="n">
        <v>0</v>
      </c>
    </row>
    <row r="13840" spans="1:8">
      <c r="A13840" t="s">
        <v>4</v>
      </c>
      <c r="B13840" s="4" t="s">
        <v>5</v>
      </c>
    </row>
    <row r="13841" spans="1:8">
      <c r="A13841" t="n">
        <v>110406</v>
      </c>
      <c r="B13841" s="5" t="n">
        <v>1</v>
      </c>
    </row>
    <row r="13842" spans="1:8" s="3" customFormat="1" customHeight="0">
      <c r="A13842" s="3" t="s">
        <v>2</v>
      </c>
      <c r="B13842" s="3" t="s">
        <v>896</v>
      </c>
    </row>
    <row r="13843" spans="1:8">
      <c r="A13843" t="s">
        <v>4</v>
      </c>
      <c r="B13843" s="4" t="s">
        <v>5</v>
      </c>
      <c r="C13843" s="4" t="s">
        <v>14</v>
      </c>
      <c r="D13843" s="4" t="s">
        <v>14</v>
      </c>
      <c r="E13843" s="4" t="s">
        <v>14</v>
      </c>
      <c r="F13843" s="4" t="s">
        <v>14</v>
      </c>
    </row>
    <row r="13844" spans="1:8">
      <c r="A13844" t="n">
        <v>110408</v>
      </c>
      <c r="B13844" s="8" t="n">
        <v>14</v>
      </c>
      <c r="C13844" s="7" t="n">
        <v>2</v>
      </c>
      <c r="D13844" s="7" t="n">
        <v>0</v>
      </c>
      <c r="E13844" s="7" t="n">
        <v>0</v>
      </c>
      <c r="F13844" s="7" t="n">
        <v>0</v>
      </c>
    </row>
    <row r="13845" spans="1:8">
      <c r="A13845" t="s">
        <v>4</v>
      </c>
      <c r="B13845" s="4" t="s">
        <v>5</v>
      </c>
      <c r="C13845" s="4" t="s">
        <v>14</v>
      </c>
      <c r="D13845" s="53" t="s">
        <v>129</v>
      </c>
      <c r="E13845" s="4" t="s">
        <v>5</v>
      </c>
      <c r="F13845" s="4" t="s">
        <v>14</v>
      </c>
      <c r="G13845" s="4" t="s">
        <v>10</v>
      </c>
      <c r="H13845" s="53" t="s">
        <v>130</v>
      </c>
      <c r="I13845" s="4" t="s">
        <v>14</v>
      </c>
      <c r="J13845" s="4" t="s">
        <v>9</v>
      </c>
      <c r="K13845" s="4" t="s">
        <v>14</v>
      </c>
      <c r="L13845" s="4" t="s">
        <v>14</v>
      </c>
      <c r="M13845" s="53" t="s">
        <v>129</v>
      </c>
      <c r="N13845" s="4" t="s">
        <v>5</v>
      </c>
      <c r="O13845" s="4" t="s">
        <v>14</v>
      </c>
      <c r="P13845" s="4" t="s">
        <v>10</v>
      </c>
      <c r="Q13845" s="53" t="s">
        <v>130</v>
      </c>
      <c r="R13845" s="4" t="s">
        <v>14</v>
      </c>
      <c r="S13845" s="4" t="s">
        <v>9</v>
      </c>
      <c r="T13845" s="4" t="s">
        <v>14</v>
      </c>
      <c r="U13845" s="4" t="s">
        <v>14</v>
      </c>
      <c r="V13845" s="4" t="s">
        <v>14</v>
      </c>
      <c r="W13845" s="4" t="s">
        <v>26</v>
      </c>
    </row>
    <row r="13846" spans="1:8">
      <c r="A13846" t="n">
        <v>110413</v>
      </c>
      <c r="B13846" s="12" t="n">
        <v>5</v>
      </c>
      <c r="C13846" s="7" t="n">
        <v>28</v>
      </c>
      <c r="D13846" s="53" t="s">
        <v>3</v>
      </c>
      <c r="E13846" s="10" t="n">
        <v>162</v>
      </c>
      <c r="F13846" s="7" t="n">
        <v>3</v>
      </c>
      <c r="G13846" s="7" t="n">
        <v>32784</v>
      </c>
      <c r="H13846" s="53" t="s">
        <v>3</v>
      </c>
      <c r="I13846" s="7" t="n">
        <v>0</v>
      </c>
      <c r="J13846" s="7" t="n">
        <v>1</v>
      </c>
      <c r="K13846" s="7" t="n">
        <v>2</v>
      </c>
      <c r="L13846" s="7" t="n">
        <v>28</v>
      </c>
      <c r="M13846" s="53" t="s">
        <v>3</v>
      </c>
      <c r="N13846" s="10" t="n">
        <v>162</v>
      </c>
      <c r="O13846" s="7" t="n">
        <v>3</v>
      </c>
      <c r="P13846" s="7" t="n">
        <v>32784</v>
      </c>
      <c r="Q13846" s="53" t="s">
        <v>3</v>
      </c>
      <c r="R13846" s="7" t="n">
        <v>0</v>
      </c>
      <c r="S13846" s="7" t="n">
        <v>2</v>
      </c>
      <c r="T13846" s="7" t="n">
        <v>2</v>
      </c>
      <c r="U13846" s="7" t="n">
        <v>11</v>
      </c>
      <c r="V13846" s="7" t="n">
        <v>1</v>
      </c>
      <c r="W13846" s="13" t="n">
        <f t="normal" ca="1">A13850</f>
        <v>0</v>
      </c>
    </row>
    <row r="13847" spans="1:8">
      <c r="A13847" t="s">
        <v>4</v>
      </c>
      <c r="B13847" s="4" t="s">
        <v>5</v>
      </c>
      <c r="C13847" s="4" t="s">
        <v>14</v>
      </c>
      <c r="D13847" s="4" t="s">
        <v>10</v>
      </c>
      <c r="E13847" s="4" t="s">
        <v>24</v>
      </c>
    </row>
    <row r="13848" spans="1:8">
      <c r="A13848" t="n">
        <v>110442</v>
      </c>
      <c r="B13848" s="23" t="n">
        <v>58</v>
      </c>
      <c r="C13848" s="7" t="n">
        <v>0</v>
      </c>
      <c r="D13848" s="7" t="n">
        <v>0</v>
      </c>
      <c r="E13848" s="7" t="n">
        <v>1</v>
      </c>
    </row>
    <row r="13849" spans="1:8">
      <c r="A13849" t="s">
        <v>4</v>
      </c>
      <c r="B13849" s="4" t="s">
        <v>5</v>
      </c>
      <c r="C13849" s="4" t="s">
        <v>14</v>
      </c>
      <c r="D13849" s="53" t="s">
        <v>129</v>
      </c>
      <c r="E13849" s="4" t="s">
        <v>5</v>
      </c>
      <c r="F13849" s="4" t="s">
        <v>14</v>
      </c>
      <c r="G13849" s="4" t="s">
        <v>10</v>
      </c>
      <c r="H13849" s="53" t="s">
        <v>130</v>
      </c>
      <c r="I13849" s="4" t="s">
        <v>14</v>
      </c>
      <c r="J13849" s="4" t="s">
        <v>9</v>
      </c>
      <c r="K13849" s="4" t="s">
        <v>14</v>
      </c>
      <c r="L13849" s="4" t="s">
        <v>14</v>
      </c>
      <c r="M13849" s="53" t="s">
        <v>129</v>
      </c>
      <c r="N13849" s="4" t="s">
        <v>5</v>
      </c>
      <c r="O13849" s="4" t="s">
        <v>14</v>
      </c>
      <c r="P13849" s="4" t="s">
        <v>10</v>
      </c>
      <c r="Q13849" s="53" t="s">
        <v>130</v>
      </c>
      <c r="R13849" s="4" t="s">
        <v>14</v>
      </c>
      <c r="S13849" s="4" t="s">
        <v>9</v>
      </c>
      <c r="T13849" s="4" t="s">
        <v>14</v>
      </c>
      <c r="U13849" s="4" t="s">
        <v>14</v>
      </c>
      <c r="V13849" s="4" t="s">
        <v>14</v>
      </c>
      <c r="W13849" s="4" t="s">
        <v>26</v>
      </c>
    </row>
    <row r="13850" spans="1:8">
      <c r="A13850" t="n">
        <v>110450</v>
      </c>
      <c r="B13850" s="12" t="n">
        <v>5</v>
      </c>
      <c r="C13850" s="7" t="n">
        <v>28</v>
      </c>
      <c r="D13850" s="53" t="s">
        <v>3</v>
      </c>
      <c r="E13850" s="10" t="n">
        <v>162</v>
      </c>
      <c r="F13850" s="7" t="n">
        <v>3</v>
      </c>
      <c r="G13850" s="7" t="n">
        <v>32784</v>
      </c>
      <c r="H13850" s="53" t="s">
        <v>3</v>
      </c>
      <c r="I13850" s="7" t="n">
        <v>0</v>
      </c>
      <c r="J13850" s="7" t="n">
        <v>1</v>
      </c>
      <c r="K13850" s="7" t="n">
        <v>3</v>
      </c>
      <c r="L13850" s="7" t="n">
        <v>28</v>
      </c>
      <c r="M13850" s="53" t="s">
        <v>3</v>
      </c>
      <c r="N13850" s="10" t="n">
        <v>162</v>
      </c>
      <c r="O13850" s="7" t="n">
        <v>3</v>
      </c>
      <c r="P13850" s="7" t="n">
        <v>32784</v>
      </c>
      <c r="Q13850" s="53" t="s">
        <v>3</v>
      </c>
      <c r="R13850" s="7" t="n">
        <v>0</v>
      </c>
      <c r="S13850" s="7" t="n">
        <v>2</v>
      </c>
      <c r="T13850" s="7" t="n">
        <v>3</v>
      </c>
      <c r="U13850" s="7" t="n">
        <v>9</v>
      </c>
      <c r="V13850" s="7" t="n">
        <v>1</v>
      </c>
      <c r="W13850" s="13" t="n">
        <f t="normal" ca="1">A13860</f>
        <v>0</v>
      </c>
    </row>
    <row r="13851" spans="1:8">
      <c r="A13851" t="s">
        <v>4</v>
      </c>
      <c r="B13851" s="4" t="s">
        <v>5</v>
      </c>
      <c r="C13851" s="4" t="s">
        <v>14</v>
      </c>
      <c r="D13851" s="53" t="s">
        <v>129</v>
      </c>
      <c r="E13851" s="4" t="s">
        <v>5</v>
      </c>
      <c r="F13851" s="4" t="s">
        <v>10</v>
      </c>
      <c r="G13851" s="4" t="s">
        <v>14</v>
      </c>
      <c r="H13851" s="4" t="s">
        <v>14</v>
      </c>
      <c r="I13851" s="4" t="s">
        <v>6</v>
      </c>
      <c r="J13851" s="53" t="s">
        <v>130</v>
      </c>
      <c r="K13851" s="4" t="s">
        <v>14</v>
      </c>
      <c r="L13851" s="4" t="s">
        <v>14</v>
      </c>
      <c r="M13851" s="53" t="s">
        <v>129</v>
      </c>
      <c r="N13851" s="4" t="s">
        <v>5</v>
      </c>
      <c r="O13851" s="4" t="s">
        <v>14</v>
      </c>
      <c r="P13851" s="53" t="s">
        <v>130</v>
      </c>
      <c r="Q13851" s="4" t="s">
        <v>14</v>
      </c>
      <c r="R13851" s="4" t="s">
        <v>9</v>
      </c>
      <c r="S13851" s="4" t="s">
        <v>14</v>
      </c>
      <c r="T13851" s="4" t="s">
        <v>14</v>
      </c>
      <c r="U13851" s="4" t="s">
        <v>14</v>
      </c>
      <c r="V13851" s="53" t="s">
        <v>129</v>
      </c>
      <c r="W13851" s="4" t="s">
        <v>5</v>
      </c>
      <c r="X13851" s="4" t="s">
        <v>14</v>
      </c>
      <c r="Y13851" s="53" t="s">
        <v>130</v>
      </c>
      <c r="Z13851" s="4" t="s">
        <v>14</v>
      </c>
      <c r="AA13851" s="4" t="s">
        <v>9</v>
      </c>
      <c r="AB13851" s="4" t="s">
        <v>14</v>
      </c>
      <c r="AC13851" s="4" t="s">
        <v>14</v>
      </c>
      <c r="AD13851" s="4" t="s">
        <v>14</v>
      </c>
      <c r="AE13851" s="4" t="s">
        <v>26</v>
      </c>
    </row>
    <row r="13852" spans="1:8">
      <c r="A13852" t="n">
        <v>110479</v>
      </c>
      <c r="B13852" s="12" t="n">
        <v>5</v>
      </c>
      <c r="C13852" s="7" t="n">
        <v>28</v>
      </c>
      <c r="D13852" s="53" t="s">
        <v>3</v>
      </c>
      <c r="E13852" s="43" t="n">
        <v>47</v>
      </c>
      <c r="F13852" s="7" t="n">
        <v>61456</v>
      </c>
      <c r="G13852" s="7" t="n">
        <v>2</v>
      </c>
      <c r="H13852" s="7" t="n">
        <v>0</v>
      </c>
      <c r="I13852" s="7" t="s">
        <v>131</v>
      </c>
      <c r="J13852" s="53" t="s">
        <v>3</v>
      </c>
      <c r="K13852" s="7" t="n">
        <v>8</v>
      </c>
      <c r="L13852" s="7" t="n">
        <v>28</v>
      </c>
      <c r="M13852" s="53" t="s">
        <v>3</v>
      </c>
      <c r="N13852" s="47" t="n">
        <v>74</v>
      </c>
      <c r="O13852" s="7" t="n">
        <v>65</v>
      </c>
      <c r="P13852" s="53" t="s">
        <v>3</v>
      </c>
      <c r="Q13852" s="7" t="n">
        <v>0</v>
      </c>
      <c r="R13852" s="7" t="n">
        <v>1</v>
      </c>
      <c r="S13852" s="7" t="n">
        <v>3</v>
      </c>
      <c r="T13852" s="7" t="n">
        <v>9</v>
      </c>
      <c r="U13852" s="7" t="n">
        <v>28</v>
      </c>
      <c r="V13852" s="53" t="s">
        <v>3</v>
      </c>
      <c r="W13852" s="47" t="n">
        <v>74</v>
      </c>
      <c r="X13852" s="7" t="n">
        <v>65</v>
      </c>
      <c r="Y13852" s="53" t="s">
        <v>3</v>
      </c>
      <c r="Z13852" s="7" t="n">
        <v>0</v>
      </c>
      <c r="AA13852" s="7" t="n">
        <v>2</v>
      </c>
      <c r="AB13852" s="7" t="n">
        <v>3</v>
      </c>
      <c r="AC13852" s="7" t="n">
        <v>9</v>
      </c>
      <c r="AD13852" s="7" t="n">
        <v>1</v>
      </c>
      <c r="AE13852" s="13" t="n">
        <f t="normal" ca="1">A13856</f>
        <v>0</v>
      </c>
    </row>
    <row r="13853" spans="1:8">
      <c r="A13853" t="s">
        <v>4</v>
      </c>
      <c r="B13853" s="4" t="s">
        <v>5</v>
      </c>
      <c r="C13853" s="4" t="s">
        <v>10</v>
      </c>
      <c r="D13853" s="4" t="s">
        <v>14</v>
      </c>
      <c r="E13853" s="4" t="s">
        <v>14</v>
      </c>
      <c r="F13853" s="4" t="s">
        <v>6</v>
      </c>
    </row>
    <row r="13854" spans="1:8">
      <c r="A13854" t="n">
        <v>110527</v>
      </c>
      <c r="B13854" s="43" t="n">
        <v>47</v>
      </c>
      <c r="C13854" s="7" t="n">
        <v>61456</v>
      </c>
      <c r="D13854" s="7" t="n">
        <v>0</v>
      </c>
      <c r="E13854" s="7" t="n">
        <v>0</v>
      </c>
      <c r="F13854" s="7" t="s">
        <v>132</v>
      </c>
    </row>
    <row r="13855" spans="1:8">
      <c r="A13855" t="s">
        <v>4</v>
      </c>
      <c r="B13855" s="4" t="s">
        <v>5</v>
      </c>
      <c r="C13855" s="4" t="s">
        <v>14</v>
      </c>
      <c r="D13855" s="4" t="s">
        <v>10</v>
      </c>
      <c r="E13855" s="4" t="s">
        <v>24</v>
      </c>
    </row>
    <row r="13856" spans="1:8">
      <c r="A13856" t="n">
        <v>110540</v>
      </c>
      <c r="B13856" s="23" t="n">
        <v>58</v>
      </c>
      <c r="C13856" s="7" t="n">
        <v>0</v>
      </c>
      <c r="D13856" s="7" t="n">
        <v>300</v>
      </c>
      <c r="E13856" s="7" t="n">
        <v>1</v>
      </c>
    </row>
    <row r="13857" spans="1:31">
      <c r="A13857" t="s">
        <v>4</v>
      </c>
      <c r="B13857" s="4" t="s">
        <v>5</v>
      </c>
      <c r="C13857" s="4" t="s">
        <v>14</v>
      </c>
      <c r="D13857" s="4" t="s">
        <v>10</v>
      </c>
    </row>
    <row r="13858" spans="1:31">
      <c r="A13858" t="n">
        <v>110548</v>
      </c>
      <c r="B13858" s="23" t="n">
        <v>58</v>
      </c>
      <c r="C13858" s="7" t="n">
        <v>255</v>
      </c>
      <c r="D13858" s="7" t="n">
        <v>0</v>
      </c>
    </row>
    <row r="13859" spans="1:31">
      <c r="A13859" t="s">
        <v>4</v>
      </c>
      <c r="B13859" s="4" t="s">
        <v>5</v>
      </c>
      <c r="C13859" s="4" t="s">
        <v>14</v>
      </c>
      <c r="D13859" s="4" t="s">
        <v>14</v>
      </c>
      <c r="E13859" s="4" t="s">
        <v>14</v>
      </c>
      <c r="F13859" s="4" t="s">
        <v>14</v>
      </c>
    </row>
    <row r="13860" spans="1:31">
      <c r="A13860" t="n">
        <v>110552</v>
      </c>
      <c r="B13860" s="8" t="n">
        <v>14</v>
      </c>
      <c r="C13860" s="7" t="n">
        <v>0</v>
      </c>
      <c r="D13860" s="7" t="n">
        <v>0</v>
      </c>
      <c r="E13860" s="7" t="n">
        <v>0</v>
      </c>
      <c r="F13860" s="7" t="n">
        <v>64</v>
      </c>
    </row>
    <row r="13861" spans="1:31">
      <c r="A13861" t="s">
        <v>4</v>
      </c>
      <c r="B13861" s="4" t="s">
        <v>5</v>
      </c>
      <c r="C13861" s="4" t="s">
        <v>14</v>
      </c>
      <c r="D13861" s="4" t="s">
        <v>10</v>
      </c>
    </row>
    <row r="13862" spans="1:31">
      <c r="A13862" t="n">
        <v>110557</v>
      </c>
      <c r="B13862" s="22" t="n">
        <v>22</v>
      </c>
      <c r="C13862" s="7" t="n">
        <v>0</v>
      </c>
      <c r="D13862" s="7" t="n">
        <v>32784</v>
      </c>
    </row>
    <row r="13863" spans="1:31">
      <c r="A13863" t="s">
        <v>4</v>
      </c>
      <c r="B13863" s="4" t="s">
        <v>5</v>
      </c>
      <c r="C13863" s="4" t="s">
        <v>14</v>
      </c>
      <c r="D13863" s="4" t="s">
        <v>10</v>
      </c>
    </row>
    <row r="13864" spans="1:31">
      <c r="A13864" t="n">
        <v>110561</v>
      </c>
      <c r="B13864" s="23" t="n">
        <v>58</v>
      </c>
      <c r="C13864" s="7" t="n">
        <v>5</v>
      </c>
      <c r="D13864" s="7" t="n">
        <v>300</v>
      </c>
    </row>
    <row r="13865" spans="1:31">
      <c r="A13865" t="s">
        <v>4</v>
      </c>
      <c r="B13865" s="4" t="s">
        <v>5</v>
      </c>
      <c r="C13865" s="4" t="s">
        <v>24</v>
      </c>
      <c r="D13865" s="4" t="s">
        <v>10</v>
      </c>
    </row>
    <row r="13866" spans="1:31">
      <c r="A13866" t="n">
        <v>110565</v>
      </c>
      <c r="B13866" s="24" t="n">
        <v>103</v>
      </c>
      <c r="C13866" s="7" t="n">
        <v>0</v>
      </c>
      <c r="D13866" s="7" t="n">
        <v>300</v>
      </c>
    </row>
    <row r="13867" spans="1:31">
      <c r="A13867" t="s">
        <v>4</v>
      </c>
      <c r="B13867" s="4" t="s">
        <v>5</v>
      </c>
      <c r="C13867" s="4" t="s">
        <v>14</v>
      </c>
    </row>
    <row r="13868" spans="1:31">
      <c r="A13868" t="n">
        <v>110572</v>
      </c>
      <c r="B13868" s="54" t="n">
        <v>64</v>
      </c>
      <c r="C13868" s="7" t="n">
        <v>7</v>
      </c>
    </row>
    <row r="13869" spans="1:31">
      <c r="A13869" t="s">
        <v>4</v>
      </c>
      <c r="B13869" s="4" t="s">
        <v>5</v>
      </c>
      <c r="C13869" s="4" t="s">
        <v>14</v>
      </c>
      <c r="D13869" s="4" t="s">
        <v>10</v>
      </c>
    </row>
    <row r="13870" spans="1:31">
      <c r="A13870" t="n">
        <v>110574</v>
      </c>
      <c r="B13870" s="55" t="n">
        <v>72</v>
      </c>
      <c r="C13870" s="7" t="n">
        <v>5</v>
      </c>
      <c r="D13870" s="7" t="n">
        <v>0</v>
      </c>
    </row>
    <row r="13871" spans="1:31">
      <c r="A13871" t="s">
        <v>4</v>
      </c>
      <c r="B13871" s="4" t="s">
        <v>5</v>
      </c>
      <c r="C13871" s="4" t="s">
        <v>14</v>
      </c>
      <c r="D13871" s="53" t="s">
        <v>129</v>
      </c>
      <c r="E13871" s="4" t="s">
        <v>5</v>
      </c>
      <c r="F13871" s="4" t="s">
        <v>14</v>
      </c>
      <c r="G13871" s="4" t="s">
        <v>10</v>
      </c>
      <c r="H13871" s="53" t="s">
        <v>130</v>
      </c>
      <c r="I13871" s="4" t="s">
        <v>14</v>
      </c>
      <c r="J13871" s="4" t="s">
        <v>9</v>
      </c>
      <c r="K13871" s="4" t="s">
        <v>14</v>
      </c>
      <c r="L13871" s="4" t="s">
        <v>14</v>
      </c>
      <c r="M13871" s="4" t="s">
        <v>26</v>
      </c>
    </row>
    <row r="13872" spans="1:31">
      <c r="A13872" t="n">
        <v>110578</v>
      </c>
      <c r="B13872" s="12" t="n">
        <v>5</v>
      </c>
      <c r="C13872" s="7" t="n">
        <v>28</v>
      </c>
      <c r="D13872" s="53" t="s">
        <v>3</v>
      </c>
      <c r="E13872" s="10" t="n">
        <v>162</v>
      </c>
      <c r="F13872" s="7" t="n">
        <v>4</v>
      </c>
      <c r="G13872" s="7" t="n">
        <v>32784</v>
      </c>
      <c r="H13872" s="53" t="s">
        <v>3</v>
      </c>
      <c r="I13872" s="7" t="n">
        <v>0</v>
      </c>
      <c r="J13872" s="7" t="n">
        <v>1</v>
      </c>
      <c r="K13872" s="7" t="n">
        <v>2</v>
      </c>
      <c r="L13872" s="7" t="n">
        <v>1</v>
      </c>
      <c r="M13872" s="13" t="n">
        <f t="normal" ca="1">A13878</f>
        <v>0</v>
      </c>
    </row>
    <row r="13873" spans="1:13">
      <c r="A13873" t="s">
        <v>4</v>
      </c>
      <c r="B13873" s="4" t="s">
        <v>5</v>
      </c>
      <c r="C13873" s="4" t="s">
        <v>14</v>
      </c>
      <c r="D13873" s="4" t="s">
        <v>6</v>
      </c>
    </row>
    <row r="13874" spans="1:13">
      <c r="A13874" t="n">
        <v>110595</v>
      </c>
      <c r="B13874" s="9" t="n">
        <v>2</v>
      </c>
      <c r="C13874" s="7" t="n">
        <v>10</v>
      </c>
      <c r="D13874" s="7" t="s">
        <v>133</v>
      </c>
    </row>
    <row r="13875" spans="1:13">
      <c r="A13875" t="s">
        <v>4</v>
      </c>
      <c r="B13875" s="4" t="s">
        <v>5</v>
      </c>
      <c r="C13875" s="4" t="s">
        <v>10</v>
      </c>
    </row>
    <row r="13876" spans="1:13">
      <c r="A13876" t="n">
        <v>110612</v>
      </c>
      <c r="B13876" s="27" t="n">
        <v>16</v>
      </c>
      <c r="C13876" s="7" t="n">
        <v>0</v>
      </c>
    </row>
    <row r="13877" spans="1:13">
      <c r="A13877" t="s">
        <v>4</v>
      </c>
      <c r="B13877" s="4" t="s">
        <v>5</v>
      </c>
      <c r="C13877" s="4" t="s">
        <v>14</v>
      </c>
      <c r="D13877" s="4" t="s">
        <v>10</v>
      </c>
      <c r="E13877" s="4" t="s">
        <v>14</v>
      </c>
      <c r="F13877" s="4" t="s">
        <v>26</v>
      </c>
    </row>
    <row r="13878" spans="1:13">
      <c r="A13878" t="n">
        <v>110615</v>
      </c>
      <c r="B13878" s="12" t="n">
        <v>5</v>
      </c>
      <c r="C13878" s="7" t="n">
        <v>30</v>
      </c>
      <c r="D13878" s="7" t="n">
        <v>6471</v>
      </c>
      <c r="E13878" s="7" t="n">
        <v>1</v>
      </c>
      <c r="F13878" s="13" t="n">
        <f t="normal" ca="1">A13880</f>
        <v>0</v>
      </c>
    </row>
    <row r="13879" spans="1:13">
      <c r="A13879" t="s">
        <v>4</v>
      </c>
      <c r="B13879" s="4" t="s">
        <v>5</v>
      </c>
      <c r="C13879" s="4" t="s">
        <v>10</v>
      </c>
      <c r="D13879" s="4" t="s">
        <v>14</v>
      </c>
      <c r="E13879" s="4" t="s">
        <v>14</v>
      </c>
      <c r="F13879" s="4" t="s">
        <v>6</v>
      </c>
    </row>
    <row r="13880" spans="1:13">
      <c r="A13880" t="n">
        <v>110624</v>
      </c>
      <c r="B13880" s="45" t="n">
        <v>20</v>
      </c>
      <c r="C13880" s="7" t="n">
        <v>61456</v>
      </c>
      <c r="D13880" s="7" t="n">
        <v>3</v>
      </c>
      <c r="E13880" s="7" t="n">
        <v>10</v>
      </c>
      <c r="F13880" s="7" t="s">
        <v>144</v>
      </c>
    </row>
    <row r="13881" spans="1:13">
      <c r="A13881" t="s">
        <v>4</v>
      </c>
      <c r="B13881" s="4" t="s">
        <v>5</v>
      </c>
      <c r="C13881" s="4" t="s">
        <v>10</v>
      </c>
    </row>
    <row r="13882" spans="1:13">
      <c r="A13882" t="n">
        <v>110642</v>
      </c>
      <c r="B13882" s="27" t="n">
        <v>16</v>
      </c>
      <c r="C13882" s="7" t="n">
        <v>0</v>
      </c>
    </row>
    <row r="13883" spans="1:13">
      <c r="A13883" t="s">
        <v>4</v>
      </c>
      <c r="B13883" s="4" t="s">
        <v>5</v>
      </c>
      <c r="C13883" s="4" t="s">
        <v>10</v>
      </c>
      <c r="D13883" s="4" t="s">
        <v>14</v>
      </c>
      <c r="E13883" s="4" t="s">
        <v>14</v>
      </c>
      <c r="F13883" s="4" t="s">
        <v>6</v>
      </c>
    </row>
    <row r="13884" spans="1:13">
      <c r="A13884" t="n">
        <v>110645</v>
      </c>
      <c r="B13884" s="45" t="n">
        <v>20</v>
      </c>
      <c r="C13884" s="7" t="n">
        <v>106</v>
      </c>
      <c r="D13884" s="7" t="n">
        <v>3</v>
      </c>
      <c r="E13884" s="7" t="n">
        <v>10</v>
      </c>
      <c r="F13884" s="7" t="s">
        <v>144</v>
      </c>
    </row>
    <row r="13885" spans="1:13">
      <c r="A13885" t="s">
        <v>4</v>
      </c>
      <c r="B13885" s="4" t="s">
        <v>5</v>
      </c>
      <c r="C13885" s="4" t="s">
        <v>10</v>
      </c>
    </row>
    <row r="13886" spans="1:13">
      <c r="A13886" t="n">
        <v>110663</v>
      </c>
      <c r="B13886" s="27" t="n">
        <v>16</v>
      </c>
      <c r="C13886" s="7" t="n">
        <v>0</v>
      </c>
    </row>
    <row r="13887" spans="1:13">
      <c r="A13887" t="s">
        <v>4</v>
      </c>
      <c r="B13887" s="4" t="s">
        <v>5</v>
      </c>
      <c r="C13887" s="4" t="s">
        <v>10</v>
      </c>
      <c r="D13887" s="4" t="s">
        <v>24</v>
      </c>
      <c r="E13887" s="4" t="s">
        <v>24</v>
      </c>
      <c r="F13887" s="4" t="s">
        <v>24</v>
      </c>
      <c r="G13887" s="4" t="s">
        <v>24</v>
      </c>
    </row>
    <row r="13888" spans="1:13">
      <c r="A13888" t="n">
        <v>110666</v>
      </c>
      <c r="B13888" s="40" t="n">
        <v>46</v>
      </c>
      <c r="C13888" s="7" t="n">
        <v>61456</v>
      </c>
      <c r="D13888" s="7" t="n">
        <v>-134.020004272461</v>
      </c>
      <c r="E13888" s="7" t="n">
        <v>117.449996948242</v>
      </c>
      <c r="F13888" s="7" t="n">
        <v>37.9300003051758</v>
      </c>
      <c r="G13888" s="7" t="n">
        <v>90</v>
      </c>
    </row>
    <row r="13889" spans="1:7">
      <c r="A13889" t="s">
        <v>4</v>
      </c>
      <c r="B13889" s="4" t="s">
        <v>5</v>
      </c>
      <c r="C13889" s="4" t="s">
        <v>10</v>
      </c>
      <c r="D13889" s="4" t="s">
        <v>24</v>
      </c>
      <c r="E13889" s="4" t="s">
        <v>24</v>
      </c>
      <c r="F13889" s="4" t="s">
        <v>24</v>
      </c>
      <c r="G13889" s="4" t="s">
        <v>24</v>
      </c>
    </row>
    <row r="13890" spans="1:7">
      <c r="A13890" t="n">
        <v>110685</v>
      </c>
      <c r="B13890" s="40" t="n">
        <v>46</v>
      </c>
      <c r="C13890" s="7" t="n">
        <v>106</v>
      </c>
      <c r="D13890" s="7" t="n">
        <v>-132.600006103516</v>
      </c>
      <c r="E13890" s="7" t="n">
        <v>117.449996948242</v>
      </c>
      <c r="F13890" s="7" t="n">
        <v>38</v>
      </c>
      <c r="G13890" s="7" t="n">
        <v>270</v>
      </c>
    </row>
    <row r="13891" spans="1:7">
      <c r="A13891" t="s">
        <v>4</v>
      </c>
      <c r="B13891" s="4" t="s">
        <v>5</v>
      </c>
      <c r="C13891" s="4" t="s">
        <v>14</v>
      </c>
    </row>
    <row r="13892" spans="1:7">
      <c r="A13892" t="n">
        <v>110704</v>
      </c>
      <c r="B13892" s="47" t="n">
        <v>74</v>
      </c>
      <c r="C13892" s="7" t="n">
        <v>18</v>
      </c>
    </row>
    <row r="13893" spans="1:7">
      <c r="A13893" t="s">
        <v>4</v>
      </c>
      <c r="B13893" s="4" t="s">
        <v>5</v>
      </c>
      <c r="C13893" s="4" t="s">
        <v>14</v>
      </c>
      <c r="D13893" s="4" t="s">
        <v>14</v>
      </c>
      <c r="E13893" s="4" t="s">
        <v>24</v>
      </c>
      <c r="F13893" s="4" t="s">
        <v>24</v>
      </c>
      <c r="G13893" s="4" t="s">
        <v>24</v>
      </c>
      <c r="H13893" s="4" t="s">
        <v>10</v>
      </c>
    </row>
    <row r="13894" spans="1:7">
      <c r="A13894" t="n">
        <v>110706</v>
      </c>
      <c r="B13894" s="33" t="n">
        <v>45</v>
      </c>
      <c r="C13894" s="7" t="n">
        <v>2</v>
      </c>
      <c r="D13894" s="7" t="n">
        <v>3</v>
      </c>
      <c r="E13894" s="7" t="n">
        <v>-132.779998779297</v>
      </c>
      <c r="F13894" s="7" t="n">
        <v>118.400001525879</v>
      </c>
      <c r="G13894" s="7" t="n">
        <v>38.4000015258789</v>
      </c>
      <c r="H13894" s="7" t="n">
        <v>0</v>
      </c>
    </row>
    <row r="13895" spans="1:7">
      <c r="A13895" t="s">
        <v>4</v>
      </c>
      <c r="B13895" s="4" t="s">
        <v>5</v>
      </c>
      <c r="C13895" s="4" t="s">
        <v>14</v>
      </c>
      <c r="D13895" s="4" t="s">
        <v>14</v>
      </c>
      <c r="E13895" s="4" t="s">
        <v>24</v>
      </c>
      <c r="F13895" s="4" t="s">
        <v>24</v>
      </c>
      <c r="G13895" s="4" t="s">
        <v>24</v>
      </c>
      <c r="H13895" s="4" t="s">
        <v>10</v>
      </c>
      <c r="I13895" s="4" t="s">
        <v>14</v>
      </c>
    </row>
    <row r="13896" spans="1:7">
      <c r="A13896" t="n">
        <v>110723</v>
      </c>
      <c r="B13896" s="33" t="n">
        <v>45</v>
      </c>
      <c r="C13896" s="7" t="n">
        <v>4</v>
      </c>
      <c r="D13896" s="7" t="n">
        <v>3</v>
      </c>
      <c r="E13896" s="7" t="n">
        <v>8.67000007629395</v>
      </c>
      <c r="F13896" s="7" t="n">
        <v>234.479995727539</v>
      </c>
      <c r="G13896" s="7" t="n">
        <v>0</v>
      </c>
      <c r="H13896" s="7" t="n">
        <v>0</v>
      </c>
      <c r="I13896" s="7" t="n">
        <v>0</v>
      </c>
    </row>
    <row r="13897" spans="1:7">
      <c r="A13897" t="s">
        <v>4</v>
      </c>
      <c r="B13897" s="4" t="s">
        <v>5</v>
      </c>
      <c r="C13897" s="4" t="s">
        <v>14</v>
      </c>
      <c r="D13897" s="4" t="s">
        <v>14</v>
      </c>
      <c r="E13897" s="4" t="s">
        <v>24</v>
      </c>
      <c r="F13897" s="4" t="s">
        <v>10</v>
      </c>
    </row>
    <row r="13898" spans="1:7">
      <c r="A13898" t="n">
        <v>110741</v>
      </c>
      <c r="B13898" s="33" t="n">
        <v>45</v>
      </c>
      <c r="C13898" s="7" t="n">
        <v>5</v>
      </c>
      <c r="D13898" s="7" t="n">
        <v>3</v>
      </c>
      <c r="E13898" s="7" t="n">
        <v>3.70000004768372</v>
      </c>
      <c r="F13898" s="7" t="n">
        <v>0</v>
      </c>
    </row>
    <row r="13899" spans="1:7">
      <c r="A13899" t="s">
        <v>4</v>
      </c>
      <c r="B13899" s="4" t="s">
        <v>5</v>
      </c>
      <c r="C13899" s="4" t="s">
        <v>14</v>
      </c>
      <c r="D13899" s="4" t="s">
        <v>14</v>
      </c>
      <c r="E13899" s="4" t="s">
        <v>24</v>
      </c>
      <c r="F13899" s="4" t="s">
        <v>10</v>
      </c>
    </row>
    <row r="13900" spans="1:7">
      <c r="A13900" t="n">
        <v>110750</v>
      </c>
      <c r="B13900" s="33" t="n">
        <v>45</v>
      </c>
      <c r="C13900" s="7" t="n">
        <v>11</v>
      </c>
      <c r="D13900" s="7" t="n">
        <v>3</v>
      </c>
      <c r="E13900" s="7" t="n">
        <v>43</v>
      </c>
      <c r="F13900" s="7" t="n">
        <v>0</v>
      </c>
    </row>
    <row r="13901" spans="1:7">
      <c r="A13901" t="s">
        <v>4</v>
      </c>
      <c r="B13901" s="4" t="s">
        <v>5</v>
      </c>
      <c r="C13901" s="4" t="s">
        <v>14</v>
      </c>
      <c r="D13901" s="4" t="s">
        <v>14</v>
      </c>
      <c r="E13901" s="4" t="s">
        <v>24</v>
      </c>
      <c r="F13901" s="4" t="s">
        <v>10</v>
      </c>
    </row>
    <row r="13902" spans="1:7">
      <c r="A13902" t="n">
        <v>110759</v>
      </c>
      <c r="B13902" s="33" t="n">
        <v>45</v>
      </c>
      <c r="C13902" s="7" t="n">
        <v>5</v>
      </c>
      <c r="D13902" s="7" t="n">
        <v>3</v>
      </c>
      <c r="E13902" s="7" t="n">
        <v>3.20000004768372</v>
      </c>
      <c r="F13902" s="7" t="n">
        <v>2000</v>
      </c>
    </row>
    <row r="13903" spans="1:7">
      <c r="A13903" t="s">
        <v>4</v>
      </c>
      <c r="B13903" s="4" t="s">
        <v>5</v>
      </c>
      <c r="C13903" s="4" t="s">
        <v>14</v>
      </c>
      <c r="D13903" s="4" t="s">
        <v>10</v>
      </c>
      <c r="E13903" s="4" t="s">
        <v>24</v>
      </c>
    </row>
    <row r="13904" spans="1:7">
      <c r="A13904" t="n">
        <v>110768</v>
      </c>
      <c r="B13904" s="23" t="n">
        <v>58</v>
      </c>
      <c r="C13904" s="7" t="n">
        <v>100</v>
      </c>
      <c r="D13904" s="7" t="n">
        <v>1000</v>
      </c>
      <c r="E13904" s="7" t="n">
        <v>1</v>
      </c>
    </row>
    <row r="13905" spans="1:9">
      <c r="A13905" t="s">
        <v>4</v>
      </c>
      <c r="B13905" s="4" t="s">
        <v>5</v>
      </c>
      <c r="C13905" s="4" t="s">
        <v>14</v>
      </c>
      <c r="D13905" s="4" t="s">
        <v>10</v>
      </c>
    </row>
    <row r="13906" spans="1:9">
      <c r="A13906" t="n">
        <v>110776</v>
      </c>
      <c r="B13906" s="23" t="n">
        <v>58</v>
      </c>
      <c r="C13906" s="7" t="n">
        <v>255</v>
      </c>
      <c r="D13906" s="7" t="n">
        <v>0</v>
      </c>
    </row>
    <row r="13907" spans="1:9">
      <c r="A13907" t="s">
        <v>4</v>
      </c>
      <c r="B13907" s="4" t="s">
        <v>5</v>
      </c>
      <c r="C13907" s="4" t="s">
        <v>14</v>
      </c>
      <c r="D13907" s="4" t="s">
        <v>10</v>
      </c>
    </row>
    <row r="13908" spans="1:9">
      <c r="A13908" t="n">
        <v>110780</v>
      </c>
      <c r="B13908" s="33" t="n">
        <v>45</v>
      </c>
      <c r="C13908" s="7" t="n">
        <v>7</v>
      </c>
      <c r="D13908" s="7" t="n">
        <v>255</v>
      </c>
    </row>
    <row r="13909" spans="1:9">
      <c r="A13909" t="s">
        <v>4</v>
      </c>
      <c r="B13909" s="4" t="s">
        <v>5</v>
      </c>
      <c r="C13909" s="4" t="s">
        <v>10</v>
      </c>
      <c r="D13909" s="4" t="s">
        <v>14</v>
      </c>
      <c r="E13909" s="4" t="s">
        <v>24</v>
      </c>
      <c r="F13909" s="4" t="s">
        <v>10</v>
      </c>
    </row>
    <row r="13910" spans="1:9">
      <c r="A13910" t="n">
        <v>110784</v>
      </c>
      <c r="B13910" s="72" t="n">
        <v>59</v>
      </c>
      <c r="C13910" s="7" t="n">
        <v>106</v>
      </c>
      <c r="D13910" s="7" t="n">
        <v>2</v>
      </c>
      <c r="E13910" s="7" t="n">
        <v>0.150000005960464</v>
      </c>
      <c r="F13910" s="7" t="n">
        <v>0</v>
      </c>
    </row>
    <row r="13911" spans="1:9">
      <c r="A13911" t="s">
        <v>4</v>
      </c>
      <c r="B13911" s="4" t="s">
        <v>5</v>
      </c>
      <c r="C13911" s="4" t="s">
        <v>10</v>
      </c>
    </row>
    <row r="13912" spans="1:9">
      <c r="A13912" t="n">
        <v>110794</v>
      </c>
      <c r="B13912" s="27" t="n">
        <v>16</v>
      </c>
      <c r="C13912" s="7" t="n">
        <v>1300</v>
      </c>
    </row>
    <row r="13913" spans="1:9">
      <c r="A13913" t="s">
        <v>4</v>
      </c>
      <c r="B13913" s="4" t="s">
        <v>5</v>
      </c>
      <c r="C13913" s="4" t="s">
        <v>14</v>
      </c>
      <c r="D13913" s="4" t="s">
        <v>24</v>
      </c>
      <c r="E13913" s="4" t="s">
        <v>10</v>
      </c>
      <c r="F13913" s="4" t="s">
        <v>14</v>
      </c>
    </row>
    <row r="13914" spans="1:9">
      <c r="A13914" t="n">
        <v>110797</v>
      </c>
      <c r="B13914" s="15" t="n">
        <v>49</v>
      </c>
      <c r="C13914" s="7" t="n">
        <v>3</v>
      </c>
      <c r="D13914" s="7" t="n">
        <v>0.699999988079071</v>
      </c>
      <c r="E13914" s="7" t="n">
        <v>500</v>
      </c>
      <c r="F13914" s="7" t="n">
        <v>0</v>
      </c>
    </row>
    <row r="13915" spans="1:9">
      <c r="A13915" t="s">
        <v>4</v>
      </c>
      <c r="B13915" s="4" t="s">
        <v>5</v>
      </c>
      <c r="C13915" s="4" t="s">
        <v>14</v>
      </c>
      <c r="D13915" s="4" t="s">
        <v>10</v>
      </c>
    </row>
    <row r="13916" spans="1:9">
      <c r="A13916" t="n">
        <v>110806</v>
      </c>
      <c r="B13916" s="23" t="n">
        <v>58</v>
      </c>
      <c r="C13916" s="7" t="n">
        <v>10</v>
      </c>
      <c r="D13916" s="7" t="n">
        <v>300</v>
      </c>
    </row>
    <row r="13917" spans="1:9">
      <c r="A13917" t="s">
        <v>4</v>
      </c>
      <c r="B13917" s="4" t="s">
        <v>5</v>
      </c>
      <c r="C13917" s="4" t="s">
        <v>14</v>
      </c>
      <c r="D13917" s="4" t="s">
        <v>10</v>
      </c>
    </row>
    <row r="13918" spans="1:9">
      <c r="A13918" t="n">
        <v>110810</v>
      </c>
      <c r="B13918" s="23" t="n">
        <v>58</v>
      </c>
      <c r="C13918" s="7" t="n">
        <v>12</v>
      </c>
      <c r="D13918" s="7" t="n">
        <v>0</v>
      </c>
    </row>
    <row r="13919" spans="1:9">
      <c r="A13919" t="s">
        <v>4</v>
      </c>
      <c r="B13919" s="4" t="s">
        <v>5</v>
      </c>
      <c r="C13919" s="4" t="s">
        <v>14</v>
      </c>
      <c r="D13919" s="4" t="s">
        <v>10</v>
      </c>
      <c r="E13919" s="4" t="s">
        <v>10</v>
      </c>
      <c r="F13919" s="4" t="s">
        <v>14</v>
      </c>
    </row>
    <row r="13920" spans="1:9">
      <c r="A13920" t="n">
        <v>110814</v>
      </c>
      <c r="B13920" s="25" t="n">
        <v>25</v>
      </c>
      <c r="C13920" s="7" t="n">
        <v>1</v>
      </c>
      <c r="D13920" s="7" t="n">
        <v>160</v>
      </c>
      <c r="E13920" s="7" t="n">
        <v>350</v>
      </c>
      <c r="F13920" s="7" t="n">
        <v>1</v>
      </c>
    </row>
    <row r="13921" spans="1:6">
      <c r="A13921" t="s">
        <v>4</v>
      </c>
      <c r="B13921" s="4" t="s">
        <v>5</v>
      </c>
      <c r="C13921" s="4" t="s">
        <v>14</v>
      </c>
      <c r="D13921" s="4" t="s">
        <v>10</v>
      </c>
      <c r="E13921" s="4" t="s">
        <v>6</v>
      </c>
    </row>
    <row r="13922" spans="1:6">
      <c r="A13922" t="n">
        <v>110821</v>
      </c>
      <c r="B13922" s="26" t="n">
        <v>51</v>
      </c>
      <c r="C13922" s="7" t="n">
        <v>4</v>
      </c>
      <c r="D13922" s="7" t="n">
        <v>106</v>
      </c>
      <c r="E13922" s="7" t="s">
        <v>574</v>
      </c>
    </row>
    <row r="13923" spans="1:6">
      <c r="A13923" t="s">
        <v>4</v>
      </c>
      <c r="B13923" s="4" t="s">
        <v>5</v>
      </c>
      <c r="C13923" s="4" t="s">
        <v>10</v>
      </c>
    </row>
    <row r="13924" spans="1:6">
      <c r="A13924" t="n">
        <v>110834</v>
      </c>
      <c r="B13924" s="27" t="n">
        <v>16</v>
      </c>
      <c r="C13924" s="7" t="n">
        <v>0</v>
      </c>
    </row>
    <row r="13925" spans="1:6">
      <c r="A13925" t="s">
        <v>4</v>
      </c>
      <c r="B13925" s="4" t="s">
        <v>5</v>
      </c>
      <c r="C13925" s="4" t="s">
        <v>10</v>
      </c>
      <c r="D13925" s="4" t="s">
        <v>45</v>
      </c>
      <c r="E13925" s="4" t="s">
        <v>14</v>
      </c>
      <c r="F13925" s="4" t="s">
        <v>14</v>
      </c>
      <c r="G13925" s="4" t="s">
        <v>45</v>
      </c>
      <c r="H13925" s="4" t="s">
        <v>14</v>
      </c>
      <c r="I13925" s="4" t="s">
        <v>14</v>
      </c>
    </row>
    <row r="13926" spans="1:6">
      <c r="A13926" t="n">
        <v>110837</v>
      </c>
      <c r="B13926" s="28" t="n">
        <v>26</v>
      </c>
      <c r="C13926" s="7" t="n">
        <v>106</v>
      </c>
      <c r="D13926" s="7" t="s">
        <v>897</v>
      </c>
      <c r="E13926" s="7" t="n">
        <v>2</v>
      </c>
      <c r="F13926" s="7" t="n">
        <v>3</v>
      </c>
      <c r="G13926" s="7" t="s">
        <v>898</v>
      </c>
      <c r="H13926" s="7" t="n">
        <v>2</v>
      </c>
      <c r="I13926" s="7" t="n">
        <v>0</v>
      </c>
    </row>
    <row r="13927" spans="1:6">
      <c r="A13927" t="s">
        <v>4</v>
      </c>
      <c r="B13927" s="4" t="s">
        <v>5</v>
      </c>
    </row>
    <row r="13928" spans="1:6">
      <c r="A13928" t="n">
        <v>110912</v>
      </c>
      <c r="B13928" s="29" t="n">
        <v>28</v>
      </c>
    </row>
    <row r="13929" spans="1:6">
      <c r="A13929" t="s">
        <v>4</v>
      </c>
      <c r="B13929" s="4" t="s">
        <v>5</v>
      </c>
      <c r="C13929" s="4" t="s">
        <v>14</v>
      </c>
      <c r="D13929" s="4" t="s">
        <v>10</v>
      </c>
      <c r="E13929" s="4" t="s">
        <v>10</v>
      </c>
      <c r="F13929" s="4" t="s">
        <v>14</v>
      </c>
    </row>
    <row r="13930" spans="1:6">
      <c r="A13930" t="n">
        <v>110913</v>
      </c>
      <c r="B13930" s="25" t="n">
        <v>25</v>
      </c>
      <c r="C13930" s="7" t="n">
        <v>1</v>
      </c>
      <c r="D13930" s="7" t="n">
        <v>160</v>
      </c>
      <c r="E13930" s="7" t="n">
        <v>570</v>
      </c>
      <c r="F13930" s="7" t="n">
        <v>2</v>
      </c>
    </row>
    <row r="13931" spans="1:6">
      <c r="A13931" t="s">
        <v>4</v>
      </c>
      <c r="B13931" s="4" t="s">
        <v>5</v>
      </c>
      <c r="C13931" s="4" t="s">
        <v>14</v>
      </c>
      <c r="D13931" s="4" t="s">
        <v>10</v>
      </c>
      <c r="E13931" s="4" t="s">
        <v>6</v>
      </c>
    </row>
    <row r="13932" spans="1:6">
      <c r="A13932" t="n">
        <v>110920</v>
      </c>
      <c r="B13932" s="26" t="n">
        <v>51</v>
      </c>
      <c r="C13932" s="7" t="n">
        <v>4</v>
      </c>
      <c r="D13932" s="7" t="n">
        <v>0</v>
      </c>
      <c r="E13932" s="7" t="s">
        <v>890</v>
      </c>
    </row>
    <row r="13933" spans="1:6">
      <c r="A13933" t="s">
        <v>4</v>
      </c>
      <c r="B13933" s="4" t="s">
        <v>5</v>
      </c>
      <c r="C13933" s="4" t="s">
        <v>10</v>
      </c>
    </row>
    <row r="13934" spans="1:6">
      <c r="A13934" t="n">
        <v>110934</v>
      </c>
      <c r="B13934" s="27" t="n">
        <v>16</v>
      </c>
      <c r="C13934" s="7" t="n">
        <v>0</v>
      </c>
    </row>
    <row r="13935" spans="1:6">
      <c r="A13935" t="s">
        <v>4</v>
      </c>
      <c r="B13935" s="4" t="s">
        <v>5</v>
      </c>
      <c r="C13935" s="4" t="s">
        <v>10</v>
      </c>
      <c r="D13935" s="4" t="s">
        <v>45</v>
      </c>
      <c r="E13935" s="4" t="s">
        <v>14</v>
      </c>
      <c r="F13935" s="4" t="s">
        <v>14</v>
      </c>
    </row>
    <row r="13936" spans="1:6">
      <c r="A13936" t="n">
        <v>110937</v>
      </c>
      <c r="B13936" s="28" t="n">
        <v>26</v>
      </c>
      <c r="C13936" s="7" t="n">
        <v>0</v>
      </c>
      <c r="D13936" s="7" t="s">
        <v>899</v>
      </c>
      <c r="E13936" s="7" t="n">
        <v>2</v>
      </c>
      <c r="F13936" s="7" t="n">
        <v>0</v>
      </c>
    </row>
    <row r="13937" spans="1:9">
      <c r="A13937" t="s">
        <v>4</v>
      </c>
      <c r="B13937" s="4" t="s">
        <v>5</v>
      </c>
    </row>
    <row r="13938" spans="1:9">
      <c r="A13938" t="n">
        <v>110970</v>
      </c>
      <c r="B13938" s="29" t="n">
        <v>28</v>
      </c>
    </row>
    <row r="13939" spans="1:9">
      <c r="A13939" t="s">
        <v>4</v>
      </c>
      <c r="B13939" s="4" t="s">
        <v>5</v>
      </c>
      <c r="C13939" s="4" t="s">
        <v>14</v>
      </c>
      <c r="D13939" s="4" t="s">
        <v>10</v>
      </c>
      <c r="E13939" s="4" t="s">
        <v>10</v>
      </c>
      <c r="F13939" s="4" t="s">
        <v>14</v>
      </c>
    </row>
    <row r="13940" spans="1:9">
      <c r="A13940" t="n">
        <v>110971</v>
      </c>
      <c r="B13940" s="25" t="n">
        <v>25</v>
      </c>
      <c r="C13940" s="7" t="n">
        <v>1</v>
      </c>
      <c r="D13940" s="7" t="n">
        <v>160</v>
      </c>
      <c r="E13940" s="7" t="n">
        <v>350</v>
      </c>
      <c r="F13940" s="7" t="n">
        <v>1</v>
      </c>
    </row>
    <row r="13941" spans="1:9">
      <c r="A13941" t="s">
        <v>4</v>
      </c>
      <c r="B13941" s="4" t="s">
        <v>5</v>
      </c>
      <c r="C13941" s="4" t="s">
        <v>14</v>
      </c>
      <c r="D13941" s="4" t="s">
        <v>10</v>
      </c>
      <c r="E13941" s="4" t="s">
        <v>6</v>
      </c>
    </row>
    <row r="13942" spans="1:9">
      <c r="A13942" t="n">
        <v>110978</v>
      </c>
      <c r="B13942" s="26" t="n">
        <v>51</v>
      </c>
      <c r="C13942" s="7" t="n">
        <v>4</v>
      </c>
      <c r="D13942" s="7" t="n">
        <v>106</v>
      </c>
      <c r="E13942" s="7" t="s">
        <v>190</v>
      </c>
    </row>
    <row r="13943" spans="1:9">
      <c r="A13943" t="s">
        <v>4</v>
      </c>
      <c r="B13943" s="4" t="s">
        <v>5</v>
      </c>
      <c r="C13943" s="4" t="s">
        <v>10</v>
      </c>
    </row>
    <row r="13944" spans="1:9">
      <c r="A13944" t="n">
        <v>110992</v>
      </c>
      <c r="B13944" s="27" t="n">
        <v>16</v>
      </c>
      <c r="C13944" s="7" t="n">
        <v>0</v>
      </c>
    </row>
    <row r="13945" spans="1:9">
      <c r="A13945" t="s">
        <v>4</v>
      </c>
      <c r="B13945" s="4" t="s">
        <v>5</v>
      </c>
      <c r="C13945" s="4" t="s">
        <v>10</v>
      </c>
      <c r="D13945" s="4" t="s">
        <v>45</v>
      </c>
      <c r="E13945" s="4" t="s">
        <v>14</v>
      </c>
      <c r="F13945" s="4" t="s">
        <v>14</v>
      </c>
      <c r="G13945" s="4" t="s">
        <v>45</v>
      </c>
      <c r="H13945" s="4" t="s">
        <v>14</v>
      </c>
      <c r="I13945" s="4" t="s">
        <v>14</v>
      </c>
      <c r="J13945" s="4" t="s">
        <v>45</v>
      </c>
      <c r="K13945" s="4" t="s">
        <v>14</v>
      </c>
      <c r="L13945" s="4" t="s">
        <v>14</v>
      </c>
    </row>
    <row r="13946" spans="1:9">
      <c r="A13946" t="n">
        <v>110995</v>
      </c>
      <c r="B13946" s="28" t="n">
        <v>26</v>
      </c>
      <c r="C13946" s="7" t="n">
        <v>106</v>
      </c>
      <c r="D13946" s="7" t="s">
        <v>900</v>
      </c>
      <c r="E13946" s="7" t="n">
        <v>2</v>
      </c>
      <c r="F13946" s="7" t="n">
        <v>3</v>
      </c>
      <c r="G13946" s="7" t="s">
        <v>901</v>
      </c>
      <c r="H13946" s="7" t="n">
        <v>2</v>
      </c>
      <c r="I13946" s="7" t="n">
        <v>3</v>
      </c>
      <c r="J13946" s="7" t="s">
        <v>902</v>
      </c>
      <c r="K13946" s="7" t="n">
        <v>2</v>
      </c>
      <c r="L13946" s="7" t="n">
        <v>0</v>
      </c>
    </row>
    <row r="13947" spans="1:9">
      <c r="A13947" t="s">
        <v>4</v>
      </c>
      <c r="B13947" s="4" t="s">
        <v>5</v>
      </c>
    </row>
    <row r="13948" spans="1:9">
      <c r="A13948" t="n">
        <v>111173</v>
      </c>
      <c r="B13948" s="29" t="n">
        <v>28</v>
      </c>
    </row>
    <row r="13949" spans="1:9">
      <c r="A13949" t="s">
        <v>4</v>
      </c>
      <c r="B13949" s="4" t="s">
        <v>5</v>
      </c>
      <c r="C13949" s="4" t="s">
        <v>14</v>
      </c>
      <c r="D13949" s="53" t="s">
        <v>129</v>
      </c>
      <c r="E13949" s="4" t="s">
        <v>5</v>
      </c>
      <c r="F13949" s="4" t="s">
        <v>14</v>
      </c>
      <c r="G13949" s="4" t="s">
        <v>10</v>
      </c>
      <c r="H13949" s="53" t="s">
        <v>130</v>
      </c>
      <c r="I13949" s="4" t="s">
        <v>14</v>
      </c>
      <c r="J13949" s="4" t="s">
        <v>26</v>
      </c>
    </row>
    <row r="13950" spans="1:9">
      <c r="A13950" t="n">
        <v>111174</v>
      </c>
      <c r="B13950" s="12" t="n">
        <v>5</v>
      </c>
      <c r="C13950" s="7" t="n">
        <v>28</v>
      </c>
      <c r="D13950" s="53" t="s">
        <v>3</v>
      </c>
      <c r="E13950" s="54" t="n">
        <v>64</v>
      </c>
      <c r="F13950" s="7" t="n">
        <v>5</v>
      </c>
      <c r="G13950" s="7" t="n">
        <v>1</v>
      </c>
      <c r="H13950" s="53" t="s">
        <v>3</v>
      </c>
      <c r="I13950" s="7" t="n">
        <v>1</v>
      </c>
      <c r="J13950" s="13" t="n">
        <f t="normal" ca="1">A13962</f>
        <v>0</v>
      </c>
    </row>
    <row r="13951" spans="1:9">
      <c r="A13951" t="s">
        <v>4</v>
      </c>
      <c r="B13951" s="4" t="s">
        <v>5</v>
      </c>
      <c r="C13951" s="4" t="s">
        <v>14</v>
      </c>
      <c r="D13951" s="4" t="s">
        <v>10</v>
      </c>
      <c r="E13951" s="4" t="s">
        <v>10</v>
      </c>
      <c r="F13951" s="4" t="s">
        <v>14</v>
      </c>
    </row>
    <row r="13952" spans="1:9">
      <c r="A13952" t="n">
        <v>111185</v>
      </c>
      <c r="B13952" s="25" t="n">
        <v>25</v>
      </c>
      <c r="C13952" s="7" t="n">
        <v>1</v>
      </c>
      <c r="D13952" s="7" t="n">
        <v>60</v>
      </c>
      <c r="E13952" s="7" t="n">
        <v>500</v>
      </c>
      <c r="F13952" s="7" t="n">
        <v>2</v>
      </c>
    </row>
    <row r="13953" spans="1:12">
      <c r="A13953" t="s">
        <v>4</v>
      </c>
      <c r="B13953" s="4" t="s">
        <v>5</v>
      </c>
      <c r="C13953" s="4" t="s">
        <v>14</v>
      </c>
      <c r="D13953" s="4" t="s">
        <v>10</v>
      </c>
      <c r="E13953" s="4" t="s">
        <v>6</v>
      </c>
    </row>
    <row r="13954" spans="1:12">
      <c r="A13954" t="n">
        <v>111192</v>
      </c>
      <c r="B13954" s="26" t="n">
        <v>51</v>
      </c>
      <c r="C13954" s="7" t="n">
        <v>4</v>
      </c>
      <c r="D13954" s="7" t="n">
        <v>1</v>
      </c>
      <c r="E13954" s="7" t="s">
        <v>890</v>
      </c>
    </row>
    <row r="13955" spans="1:12">
      <c r="A13955" t="s">
        <v>4</v>
      </c>
      <c r="B13955" s="4" t="s">
        <v>5</v>
      </c>
      <c r="C13955" s="4" t="s">
        <v>10</v>
      </c>
    </row>
    <row r="13956" spans="1:12">
      <c r="A13956" t="n">
        <v>111206</v>
      </c>
      <c r="B13956" s="27" t="n">
        <v>16</v>
      </c>
      <c r="C13956" s="7" t="n">
        <v>0</v>
      </c>
    </row>
    <row r="13957" spans="1:12">
      <c r="A13957" t="s">
        <v>4</v>
      </c>
      <c r="B13957" s="4" t="s">
        <v>5</v>
      </c>
      <c r="C13957" s="4" t="s">
        <v>10</v>
      </c>
      <c r="D13957" s="4" t="s">
        <v>45</v>
      </c>
      <c r="E13957" s="4" t="s">
        <v>14</v>
      </c>
      <c r="F13957" s="4" t="s">
        <v>14</v>
      </c>
    </row>
    <row r="13958" spans="1:12">
      <c r="A13958" t="n">
        <v>111209</v>
      </c>
      <c r="B13958" s="28" t="n">
        <v>26</v>
      </c>
      <c r="C13958" s="7" t="n">
        <v>1</v>
      </c>
      <c r="D13958" s="7" t="s">
        <v>903</v>
      </c>
      <c r="E13958" s="7" t="n">
        <v>2</v>
      </c>
      <c r="F13958" s="7" t="n">
        <v>0</v>
      </c>
    </row>
    <row r="13959" spans="1:12">
      <c r="A13959" t="s">
        <v>4</v>
      </c>
      <c r="B13959" s="4" t="s">
        <v>5</v>
      </c>
    </row>
    <row r="13960" spans="1:12">
      <c r="A13960" t="n">
        <v>111258</v>
      </c>
      <c r="B13960" s="29" t="n">
        <v>28</v>
      </c>
    </row>
    <row r="13961" spans="1:12">
      <c r="A13961" t="s">
        <v>4</v>
      </c>
      <c r="B13961" s="4" t="s">
        <v>5</v>
      </c>
      <c r="C13961" s="4" t="s">
        <v>14</v>
      </c>
      <c r="D13961" s="53" t="s">
        <v>129</v>
      </c>
      <c r="E13961" s="4" t="s">
        <v>5</v>
      </c>
      <c r="F13961" s="4" t="s">
        <v>14</v>
      </c>
      <c r="G13961" s="4" t="s">
        <v>10</v>
      </c>
      <c r="H13961" s="53" t="s">
        <v>130</v>
      </c>
      <c r="I13961" s="4" t="s">
        <v>14</v>
      </c>
      <c r="J13961" s="4" t="s">
        <v>26</v>
      </c>
    </row>
    <row r="13962" spans="1:12">
      <c r="A13962" t="n">
        <v>111259</v>
      </c>
      <c r="B13962" s="12" t="n">
        <v>5</v>
      </c>
      <c r="C13962" s="7" t="n">
        <v>28</v>
      </c>
      <c r="D13962" s="53" t="s">
        <v>3</v>
      </c>
      <c r="E13962" s="54" t="n">
        <v>64</v>
      </c>
      <c r="F13962" s="7" t="n">
        <v>5</v>
      </c>
      <c r="G13962" s="7" t="n">
        <v>2</v>
      </c>
      <c r="H13962" s="53" t="s">
        <v>3</v>
      </c>
      <c r="I13962" s="7" t="n">
        <v>1</v>
      </c>
      <c r="J13962" s="13" t="n">
        <f t="normal" ca="1">A13974</f>
        <v>0</v>
      </c>
    </row>
    <row r="13963" spans="1:12">
      <c r="A13963" t="s">
        <v>4</v>
      </c>
      <c r="B13963" s="4" t="s">
        <v>5</v>
      </c>
      <c r="C13963" s="4" t="s">
        <v>14</v>
      </c>
      <c r="D13963" s="4" t="s">
        <v>10</v>
      </c>
      <c r="E13963" s="4" t="s">
        <v>10</v>
      </c>
      <c r="F13963" s="4" t="s">
        <v>14</v>
      </c>
    </row>
    <row r="13964" spans="1:12">
      <c r="A13964" t="n">
        <v>111270</v>
      </c>
      <c r="B13964" s="25" t="n">
        <v>25</v>
      </c>
      <c r="C13964" s="7" t="n">
        <v>1</v>
      </c>
      <c r="D13964" s="7" t="n">
        <v>60</v>
      </c>
      <c r="E13964" s="7" t="n">
        <v>640</v>
      </c>
      <c r="F13964" s="7" t="n">
        <v>2</v>
      </c>
    </row>
    <row r="13965" spans="1:12">
      <c r="A13965" t="s">
        <v>4</v>
      </c>
      <c r="B13965" s="4" t="s">
        <v>5</v>
      </c>
      <c r="C13965" s="4" t="s">
        <v>14</v>
      </c>
      <c r="D13965" s="4" t="s">
        <v>10</v>
      </c>
      <c r="E13965" s="4" t="s">
        <v>6</v>
      </c>
    </row>
    <row r="13966" spans="1:12">
      <c r="A13966" t="n">
        <v>111277</v>
      </c>
      <c r="B13966" s="26" t="n">
        <v>51</v>
      </c>
      <c r="C13966" s="7" t="n">
        <v>4</v>
      </c>
      <c r="D13966" s="7" t="n">
        <v>2</v>
      </c>
      <c r="E13966" s="7" t="s">
        <v>774</v>
      </c>
    </row>
    <row r="13967" spans="1:12">
      <c r="A13967" t="s">
        <v>4</v>
      </c>
      <c r="B13967" s="4" t="s">
        <v>5</v>
      </c>
      <c r="C13967" s="4" t="s">
        <v>10</v>
      </c>
    </row>
    <row r="13968" spans="1:12">
      <c r="A13968" t="n">
        <v>111291</v>
      </c>
      <c r="B13968" s="27" t="n">
        <v>16</v>
      </c>
      <c r="C13968" s="7" t="n">
        <v>0</v>
      </c>
    </row>
    <row r="13969" spans="1:10">
      <c r="A13969" t="s">
        <v>4</v>
      </c>
      <c r="B13969" s="4" t="s">
        <v>5</v>
      </c>
      <c r="C13969" s="4" t="s">
        <v>10</v>
      </c>
      <c r="D13969" s="4" t="s">
        <v>45</v>
      </c>
      <c r="E13969" s="4" t="s">
        <v>14</v>
      </c>
      <c r="F13969" s="4" t="s">
        <v>14</v>
      </c>
    </row>
    <row r="13970" spans="1:10">
      <c r="A13970" t="n">
        <v>111294</v>
      </c>
      <c r="B13970" s="28" t="n">
        <v>26</v>
      </c>
      <c r="C13970" s="7" t="n">
        <v>2</v>
      </c>
      <c r="D13970" s="7" t="s">
        <v>904</v>
      </c>
      <c r="E13970" s="7" t="n">
        <v>2</v>
      </c>
      <c r="F13970" s="7" t="n">
        <v>0</v>
      </c>
    </row>
    <row r="13971" spans="1:10">
      <c r="A13971" t="s">
        <v>4</v>
      </c>
      <c r="B13971" s="4" t="s">
        <v>5</v>
      </c>
    </row>
    <row r="13972" spans="1:10">
      <c r="A13972" t="n">
        <v>111336</v>
      </c>
      <c r="B13972" s="29" t="n">
        <v>28</v>
      </c>
    </row>
    <row r="13973" spans="1:10">
      <c r="A13973" t="s">
        <v>4</v>
      </c>
      <c r="B13973" s="4" t="s">
        <v>5</v>
      </c>
      <c r="C13973" s="4" t="s">
        <v>14</v>
      </c>
      <c r="D13973" s="53" t="s">
        <v>129</v>
      </c>
      <c r="E13973" s="4" t="s">
        <v>5</v>
      </c>
      <c r="F13973" s="4" t="s">
        <v>14</v>
      </c>
      <c r="G13973" s="4" t="s">
        <v>10</v>
      </c>
      <c r="H13973" s="53" t="s">
        <v>130</v>
      </c>
      <c r="I13973" s="4" t="s">
        <v>14</v>
      </c>
      <c r="J13973" s="4" t="s">
        <v>26</v>
      </c>
    </row>
    <row r="13974" spans="1:10">
      <c r="A13974" t="n">
        <v>111337</v>
      </c>
      <c r="B13974" s="12" t="n">
        <v>5</v>
      </c>
      <c r="C13974" s="7" t="n">
        <v>28</v>
      </c>
      <c r="D13974" s="53" t="s">
        <v>3</v>
      </c>
      <c r="E13974" s="54" t="n">
        <v>64</v>
      </c>
      <c r="F13974" s="7" t="n">
        <v>5</v>
      </c>
      <c r="G13974" s="7" t="n">
        <v>6</v>
      </c>
      <c r="H13974" s="53" t="s">
        <v>3</v>
      </c>
      <c r="I13974" s="7" t="n">
        <v>1</v>
      </c>
      <c r="J13974" s="13" t="n">
        <f t="normal" ca="1">A13986</f>
        <v>0</v>
      </c>
    </row>
    <row r="13975" spans="1:10">
      <c r="A13975" t="s">
        <v>4</v>
      </c>
      <c r="B13975" s="4" t="s">
        <v>5</v>
      </c>
      <c r="C13975" s="4" t="s">
        <v>14</v>
      </c>
      <c r="D13975" s="4" t="s">
        <v>10</v>
      </c>
      <c r="E13975" s="4" t="s">
        <v>10</v>
      </c>
      <c r="F13975" s="4" t="s">
        <v>14</v>
      </c>
    </row>
    <row r="13976" spans="1:10">
      <c r="A13976" t="n">
        <v>111348</v>
      </c>
      <c r="B13976" s="25" t="n">
        <v>25</v>
      </c>
      <c r="C13976" s="7" t="n">
        <v>1</v>
      </c>
      <c r="D13976" s="7" t="n">
        <v>260</v>
      </c>
      <c r="E13976" s="7" t="n">
        <v>640</v>
      </c>
      <c r="F13976" s="7" t="n">
        <v>2</v>
      </c>
    </row>
    <row r="13977" spans="1:10">
      <c r="A13977" t="s">
        <v>4</v>
      </c>
      <c r="B13977" s="4" t="s">
        <v>5</v>
      </c>
      <c r="C13977" s="4" t="s">
        <v>14</v>
      </c>
      <c r="D13977" s="4" t="s">
        <v>10</v>
      </c>
      <c r="E13977" s="4" t="s">
        <v>6</v>
      </c>
    </row>
    <row r="13978" spans="1:10">
      <c r="A13978" t="n">
        <v>111355</v>
      </c>
      <c r="B13978" s="26" t="n">
        <v>51</v>
      </c>
      <c r="C13978" s="7" t="n">
        <v>4</v>
      </c>
      <c r="D13978" s="7" t="n">
        <v>6</v>
      </c>
      <c r="E13978" s="7" t="s">
        <v>286</v>
      </c>
    </row>
    <row r="13979" spans="1:10">
      <c r="A13979" t="s">
        <v>4</v>
      </c>
      <c r="B13979" s="4" t="s">
        <v>5</v>
      </c>
      <c r="C13979" s="4" t="s">
        <v>10</v>
      </c>
    </row>
    <row r="13980" spans="1:10">
      <c r="A13980" t="n">
        <v>111369</v>
      </c>
      <c r="B13980" s="27" t="n">
        <v>16</v>
      </c>
      <c r="C13980" s="7" t="n">
        <v>0</v>
      </c>
    </row>
    <row r="13981" spans="1:10">
      <c r="A13981" t="s">
        <v>4</v>
      </c>
      <c r="B13981" s="4" t="s">
        <v>5</v>
      </c>
      <c r="C13981" s="4" t="s">
        <v>10</v>
      </c>
      <c r="D13981" s="4" t="s">
        <v>45</v>
      </c>
      <c r="E13981" s="4" t="s">
        <v>14</v>
      </c>
      <c r="F13981" s="4" t="s">
        <v>14</v>
      </c>
    </row>
    <row r="13982" spans="1:10">
      <c r="A13982" t="n">
        <v>111372</v>
      </c>
      <c r="B13982" s="28" t="n">
        <v>26</v>
      </c>
      <c r="C13982" s="7" t="n">
        <v>6</v>
      </c>
      <c r="D13982" s="7" t="s">
        <v>905</v>
      </c>
      <c r="E13982" s="7" t="n">
        <v>2</v>
      </c>
      <c r="F13982" s="7" t="n">
        <v>0</v>
      </c>
    </row>
    <row r="13983" spans="1:10">
      <c r="A13983" t="s">
        <v>4</v>
      </c>
      <c r="B13983" s="4" t="s">
        <v>5</v>
      </c>
    </row>
    <row r="13984" spans="1:10">
      <c r="A13984" t="n">
        <v>111445</v>
      </c>
      <c r="B13984" s="29" t="n">
        <v>28</v>
      </c>
    </row>
    <row r="13985" spans="1:10">
      <c r="A13985" t="s">
        <v>4</v>
      </c>
      <c r="B13985" s="4" t="s">
        <v>5</v>
      </c>
      <c r="C13985" s="4" t="s">
        <v>14</v>
      </c>
      <c r="D13985" s="4" t="s">
        <v>10</v>
      </c>
      <c r="E13985" s="4" t="s">
        <v>10</v>
      </c>
      <c r="F13985" s="4" t="s">
        <v>14</v>
      </c>
    </row>
    <row r="13986" spans="1:10">
      <c r="A13986" t="n">
        <v>111446</v>
      </c>
      <c r="B13986" s="25" t="n">
        <v>25</v>
      </c>
      <c r="C13986" s="7" t="n">
        <v>1</v>
      </c>
      <c r="D13986" s="7" t="n">
        <v>160</v>
      </c>
      <c r="E13986" s="7" t="n">
        <v>570</v>
      </c>
      <c r="F13986" s="7" t="n">
        <v>2</v>
      </c>
    </row>
    <row r="13987" spans="1:10">
      <c r="A13987" t="s">
        <v>4</v>
      </c>
      <c r="B13987" s="4" t="s">
        <v>5</v>
      </c>
      <c r="C13987" s="4" t="s">
        <v>14</v>
      </c>
      <c r="D13987" s="4" t="s">
        <v>10</v>
      </c>
      <c r="E13987" s="4" t="s">
        <v>6</v>
      </c>
    </row>
    <row r="13988" spans="1:10">
      <c r="A13988" t="n">
        <v>111453</v>
      </c>
      <c r="B13988" s="26" t="n">
        <v>51</v>
      </c>
      <c r="C13988" s="7" t="n">
        <v>4</v>
      </c>
      <c r="D13988" s="7" t="n">
        <v>0</v>
      </c>
      <c r="E13988" s="7" t="s">
        <v>286</v>
      </c>
    </row>
    <row r="13989" spans="1:10">
      <c r="A13989" t="s">
        <v>4</v>
      </c>
      <c r="B13989" s="4" t="s">
        <v>5</v>
      </c>
      <c r="C13989" s="4" t="s">
        <v>10</v>
      </c>
    </row>
    <row r="13990" spans="1:10">
      <c r="A13990" t="n">
        <v>111467</v>
      </c>
      <c r="B13990" s="27" t="n">
        <v>16</v>
      </c>
      <c r="C13990" s="7" t="n">
        <v>0</v>
      </c>
    </row>
    <row r="13991" spans="1:10">
      <c r="A13991" t="s">
        <v>4</v>
      </c>
      <c r="B13991" s="4" t="s">
        <v>5</v>
      </c>
      <c r="C13991" s="4" t="s">
        <v>10</v>
      </c>
      <c r="D13991" s="4" t="s">
        <v>45</v>
      </c>
      <c r="E13991" s="4" t="s">
        <v>14</v>
      </c>
      <c r="F13991" s="4" t="s">
        <v>14</v>
      </c>
      <c r="G13991" s="4" t="s">
        <v>45</v>
      </c>
      <c r="H13991" s="4" t="s">
        <v>14</v>
      </c>
      <c r="I13991" s="4" t="s">
        <v>14</v>
      </c>
    </row>
    <row r="13992" spans="1:10">
      <c r="A13992" t="n">
        <v>111470</v>
      </c>
      <c r="B13992" s="28" t="n">
        <v>26</v>
      </c>
      <c r="C13992" s="7" t="n">
        <v>0</v>
      </c>
      <c r="D13992" s="7" t="s">
        <v>906</v>
      </c>
      <c r="E13992" s="7" t="n">
        <v>2</v>
      </c>
      <c r="F13992" s="7" t="n">
        <v>3</v>
      </c>
      <c r="G13992" s="7" t="s">
        <v>907</v>
      </c>
      <c r="H13992" s="7" t="n">
        <v>2</v>
      </c>
      <c r="I13992" s="7" t="n">
        <v>0</v>
      </c>
    </row>
    <row r="13993" spans="1:10">
      <c r="A13993" t="s">
        <v>4</v>
      </c>
      <c r="B13993" s="4" t="s">
        <v>5</v>
      </c>
    </row>
    <row r="13994" spans="1:10">
      <c r="A13994" t="n">
        <v>111591</v>
      </c>
      <c r="B13994" s="29" t="n">
        <v>28</v>
      </c>
    </row>
    <row r="13995" spans="1:10">
      <c r="A13995" t="s">
        <v>4</v>
      </c>
      <c r="B13995" s="4" t="s">
        <v>5</v>
      </c>
      <c r="C13995" s="4" t="s">
        <v>14</v>
      </c>
      <c r="D13995" s="4" t="s">
        <v>10</v>
      </c>
      <c r="E13995" s="4" t="s">
        <v>10</v>
      </c>
      <c r="F13995" s="4" t="s">
        <v>14</v>
      </c>
    </row>
    <row r="13996" spans="1:10">
      <c r="A13996" t="n">
        <v>111592</v>
      </c>
      <c r="B13996" s="25" t="n">
        <v>25</v>
      </c>
      <c r="C13996" s="7" t="n">
        <v>1</v>
      </c>
      <c r="D13996" s="7" t="n">
        <v>160</v>
      </c>
      <c r="E13996" s="7" t="n">
        <v>350</v>
      </c>
      <c r="F13996" s="7" t="n">
        <v>1</v>
      </c>
    </row>
    <row r="13997" spans="1:10">
      <c r="A13997" t="s">
        <v>4</v>
      </c>
      <c r="B13997" s="4" t="s">
        <v>5</v>
      </c>
      <c r="C13997" s="4" t="s">
        <v>14</v>
      </c>
      <c r="D13997" s="4" t="s">
        <v>10</v>
      </c>
      <c r="E13997" s="4" t="s">
        <v>6</v>
      </c>
    </row>
    <row r="13998" spans="1:10">
      <c r="A13998" t="n">
        <v>111599</v>
      </c>
      <c r="B13998" s="26" t="n">
        <v>51</v>
      </c>
      <c r="C13998" s="7" t="n">
        <v>4</v>
      </c>
      <c r="D13998" s="7" t="n">
        <v>106</v>
      </c>
      <c r="E13998" s="7" t="s">
        <v>574</v>
      </c>
    </row>
    <row r="13999" spans="1:10">
      <c r="A13999" t="s">
        <v>4</v>
      </c>
      <c r="B13999" s="4" t="s">
        <v>5</v>
      </c>
      <c r="C13999" s="4" t="s">
        <v>10</v>
      </c>
    </row>
    <row r="14000" spans="1:10">
      <c r="A14000" t="n">
        <v>111612</v>
      </c>
      <c r="B14000" s="27" t="n">
        <v>16</v>
      </c>
      <c r="C14000" s="7" t="n">
        <v>0</v>
      </c>
    </row>
    <row r="14001" spans="1:9">
      <c r="A14001" t="s">
        <v>4</v>
      </c>
      <c r="B14001" s="4" t="s">
        <v>5</v>
      </c>
      <c r="C14001" s="4" t="s">
        <v>10</v>
      </c>
      <c r="D14001" s="4" t="s">
        <v>45</v>
      </c>
      <c r="E14001" s="4" t="s">
        <v>14</v>
      </c>
      <c r="F14001" s="4" t="s">
        <v>14</v>
      </c>
      <c r="G14001" s="4" t="s">
        <v>45</v>
      </c>
      <c r="H14001" s="4" t="s">
        <v>14</v>
      </c>
      <c r="I14001" s="4" t="s">
        <v>14</v>
      </c>
    </row>
    <row r="14002" spans="1:9">
      <c r="A14002" t="n">
        <v>111615</v>
      </c>
      <c r="B14002" s="28" t="n">
        <v>26</v>
      </c>
      <c r="C14002" s="7" t="n">
        <v>106</v>
      </c>
      <c r="D14002" s="7" t="s">
        <v>908</v>
      </c>
      <c r="E14002" s="7" t="n">
        <v>2</v>
      </c>
      <c r="F14002" s="7" t="n">
        <v>3</v>
      </c>
      <c r="G14002" s="7" t="s">
        <v>909</v>
      </c>
      <c r="H14002" s="7" t="n">
        <v>2</v>
      </c>
      <c r="I14002" s="7" t="n">
        <v>0</v>
      </c>
    </row>
    <row r="14003" spans="1:9">
      <c r="A14003" t="s">
        <v>4</v>
      </c>
      <c r="B14003" s="4" t="s">
        <v>5</v>
      </c>
    </row>
    <row r="14004" spans="1:9">
      <c r="A14004" t="n">
        <v>111765</v>
      </c>
      <c r="B14004" s="29" t="n">
        <v>28</v>
      </c>
    </row>
    <row r="14005" spans="1:9">
      <c r="A14005" t="s">
        <v>4</v>
      </c>
      <c r="B14005" s="4" t="s">
        <v>5</v>
      </c>
      <c r="C14005" s="4" t="s">
        <v>14</v>
      </c>
      <c r="D14005" s="53" t="s">
        <v>129</v>
      </c>
      <c r="E14005" s="4" t="s">
        <v>5</v>
      </c>
      <c r="F14005" s="4" t="s">
        <v>14</v>
      </c>
      <c r="G14005" s="4" t="s">
        <v>10</v>
      </c>
      <c r="H14005" s="53" t="s">
        <v>130</v>
      </c>
      <c r="I14005" s="4" t="s">
        <v>14</v>
      </c>
      <c r="J14005" s="4" t="s">
        <v>26</v>
      </c>
    </row>
    <row r="14006" spans="1:9">
      <c r="A14006" t="n">
        <v>111766</v>
      </c>
      <c r="B14006" s="12" t="n">
        <v>5</v>
      </c>
      <c r="C14006" s="7" t="n">
        <v>28</v>
      </c>
      <c r="D14006" s="53" t="s">
        <v>3</v>
      </c>
      <c r="E14006" s="54" t="n">
        <v>64</v>
      </c>
      <c r="F14006" s="7" t="n">
        <v>5</v>
      </c>
      <c r="G14006" s="7" t="n">
        <v>4</v>
      </c>
      <c r="H14006" s="53" t="s">
        <v>3</v>
      </c>
      <c r="I14006" s="7" t="n">
        <v>1</v>
      </c>
      <c r="J14006" s="13" t="n">
        <f t="normal" ca="1">A14020</f>
        <v>0</v>
      </c>
    </row>
    <row r="14007" spans="1:9">
      <c r="A14007" t="s">
        <v>4</v>
      </c>
      <c r="B14007" s="4" t="s">
        <v>5</v>
      </c>
      <c r="C14007" s="4" t="s">
        <v>14</v>
      </c>
      <c r="D14007" s="4" t="s">
        <v>10</v>
      </c>
      <c r="E14007" s="4" t="s">
        <v>10</v>
      </c>
      <c r="F14007" s="4" t="s">
        <v>14</v>
      </c>
    </row>
    <row r="14008" spans="1:9">
      <c r="A14008" t="n">
        <v>111777</v>
      </c>
      <c r="B14008" s="25" t="n">
        <v>25</v>
      </c>
      <c r="C14008" s="7" t="n">
        <v>1</v>
      </c>
      <c r="D14008" s="7" t="n">
        <v>60</v>
      </c>
      <c r="E14008" s="7" t="n">
        <v>500</v>
      </c>
      <c r="F14008" s="7" t="n">
        <v>2</v>
      </c>
    </row>
    <row r="14009" spans="1:9">
      <c r="A14009" t="s">
        <v>4</v>
      </c>
      <c r="B14009" s="4" t="s">
        <v>5</v>
      </c>
      <c r="C14009" s="4" t="s">
        <v>14</v>
      </c>
      <c r="D14009" s="4" t="s">
        <v>10</v>
      </c>
      <c r="E14009" s="4" t="s">
        <v>6</v>
      </c>
    </row>
    <row r="14010" spans="1:9">
      <c r="A14010" t="n">
        <v>111784</v>
      </c>
      <c r="B14010" s="26" t="n">
        <v>51</v>
      </c>
      <c r="C14010" s="7" t="n">
        <v>4</v>
      </c>
      <c r="D14010" s="7" t="n">
        <v>4</v>
      </c>
      <c r="E14010" s="7" t="s">
        <v>180</v>
      </c>
    </row>
    <row r="14011" spans="1:9">
      <c r="A14011" t="s">
        <v>4</v>
      </c>
      <c r="B14011" s="4" t="s">
        <v>5</v>
      </c>
      <c r="C14011" s="4" t="s">
        <v>10</v>
      </c>
    </row>
    <row r="14012" spans="1:9">
      <c r="A14012" t="n">
        <v>111798</v>
      </c>
      <c r="B14012" s="27" t="n">
        <v>16</v>
      </c>
      <c r="C14012" s="7" t="n">
        <v>0</v>
      </c>
    </row>
    <row r="14013" spans="1:9">
      <c r="A14013" t="s">
        <v>4</v>
      </c>
      <c r="B14013" s="4" t="s">
        <v>5</v>
      </c>
      <c r="C14013" s="4" t="s">
        <v>10</v>
      </c>
      <c r="D14013" s="4" t="s">
        <v>45</v>
      </c>
      <c r="E14013" s="4" t="s">
        <v>14</v>
      </c>
      <c r="F14013" s="4" t="s">
        <v>14</v>
      </c>
    </row>
    <row r="14014" spans="1:9">
      <c r="A14014" t="n">
        <v>111801</v>
      </c>
      <c r="B14014" s="28" t="n">
        <v>26</v>
      </c>
      <c r="C14014" s="7" t="n">
        <v>4</v>
      </c>
      <c r="D14014" s="7" t="s">
        <v>910</v>
      </c>
      <c r="E14014" s="7" t="n">
        <v>2</v>
      </c>
      <c r="F14014" s="7" t="n">
        <v>0</v>
      </c>
    </row>
    <row r="14015" spans="1:9">
      <c r="A14015" t="s">
        <v>4</v>
      </c>
      <c r="B14015" s="4" t="s">
        <v>5</v>
      </c>
    </row>
    <row r="14016" spans="1:9">
      <c r="A14016" t="n">
        <v>111850</v>
      </c>
      <c r="B14016" s="29" t="n">
        <v>28</v>
      </c>
    </row>
    <row r="14017" spans="1:10">
      <c r="A14017" t="s">
        <v>4</v>
      </c>
      <c r="B14017" s="4" t="s">
        <v>5</v>
      </c>
      <c r="C14017" s="4" t="s">
        <v>26</v>
      </c>
    </row>
    <row r="14018" spans="1:10">
      <c r="A14018" t="n">
        <v>111851</v>
      </c>
      <c r="B14018" s="16" t="n">
        <v>3</v>
      </c>
      <c r="C14018" s="13" t="n">
        <f t="normal" ca="1">A14032</f>
        <v>0</v>
      </c>
    </row>
    <row r="14019" spans="1:10">
      <c r="A14019" t="s">
        <v>4</v>
      </c>
      <c r="B14019" s="4" t="s">
        <v>5</v>
      </c>
      <c r="C14019" s="4" t="s">
        <v>14</v>
      </c>
      <c r="D14019" s="53" t="s">
        <v>129</v>
      </c>
      <c r="E14019" s="4" t="s">
        <v>5</v>
      </c>
      <c r="F14019" s="4" t="s">
        <v>14</v>
      </c>
      <c r="G14019" s="4" t="s">
        <v>10</v>
      </c>
      <c r="H14019" s="53" t="s">
        <v>130</v>
      </c>
      <c r="I14019" s="4" t="s">
        <v>14</v>
      </c>
      <c r="J14019" s="4" t="s">
        <v>26</v>
      </c>
    </row>
    <row r="14020" spans="1:10">
      <c r="A14020" t="n">
        <v>111856</v>
      </c>
      <c r="B14020" s="12" t="n">
        <v>5</v>
      </c>
      <c r="C14020" s="7" t="n">
        <v>28</v>
      </c>
      <c r="D14020" s="53" t="s">
        <v>3</v>
      </c>
      <c r="E14020" s="54" t="n">
        <v>64</v>
      </c>
      <c r="F14020" s="7" t="n">
        <v>5</v>
      </c>
      <c r="G14020" s="7" t="n">
        <v>5</v>
      </c>
      <c r="H14020" s="53" t="s">
        <v>3</v>
      </c>
      <c r="I14020" s="7" t="n">
        <v>1</v>
      </c>
      <c r="J14020" s="13" t="n">
        <f t="normal" ca="1">A14032</f>
        <v>0</v>
      </c>
    </row>
    <row r="14021" spans="1:10">
      <c r="A14021" t="s">
        <v>4</v>
      </c>
      <c r="B14021" s="4" t="s">
        <v>5</v>
      </c>
      <c r="C14021" s="4" t="s">
        <v>14</v>
      </c>
      <c r="D14021" s="4" t="s">
        <v>10</v>
      </c>
      <c r="E14021" s="4" t="s">
        <v>10</v>
      </c>
      <c r="F14021" s="4" t="s">
        <v>14</v>
      </c>
    </row>
    <row r="14022" spans="1:10">
      <c r="A14022" t="n">
        <v>111867</v>
      </c>
      <c r="B14022" s="25" t="n">
        <v>25</v>
      </c>
      <c r="C14022" s="7" t="n">
        <v>1</v>
      </c>
      <c r="D14022" s="7" t="n">
        <v>60</v>
      </c>
      <c r="E14022" s="7" t="n">
        <v>500</v>
      </c>
      <c r="F14022" s="7" t="n">
        <v>2</v>
      </c>
    </row>
    <row r="14023" spans="1:10">
      <c r="A14023" t="s">
        <v>4</v>
      </c>
      <c r="B14023" s="4" t="s">
        <v>5</v>
      </c>
      <c r="C14023" s="4" t="s">
        <v>14</v>
      </c>
      <c r="D14023" s="4" t="s">
        <v>10</v>
      </c>
      <c r="E14023" s="4" t="s">
        <v>6</v>
      </c>
    </row>
    <row r="14024" spans="1:10">
      <c r="A14024" t="n">
        <v>111874</v>
      </c>
      <c r="B14024" s="26" t="n">
        <v>51</v>
      </c>
      <c r="C14024" s="7" t="n">
        <v>4</v>
      </c>
      <c r="D14024" s="7" t="n">
        <v>5</v>
      </c>
      <c r="E14024" s="7" t="s">
        <v>314</v>
      </c>
    </row>
    <row r="14025" spans="1:10">
      <c r="A14025" t="s">
        <v>4</v>
      </c>
      <c r="B14025" s="4" t="s">
        <v>5</v>
      </c>
      <c r="C14025" s="4" t="s">
        <v>10</v>
      </c>
    </row>
    <row r="14026" spans="1:10">
      <c r="A14026" t="n">
        <v>111887</v>
      </c>
      <c r="B14026" s="27" t="n">
        <v>16</v>
      </c>
      <c r="C14026" s="7" t="n">
        <v>0</v>
      </c>
    </row>
    <row r="14027" spans="1:10">
      <c r="A14027" t="s">
        <v>4</v>
      </c>
      <c r="B14027" s="4" t="s">
        <v>5</v>
      </c>
      <c r="C14027" s="4" t="s">
        <v>10</v>
      </c>
      <c r="D14027" s="4" t="s">
        <v>45</v>
      </c>
      <c r="E14027" s="4" t="s">
        <v>14</v>
      </c>
      <c r="F14027" s="4" t="s">
        <v>14</v>
      </c>
    </row>
    <row r="14028" spans="1:10">
      <c r="A14028" t="n">
        <v>111890</v>
      </c>
      <c r="B14028" s="28" t="n">
        <v>26</v>
      </c>
      <c r="C14028" s="7" t="n">
        <v>5</v>
      </c>
      <c r="D14028" s="7" t="s">
        <v>911</v>
      </c>
      <c r="E14028" s="7" t="n">
        <v>2</v>
      </c>
      <c r="F14028" s="7" t="n">
        <v>0</v>
      </c>
    </row>
    <row r="14029" spans="1:10">
      <c r="A14029" t="s">
        <v>4</v>
      </c>
      <c r="B14029" s="4" t="s">
        <v>5</v>
      </c>
    </row>
    <row r="14030" spans="1:10">
      <c r="A14030" t="n">
        <v>111946</v>
      </c>
      <c r="B14030" s="29" t="n">
        <v>28</v>
      </c>
    </row>
    <row r="14031" spans="1:10">
      <c r="A14031" t="s">
        <v>4</v>
      </c>
      <c r="B14031" s="4" t="s">
        <v>5</v>
      </c>
      <c r="C14031" s="4" t="s">
        <v>14</v>
      </c>
      <c r="D14031" s="53" t="s">
        <v>129</v>
      </c>
      <c r="E14031" s="4" t="s">
        <v>5</v>
      </c>
      <c r="F14031" s="4" t="s">
        <v>14</v>
      </c>
      <c r="G14031" s="4" t="s">
        <v>10</v>
      </c>
      <c r="H14031" s="53" t="s">
        <v>130</v>
      </c>
      <c r="I14031" s="4" t="s">
        <v>14</v>
      </c>
      <c r="J14031" s="4" t="s">
        <v>26</v>
      </c>
    </row>
    <row r="14032" spans="1:10">
      <c r="A14032" t="n">
        <v>111947</v>
      </c>
      <c r="B14032" s="12" t="n">
        <v>5</v>
      </c>
      <c r="C14032" s="7" t="n">
        <v>28</v>
      </c>
      <c r="D14032" s="53" t="s">
        <v>3</v>
      </c>
      <c r="E14032" s="54" t="n">
        <v>64</v>
      </c>
      <c r="F14032" s="7" t="n">
        <v>5</v>
      </c>
      <c r="G14032" s="7" t="n">
        <v>7</v>
      </c>
      <c r="H14032" s="53" t="s">
        <v>3</v>
      </c>
      <c r="I14032" s="7" t="n">
        <v>1</v>
      </c>
      <c r="J14032" s="13" t="n">
        <f t="normal" ca="1">A14044</f>
        <v>0</v>
      </c>
    </row>
    <row r="14033" spans="1:10">
      <c r="A14033" t="s">
        <v>4</v>
      </c>
      <c r="B14033" s="4" t="s">
        <v>5</v>
      </c>
      <c r="C14033" s="4" t="s">
        <v>14</v>
      </c>
      <c r="D14033" s="4" t="s">
        <v>10</v>
      </c>
      <c r="E14033" s="4" t="s">
        <v>10</v>
      </c>
      <c r="F14033" s="4" t="s">
        <v>14</v>
      </c>
    </row>
    <row r="14034" spans="1:10">
      <c r="A14034" t="n">
        <v>111958</v>
      </c>
      <c r="B14034" s="25" t="n">
        <v>25</v>
      </c>
      <c r="C14034" s="7" t="n">
        <v>1</v>
      </c>
      <c r="D14034" s="7" t="n">
        <v>260</v>
      </c>
      <c r="E14034" s="7" t="n">
        <v>640</v>
      </c>
      <c r="F14034" s="7" t="n">
        <v>2</v>
      </c>
    </row>
    <row r="14035" spans="1:10">
      <c r="A14035" t="s">
        <v>4</v>
      </c>
      <c r="B14035" s="4" t="s">
        <v>5</v>
      </c>
      <c r="C14035" s="4" t="s">
        <v>14</v>
      </c>
      <c r="D14035" s="4" t="s">
        <v>10</v>
      </c>
      <c r="E14035" s="4" t="s">
        <v>6</v>
      </c>
    </row>
    <row r="14036" spans="1:10">
      <c r="A14036" t="n">
        <v>111965</v>
      </c>
      <c r="B14036" s="26" t="n">
        <v>51</v>
      </c>
      <c r="C14036" s="7" t="n">
        <v>4</v>
      </c>
      <c r="D14036" s="7" t="n">
        <v>7</v>
      </c>
      <c r="E14036" s="7" t="s">
        <v>286</v>
      </c>
    </row>
    <row r="14037" spans="1:10">
      <c r="A14037" t="s">
        <v>4</v>
      </c>
      <c r="B14037" s="4" t="s">
        <v>5</v>
      </c>
      <c r="C14037" s="4" t="s">
        <v>10</v>
      </c>
    </row>
    <row r="14038" spans="1:10">
      <c r="A14038" t="n">
        <v>111979</v>
      </c>
      <c r="B14038" s="27" t="n">
        <v>16</v>
      </c>
      <c r="C14038" s="7" t="n">
        <v>0</v>
      </c>
    </row>
    <row r="14039" spans="1:10">
      <c r="A14039" t="s">
        <v>4</v>
      </c>
      <c r="B14039" s="4" t="s">
        <v>5</v>
      </c>
      <c r="C14039" s="4" t="s">
        <v>10</v>
      </c>
      <c r="D14039" s="4" t="s">
        <v>45</v>
      </c>
      <c r="E14039" s="4" t="s">
        <v>14</v>
      </c>
      <c r="F14039" s="4" t="s">
        <v>14</v>
      </c>
    </row>
    <row r="14040" spans="1:10">
      <c r="A14040" t="n">
        <v>111982</v>
      </c>
      <c r="B14040" s="28" t="n">
        <v>26</v>
      </c>
      <c r="C14040" s="7" t="n">
        <v>7</v>
      </c>
      <c r="D14040" s="7" t="s">
        <v>912</v>
      </c>
      <c r="E14040" s="7" t="n">
        <v>2</v>
      </c>
      <c r="F14040" s="7" t="n">
        <v>0</v>
      </c>
    </row>
    <row r="14041" spans="1:10">
      <c r="A14041" t="s">
        <v>4</v>
      </c>
      <c r="B14041" s="4" t="s">
        <v>5</v>
      </c>
    </row>
    <row r="14042" spans="1:10">
      <c r="A14042" t="n">
        <v>112045</v>
      </c>
      <c r="B14042" s="29" t="n">
        <v>28</v>
      </c>
    </row>
    <row r="14043" spans="1:10">
      <c r="A14043" t="s">
        <v>4</v>
      </c>
      <c r="B14043" s="4" t="s">
        <v>5</v>
      </c>
      <c r="C14043" s="4" t="s">
        <v>14</v>
      </c>
      <c r="D14043" s="4" t="s">
        <v>10</v>
      </c>
      <c r="E14043" s="4" t="s">
        <v>10</v>
      </c>
      <c r="F14043" s="4" t="s">
        <v>14</v>
      </c>
    </row>
    <row r="14044" spans="1:10">
      <c r="A14044" t="n">
        <v>112046</v>
      </c>
      <c r="B14044" s="25" t="n">
        <v>25</v>
      </c>
      <c r="C14044" s="7" t="n">
        <v>1</v>
      </c>
      <c r="D14044" s="7" t="n">
        <v>160</v>
      </c>
      <c r="E14044" s="7" t="n">
        <v>570</v>
      </c>
      <c r="F14044" s="7" t="n">
        <v>2</v>
      </c>
    </row>
    <row r="14045" spans="1:10">
      <c r="A14045" t="s">
        <v>4</v>
      </c>
      <c r="B14045" s="4" t="s">
        <v>5</v>
      </c>
      <c r="C14045" s="4" t="s">
        <v>14</v>
      </c>
      <c r="D14045" s="4" t="s">
        <v>10</v>
      </c>
      <c r="E14045" s="4" t="s">
        <v>6</v>
      </c>
    </row>
    <row r="14046" spans="1:10">
      <c r="A14046" t="n">
        <v>112053</v>
      </c>
      <c r="B14046" s="26" t="n">
        <v>51</v>
      </c>
      <c r="C14046" s="7" t="n">
        <v>4</v>
      </c>
      <c r="D14046" s="7" t="n">
        <v>0</v>
      </c>
      <c r="E14046" s="7" t="s">
        <v>784</v>
      </c>
    </row>
    <row r="14047" spans="1:10">
      <c r="A14047" t="s">
        <v>4</v>
      </c>
      <c r="B14047" s="4" t="s">
        <v>5</v>
      </c>
      <c r="C14047" s="4" t="s">
        <v>10</v>
      </c>
    </row>
    <row r="14048" spans="1:10">
      <c r="A14048" t="n">
        <v>112068</v>
      </c>
      <c r="B14048" s="27" t="n">
        <v>16</v>
      </c>
      <c r="C14048" s="7" t="n">
        <v>0</v>
      </c>
    </row>
    <row r="14049" spans="1:6">
      <c r="A14049" t="s">
        <v>4</v>
      </c>
      <c r="B14049" s="4" t="s">
        <v>5</v>
      </c>
      <c r="C14049" s="4" t="s">
        <v>10</v>
      </c>
      <c r="D14049" s="4" t="s">
        <v>45</v>
      </c>
      <c r="E14049" s="4" t="s">
        <v>14</v>
      </c>
      <c r="F14049" s="4" t="s">
        <v>14</v>
      </c>
    </row>
    <row r="14050" spans="1:6">
      <c r="A14050" t="n">
        <v>112071</v>
      </c>
      <c r="B14050" s="28" t="n">
        <v>26</v>
      </c>
      <c r="C14050" s="7" t="n">
        <v>0</v>
      </c>
      <c r="D14050" s="7" t="s">
        <v>913</v>
      </c>
      <c r="E14050" s="7" t="n">
        <v>2</v>
      </c>
      <c r="F14050" s="7" t="n">
        <v>0</v>
      </c>
    </row>
    <row r="14051" spans="1:6">
      <c r="A14051" t="s">
        <v>4</v>
      </c>
      <c r="B14051" s="4" t="s">
        <v>5</v>
      </c>
    </row>
    <row r="14052" spans="1:6">
      <c r="A14052" t="n">
        <v>112119</v>
      </c>
      <c r="B14052" s="29" t="n">
        <v>28</v>
      </c>
    </row>
    <row r="14053" spans="1:6">
      <c r="A14053" t="s">
        <v>4</v>
      </c>
      <c r="B14053" s="4" t="s">
        <v>5</v>
      </c>
      <c r="C14053" s="4" t="s">
        <v>14</v>
      </c>
      <c r="D14053" s="4" t="s">
        <v>10</v>
      </c>
      <c r="E14053" s="4" t="s">
        <v>24</v>
      </c>
    </row>
    <row r="14054" spans="1:6">
      <c r="A14054" t="n">
        <v>112120</v>
      </c>
      <c r="B14054" s="23" t="n">
        <v>58</v>
      </c>
      <c r="C14054" s="7" t="n">
        <v>0</v>
      </c>
      <c r="D14054" s="7" t="n">
        <v>2000</v>
      </c>
      <c r="E14054" s="7" t="n">
        <v>1</v>
      </c>
    </row>
    <row r="14055" spans="1:6">
      <c r="A14055" t="s">
        <v>4</v>
      </c>
      <c r="B14055" s="4" t="s">
        <v>5</v>
      </c>
      <c r="C14055" s="4" t="s">
        <v>14</v>
      </c>
      <c r="D14055" s="4" t="s">
        <v>10</v>
      </c>
    </row>
    <row r="14056" spans="1:6">
      <c r="A14056" t="n">
        <v>112128</v>
      </c>
      <c r="B14056" s="23" t="n">
        <v>58</v>
      </c>
      <c r="C14056" s="7" t="n">
        <v>255</v>
      </c>
      <c r="D14056" s="7" t="n">
        <v>0</v>
      </c>
    </row>
    <row r="14057" spans="1:6">
      <c r="A14057" t="s">
        <v>4</v>
      </c>
      <c r="B14057" s="4" t="s">
        <v>5</v>
      </c>
      <c r="C14057" s="4" t="s">
        <v>14</v>
      </c>
      <c r="D14057" s="4" t="s">
        <v>10</v>
      </c>
      <c r="E14057" s="4" t="s">
        <v>10</v>
      </c>
      <c r="F14057" s="4" t="s">
        <v>10</v>
      </c>
      <c r="G14057" s="4" t="s">
        <v>10</v>
      </c>
      <c r="H14057" s="4" t="s">
        <v>14</v>
      </c>
    </row>
    <row r="14058" spans="1:6">
      <c r="A14058" t="n">
        <v>112132</v>
      </c>
      <c r="B14058" s="25" t="n">
        <v>25</v>
      </c>
      <c r="C14058" s="7" t="n">
        <v>5</v>
      </c>
      <c r="D14058" s="7" t="n">
        <v>65535</v>
      </c>
      <c r="E14058" s="7" t="n">
        <v>65535</v>
      </c>
      <c r="F14058" s="7" t="n">
        <v>65535</v>
      </c>
      <c r="G14058" s="7" t="n">
        <v>65535</v>
      </c>
      <c r="H14058" s="7" t="n">
        <v>0</v>
      </c>
    </row>
    <row r="14059" spans="1:6">
      <c r="A14059" t="s">
        <v>4</v>
      </c>
      <c r="B14059" s="4" t="s">
        <v>5</v>
      </c>
      <c r="C14059" s="4" t="s">
        <v>14</v>
      </c>
      <c r="D14059" s="4" t="s">
        <v>10</v>
      </c>
      <c r="E14059" s="4" t="s">
        <v>24</v>
      </c>
      <c r="F14059" s="4" t="s">
        <v>10</v>
      </c>
      <c r="G14059" s="4" t="s">
        <v>9</v>
      </c>
      <c r="H14059" s="4" t="s">
        <v>9</v>
      </c>
      <c r="I14059" s="4" t="s">
        <v>10</v>
      </c>
      <c r="J14059" s="4" t="s">
        <v>10</v>
      </c>
      <c r="K14059" s="4" t="s">
        <v>9</v>
      </c>
      <c r="L14059" s="4" t="s">
        <v>9</v>
      </c>
      <c r="M14059" s="4" t="s">
        <v>9</v>
      </c>
      <c r="N14059" s="4" t="s">
        <v>9</v>
      </c>
      <c r="O14059" s="4" t="s">
        <v>6</v>
      </c>
    </row>
    <row r="14060" spans="1:6">
      <c r="A14060" t="n">
        <v>112143</v>
      </c>
      <c r="B14060" s="11" t="n">
        <v>50</v>
      </c>
      <c r="C14060" s="7" t="n">
        <v>0</v>
      </c>
      <c r="D14060" s="7" t="n">
        <v>12101</v>
      </c>
      <c r="E14060" s="7" t="n">
        <v>1</v>
      </c>
      <c r="F14060" s="7" t="n">
        <v>0</v>
      </c>
      <c r="G14060" s="7" t="n">
        <v>0</v>
      </c>
      <c r="H14060" s="7" t="n">
        <v>0</v>
      </c>
      <c r="I14060" s="7" t="n">
        <v>0</v>
      </c>
      <c r="J14060" s="7" t="n">
        <v>65533</v>
      </c>
      <c r="K14060" s="7" t="n">
        <v>0</v>
      </c>
      <c r="L14060" s="7" t="n">
        <v>0</v>
      </c>
      <c r="M14060" s="7" t="n">
        <v>0</v>
      </c>
      <c r="N14060" s="7" t="n">
        <v>0</v>
      </c>
      <c r="O14060" s="7" t="s">
        <v>13</v>
      </c>
    </row>
    <row r="14061" spans="1:6">
      <c r="A14061" t="s">
        <v>4</v>
      </c>
      <c r="B14061" s="4" t="s">
        <v>5</v>
      </c>
      <c r="C14061" s="4" t="s">
        <v>10</v>
      </c>
      <c r="D14061" s="4" t="s">
        <v>45</v>
      </c>
      <c r="E14061" s="4" t="s">
        <v>14</v>
      </c>
      <c r="F14061" s="4" t="s">
        <v>14</v>
      </c>
      <c r="G14061" s="4" t="s">
        <v>14</v>
      </c>
    </row>
    <row r="14062" spans="1:6">
      <c r="A14062" t="n">
        <v>112182</v>
      </c>
      <c r="B14062" s="34" t="n">
        <v>24</v>
      </c>
      <c r="C14062" s="7" t="n">
        <v>65533</v>
      </c>
      <c r="D14062" s="7" t="s">
        <v>914</v>
      </c>
      <c r="E14062" s="7" t="n">
        <v>6</v>
      </c>
      <c r="F14062" s="7" t="n">
        <v>2</v>
      </c>
      <c r="G14062" s="7" t="n">
        <v>0</v>
      </c>
    </row>
    <row r="14063" spans="1:6">
      <c r="A14063" t="s">
        <v>4</v>
      </c>
      <c r="B14063" s="4" t="s">
        <v>5</v>
      </c>
    </row>
    <row r="14064" spans="1:6">
      <c r="A14064" t="n">
        <v>112237</v>
      </c>
      <c r="B14064" s="29" t="n">
        <v>28</v>
      </c>
    </row>
    <row r="14065" spans="1:15">
      <c r="A14065" t="s">
        <v>4</v>
      </c>
      <c r="B14065" s="4" t="s">
        <v>5</v>
      </c>
      <c r="C14065" s="4" t="s">
        <v>14</v>
      </c>
    </row>
    <row r="14066" spans="1:15">
      <c r="A14066" t="n">
        <v>112238</v>
      </c>
      <c r="B14066" s="35" t="n">
        <v>27</v>
      </c>
      <c r="C14066" s="7" t="n">
        <v>0</v>
      </c>
    </row>
    <row r="14067" spans="1:15">
      <c r="A14067" t="s">
        <v>4</v>
      </c>
      <c r="B14067" s="4" t="s">
        <v>5</v>
      </c>
      <c r="C14067" s="4" t="s">
        <v>14</v>
      </c>
    </row>
    <row r="14068" spans="1:15">
      <c r="A14068" t="n">
        <v>112240</v>
      </c>
      <c r="B14068" s="35" t="n">
        <v>27</v>
      </c>
      <c r="C14068" s="7" t="n">
        <v>1</v>
      </c>
    </row>
    <row r="14069" spans="1:15">
      <c r="A14069" t="s">
        <v>4</v>
      </c>
      <c r="B14069" s="4" t="s">
        <v>5</v>
      </c>
      <c r="C14069" s="4" t="s">
        <v>14</v>
      </c>
      <c r="D14069" s="4" t="s">
        <v>10</v>
      </c>
      <c r="E14069" s="4" t="s">
        <v>10</v>
      </c>
      <c r="F14069" s="4" t="s">
        <v>10</v>
      </c>
      <c r="G14069" s="4" t="s">
        <v>10</v>
      </c>
      <c r="H14069" s="4" t="s">
        <v>14</v>
      </c>
    </row>
    <row r="14070" spans="1:15">
      <c r="A14070" t="n">
        <v>112242</v>
      </c>
      <c r="B14070" s="25" t="n">
        <v>25</v>
      </c>
      <c r="C14070" s="7" t="n">
        <v>5</v>
      </c>
      <c r="D14070" s="7" t="n">
        <v>65535</v>
      </c>
      <c r="E14070" s="7" t="n">
        <v>65535</v>
      </c>
      <c r="F14070" s="7" t="n">
        <v>65535</v>
      </c>
      <c r="G14070" s="7" t="n">
        <v>65535</v>
      </c>
      <c r="H14070" s="7" t="n">
        <v>0</v>
      </c>
    </row>
    <row r="14071" spans="1:15">
      <c r="A14071" t="s">
        <v>4</v>
      </c>
      <c r="B14071" s="4" t="s">
        <v>5</v>
      </c>
      <c r="C14071" s="4" t="s">
        <v>10</v>
      </c>
    </row>
    <row r="14072" spans="1:15">
      <c r="A14072" t="n">
        <v>112253</v>
      </c>
      <c r="B14072" s="27" t="n">
        <v>16</v>
      </c>
      <c r="C14072" s="7" t="n">
        <v>300</v>
      </c>
    </row>
    <row r="14073" spans="1:15">
      <c r="A14073" t="s">
        <v>4</v>
      </c>
      <c r="B14073" s="4" t="s">
        <v>5</v>
      </c>
      <c r="C14073" s="4" t="s">
        <v>14</v>
      </c>
      <c r="D14073" s="4" t="s">
        <v>10</v>
      </c>
      <c r="E14073" s="4" t="s">
        <v>14</v>
      </c>
      <c r="F14073" s="4" t="s">
        <v>14</v>
      </c>
      <c r="G14073" s="4" t="s">
        <v>10</v>
      </c>
      <c r="H14073" s="4" t="s">
        <v>14</v>
      </c>
      <c r="I14073" s="4" t="s">
        <v>14</v>
      </c>
      <c r="J14073" s="4" t="s">
        <v>14</v>
      </c>
      <c r="K14073" s="4" t="s">
        <v>10</v>
      </c>
      <c r="L14073" s="4" t="s">
        <v>14</v>
      </c>
      <c r="M14073" s="4" t="s">
        <v>14</v>
      </c>
      <c r="N14073" s="4" t="s">
        <v>14</v>
      </c>
      <c r="O14073" s="4" t="s">
        <v>10</v>
      </c>
      <c r="P14073" s="4" t="s">
        <v>14</v>
      </c>
      <c r="Q14073" s="4" t="s">
        <v>14</v>
      </c>
      <c r="R14073" s="4" t="s">
        <v>14</v>
      </c>
      <c r="S14073" s="4" t="s">
        <v>26</v>
      </c>
    </row>
    <row r="14074" spans="1:15">
      <c r="A14074" t="n">
        <v>112256</v>
      </c>
      <c r="B14074" s="12" t="n">
        <v>5</v>
      </c>
      <c r="C14074" s="7" t="n">
        <v>30</v>
      </c>
      <c r="D14074" s="7" t="n">
        <v>10720</v>
      </c>
      <c r="E14074" s="7" t="n">
        <v>8</v>
      </c>
      <c r="F14074" s="7" t="n">
        <v>30</v>
      </c>
      <c r="G14074" s="7" t="n">
        <v>10722</v>
      </c>
      <c r="H14074" s="7" t="n">
        <v>8</v>
      </c>
      <c r="I14074" s="7" t="n">
        <v>9</v>
      </c>
      <c r="J14074" s="7" t="n">
        <v>30</v>
      </c>
      <c r="K14074" s="7" t="n">
        <v>10723</v>
      </c>
      <c r="L14074" s="7" t="n">
        <v>8</v>
      </c>
      <c r="M14074" s="7" t="n">
        <v>9</v>
      </c>
      <c r="N14074" s="7" t="n">
        <v>30</v>
      </c>
      <c r="O14074" s="7" t="n">
        <v>10724</v>
      </c>
      <c r="P14074" s="7" t="n">
        <v>8</v>
      </c>
      <c r="Q14074" s="7" t="n">
        <v>9</v>
      </c>
      <c r="R14074" s="7" t="n">
        <v>1</v>
      </c>
      <c r="S14074" s="13" t="n">
        <f t="normal" ca="1">A14080</f>
        <v>0</v>
      </c>
    </row>
    <row r="14075" spans="1:15">
      <c r="A14075" t="s">
        <v>4</v>
      </c>
      <c r="B14075" s="4" t="s">
        <v>5</v>
      </c>
      <c r="C14075" s="4" t="s">
        <v>10</v>
      </c>
      <c r="D14075" s="4" t="s">
        <v>14</v>
      </c>
      <c r="E14075" s="4" t="s">
        <v>10</v>
      </c>
    </row>
    <row r="14076" spans="1:15">
      <c r="A14076" t="n">
        <v>112281</v>
      </c>
      <c r="B14076" s="78" t="n">
        <v>104</v>
      </c>
      <c r="C14076" s="7" t="n">
        <v>40</v>
      </c>
      <c r="D14076" s="7" t="n">
        <v>1</v>
      </c>
      <c r="E14076" s="7" t="n">
        <v>0</v>
      </c>
    </row>
    <row r="14077" spans="1:15">
      <c r="A14077" t="s">
        <v>4</v>
      </c>
      <c r="B14077" s="4" t="s">
        <v>5</v>
      </c>
    </row>
    <row r="14078" spans="1:15">
      <c r="A14078" t="n">
        <v>112287</v>
      </c>
      <c r="B14078" s="5" t="n">
        <v>1</v>
      </c>
    </row>
    <row r="14079" spans="1:15">
      <c r="A14079" t="s">
        <v>4</v>
      </c>
      <c r="B14079" s="4" t="s">
        <v>5</v>
      </c>
      <c r="C14079" s="4" t="s">
        <v>10</v>
      </c>
    </row>
    <row r="14080" spans="1:15">
      <c r="A14080" t="n">
        <v>112288</v>
      </c>
      <c r="B14080" s="46" t="n">
        <v>12</v>
      </c>
      <c r="C14080" s="7" t="n">
        <v>10637</v>
      </c>
    </row>
    <row r="14081" spans="1:19">
      <c r="A14081" t="s">
        <v>4</v>
      </c>
      <c r="B14081" s="4" t="s">
        <v>5</v>
      </c>
      <c r="C14081" s="4" t="s">
        <v>10</v>
      </c>
    </row>
    <row r="14082" spans="1:19">
      <c r="A14082" t="n">
        <v>112291</v>
      </c>
      <c r="B14082" s="46" t="n">
        <v>12</v>
      </c>
      <c r="C14082" s="7" t="n">
        <v>10722</v>
      </c>
    </row>
    <row r="14083" spans="1:19">
      <c r="A14083" t="s">
        <v>4</v>
      </c>
      <c r="B14083" s="4" t="s">
        <v>5</v>
      </c>
      <c r="C14083" s="4" t="s">
        <v>14</v>
      </c>
      <c r="D14083" s="4" t="s">
        <v>10</v>
      </c>
      <c r="E14083" s="4" t="s">
        <v>10</v>
      </c>
    </row>
    <row r="14084" spans="1:19">
      <c r="A14084" t="n">
        <v>112294</v>
      </c>
      <c r="B14084" s="89" t="n">
        <v>135</v>
      </c>
      <c r="C14084" s="7" t="n">
        <v>0</v>
      </c>
      <c r="D14084" s="7" t="n">
        <v>106</v>
      </c>
      <c r="E14084" s="7" t="n">
        <v>16</v>
      </c>
    </row>
    <row r="14085" spans="1:19">
      <c r="A14085" t="s">
        <v>4</v>
      </c>
      <c r="B14085" s="4" t="s">
        <v>5</v>
      </c>
      <c r="C14085" s="4" t="s">
        <v>10</v>
      </c>
      <c r="D14085" s="4" t="s">
        <v>14</v>
      </c>
      <c r="E14085" s="4" t="s">
        <v>14</v>
      </c>
    </row>
    <row r="14086" spans="1:19">
      <c r="A14086" t="n">
        <v>112300</v>
      </c>
      <c r="B14086" s="78" t="n">
        <v>104</v>
      </c>
      <c r="C14086" s="7" t="n">
        <v>216</v>
      </c>
      <c r="D14086" s="7" t="n">
        <v>3</v>
      </c>
      <c r="E14086" s="7" t="n">
        <v>2</v>
      </c>
    </row>
    <row r="14087" spans="1:19">
      <c r="A14087" t="s">
        <v>4</v>
      </c>
      <c r="B14087" s="4" t="s">
        <v>5</v>
      </c>
    </row>
    <row r="14088" spans="1:19">
      <c r="A14088" t="n">
        <v>112305</v>
      </c>
      <c r="B14088" s="5" t="n">
        <v>1</v>
      </c>
    </row>
    <row r="14089" spans="1:19">
      <c r="A14089" t="s">
        <v>4</v>
      </c>
      <c r="B14089" s="4" t="s">
        <v>5</v>
      </c>
      <c r="C14089" s="4" t="s">
        <v>10</v>
      </c>
      <c r="D14089" s="4" t="s">
        <v>14</v>
      </c>
      <c r="E14089" s="4" t="s">
        <v>14</v>
      </c>
    </row>
    <row r="14090" spans="1:19">
      <c r="A14090" t="n">
        <v>112306</v>
      </c>
      <c r="B14090" s="78" t="n">
        <v>104</v>
      </c>
      <c r="C14090" s="7" t="n">
        <v>216</v>
      </c>
      <c r="D14090" s="7" t="n">
        <v>3</v>
      </c>
      <c r="E14090" s="7" t="n">
        <v>4</v>
      </c>
    </row>
    <row r="14091" spans="1:19">
      <c r="A14091" t="s">
        <v>4</v>
      </c>
      <c r="B14091" s="4" t="s">
        <v>5</v>
      </c>
    </row>
    <row r="14092" spans="1:19">
      <c r="A14092" t="n">
        <v>112311</v>
      </c>
      <c r="B14092" s="5" t="n">
        <v>1</v>
      </c>
    </row>
    <row r="14093" spans="1:19">
      <c r="A14093" t="s">
        <v>4</v>
      </c>
      <c r="B14093" s="4" t="s">
        <v>5</v>
      </c>
      <c r="C14093" s="4" t="s">
        <v>10</v>
      </c>
      <c r="D14093" s="4" t="s">
        <v>14</v>
      </c>
      <c r="E14093" s="4" t="s">
        <v>10</v>
      </c>
    </row>
    <row r="14094" spans="1:19">
      <c r="A14094" t="n">
        <v>112312</v>
      </c>
      <c r="B14094" s="78" t="n">
        <v>104</v>
      </c>
      <c r="C14094" s="7" t="n">
        <v>216</v>
      </c>
      <c r="D14094" s="7" t="n">
        <v>1</v>
      </c>
      <c r="E14094" s="7" t="n">
        <v>1</v>
      </c>
    </row>
    <row r="14095" spans="1:19">
      <c r="A14095" t="s">
        <v>4</v>
      </c>
      <c r="B14095" s="4" t="s">
        <v>5</v>
      </c>
    </row>
    <row r="14096" spans="1:19">
      <c r="A14096" t="n">
        <v>112318</v>
      </c>
      <c r="B14096" s="5" t="n">
        <v>1</v>
      </c>
    </row>
    <row r="14097" spans="1:5">
      <c r="A14097" t="s">
        <v>4</v>
      </c>
      <c r="B14097" s="4" t="s">
        <v>5</v>
      </c>
      <c r="C14097" s="4" t="s">
        <v>10</v>
      </c>
      <c r="D14097" s="4" t="s">
        <v>14</v>
      </c>
      <c r="E14097" s="4" t="s">
        <v>10</v>
      </c>
    </row>
    <row r="14098" spans="1:5">
      <c r="A14098" t="n">
        <v>112319</v>
      </c>
      <c r="B14098" s="78" t="n">
        <v>104</v>
      </c>
      <c r="C14098" s="7" t="n">
        <v>40</v>
      </c>
      <c r="D14098" s="7" t="n">
        <v>1</v>
      </c>
      <c r="E14098" s="7" t="n">
        <v>2</v>
      </c>
    </row>
    <row r="14099" spans="1:5">
      <c r="A14099" t="s">
        <v>4</v>
      </c>
      <c r="B14099" s="4" t="s">
        <v>5</v>
      </c>
    </row>
    <row r="14100" spans="1:5">
      <c r="A14100" t="n">
        <v>112325</v>
      </c>
      <c r="B14100" s="5" t="n">
        <v>1</v>
      </c>
    </row>
    <row r="14101" spans="1:5">
      <c r="A14101" t="s">
        <v>4</v>
      </c>
      <c r="B14101" s="4" t="s">
        <v>5</v>
      </c>
      <c r="C14101" s="4" t="s">
        <v>14</v>
      </c>
      <c r="D14101" s="4" t="s">
        <v>10</v>
      </c>
      <c r="E14101" s="4" t="s">
        <v>14</v>
      </c>
      <c r="F14101" s="4" t="s">
        <v>10</v>
      </c>
      <c r="G14101" s="4" t="s">
        <v>14</v>
      </c>
      <c r="H14101" s="4" t="s">
        <v>14</v>
      </c>
      <c r="I14101" s="4" t="s">
        <v>10</v>
      </c>
      <c r="J14101" s="4" t="s">
        <v>14</v>
      </c>
      <c r="K14101" s="4" t="s">
        <v>14</v>
      </c>
      <c r="L14101" s="4" t="s">
        <v>10</v>
      </c>
      <c r="M14101" s="4" t="s">
        <v>14</v>
      </c>
      <c r="N14101" s="4" t="s">
        <v>14</v>
      </c>
      <c r="O14101" s="4" t="s">
        <v>26</v>
      </c>
    </row>
    <row r="14102" spans="1:5">
      <c r="A14102" t="n">
        <v>112326</v>
      </c>
      <c r="B14102" s="12" t="n">
        <v>5</v>
      </c>
      <c r="C14102" s="7" t="n">
        <v>30</v>
      </c>
      <c r="D14102" s="7" t="n">
        <v>10720</v>
      </c>
      <c r="E14102" s="7" t="n">
        <v>30</v>
      </c>
      <c r="F14102" s="7" t="n">
        <v>10722</v>
      </c>
      <c r="G14102" s="7" t="n">
        <v>9</v>
      </c>
      <c r="H14102" s="7" t="n">
        <v>30</v>
      </c>
      <c r="I14102" s="7" t="n">
        <v>10723</v>
      </c>
      <c r="J14102" s="7" t="n">
        <v>9</v>
      </c>
      <c r="K14102" s="7" t="n">
        <v>30</v>
      </c>
      <c r="L14102" s="7" t="n">
        <v>10724</v>
      </c>
      <c r="M14102" s="7" t="n">
        <v>9</v>
      </c>
      <c r="N14102" s="7" t="n">
        <v>1</v>
      </c>
      <c r="O14102" s="13" t="n">
        <f t="normal" ca="1">A14126</f>
        <v>0</v>
      </c>
    </row>
    <row r="14103" spans="1:5">
      <c r="A14103" t="s">
        <v>4</v>
      </c>
      <c r="B14103" s="4" t="s">
        <v>5</v>
      </c>
      <c r="C14103" s="4" t="s">
        <v>10</v>
      </c>
      <c r="D14103" s="4" t="s">
        <v>14</v>
      </c>
      <c r="E14103" s="4" t="s">
        <v>10</v>
      </c>
    </row>
    <row r="14104" spans="1:5">
      <c r="A14104" t="n">
        <v>112347</v>
      </c>
      <c r="B14104" s="78" t="n">
        <v>104</v>
      </c>
      <c r="C14104" s="7" t="n">
        <v>40</v>
      </c>
      <c r="D14104" s="7" t="n">
        <v>1</v>
      </c>
      <c r="E14104" s="7" t="n">
        <v>5</v>
      </c>
    </row>
    <row r="14105" spans="1:5">
      <c r="A14105" t="s">
        <v>4</v>
      </c>
      <c r="B14105" s="4" t="s">
        <v>5</v>
      </c>
    </row>
    <row r="14106" spans="1:5">
      <c r="A14106" t="n">
        <v>112353</v>
      </c>
      <c r="B14106" s="5" t="n">
        <v>1</v>
      </c>
    </row>
    <row r="14107" spans="1:5">
      <c r="A14107" t="s">
        <v>4</v>
      </c>
      <c r="B14107" s="4" t="s">
        <v>5</v>
      </c>
      <c r="C14107" s="4" t="s">
        <v>10</v>
      </c>
      <c r="D14107" s="4" t="s">
        <v>14</v>
      </c>
      <c r="E14107" s="4" t="s">
        <v>14</v>
      </c>
    </row>
    <row r="14108" spans="1:5">
      <c r="A14108" t="n">
        <v>112354</v>
      </c>
      <c r="B14108" s="78" t="n">
        <v>104</v>
      </c>
      <c r="C14108" s="7" t="n">
        <v>40</v>
      </c>
      <c r="D14108" s="7" t="n">
        <v>3</v>
      </c>
      <c r="E14108" s="7" t="n">
        <v>2</v>
      </c>
    </row>
    <row r="14109" spans="1:5">
      <c r="A14109" t="s">
        <v>4</v>
      </c>
      <c r="B14109" s="4" t="s">
        <v>5</v>
      </c>
    </row>
    <row r="14110" spans="1:5">
      <c r="A14110" t="n">
        <v>112359</v>
      </c>
      <c r="B14110" s="5" t="n">
        <v>1</v>
      </c>
    </row>
    <row r="14111" spans="1:5">
      <c r="A14111" t="s">
        <v>4</v>
      </c>
      <c r="B14111" s="4" t="s">
        <v>5</v>
      </c>
      <c r="C14111" s="4" t="s">
        <v>14</v>
      </c>
      <c r="D14111" s="4" t="s">
        <v>10</v>
      </c>
      <c r="E14111" s="4" t="s">
        <v>10</v>
      </c>
      <c r="F14111" s="4" t="s">
        <v>10</v>
      </c>
      <c r="G14111" s="4" t="s">
        <v>10</v>
      </c>
      <c r="H14111" s="4" t="s">
        <v>14</v>
      </c>
    </row>
    <row r="14112" spans="1:5">
      <c r="A14112" t="n">
        <v>112360</v>
      </c>
      <c r="B14112" s="25" t="n">
        <v>25</v>
      </c>
      <c r="C14112" s="7" t="n">
        <v>5</v>
      </c>
      <c r="D14112" s="7" t="n">
        <v>65535</v>
      </c>
      <c r="E14112" s="7" t="n">
        <v>65535</v>
      </c>
      <c r="F14112" s="7" t="n">
        <v>65535</v>
      </c>
      <c r="G14112" s="7" t="n">
        <v>65535</v>
      </c>
      <c r="H14112" s="7" t="n">
        <v>0</v>
      </c>
    </row>
    <row r="14113" spans="1:15">
      <c r="A14113" t="s">
        <v>4</v>
      </c>
      <c r="B14113" s="4" t="s">
        <v>5</v>
      </c>
      <c r="C14113" s="4" t="s">
        <v>14</v>
      </c>
      <c r="D14113" s="4" t="s">
        <v>10</v>
      </c>
      <c r="E14113" s="4" t="s">
        <v>24</v>
      </c>
      <c r="F14113" s="4" t="s">
        <v>10</v>
      </c>
      <c r="G14113" s="4" t="s">
        <v>9</v>
      </c>
      <c r="H14113" s="4" t="s">
        <v>9</v>
      </c>
      <c r="I14113" s="4" t="s">
        <v>10</v>
      </c>
      <c r="J14113" s="4" t="s">
        <v>10</v>
      </c>
      <c r="K14113" s="4" t="s">
        <v>9</v>
      </c>
      <c r="L14113" s="4" t="s">
        <v>9</v>
      </c>
      <c r="M14113" s="4" t="s">
        <v>9</v>
      </c>
      <c r="N14113" s="4" t="s">
        <v>9</v>
      </c>
      <c r="O14113" s="4" t="s">
        <v>6</v>
      </c>
    </row>
    <row r="14114" spans="1:15">
      <c r="A14114" t="n">
        <v>112371</v>
      </c>
      <c r="B14114" s="11" t="n">
        <v>50</v>
      </c>
      <c r="C14114" s="7" t="n">
        <v>0</v>
      </c>
      <c r="D14114" s="7" t="n">
        <v>12101</v>
      </c>
      <c r="E14114" s="7" t="n">
        <v>1</v>
      </c>
      <c r="F14114" s="7" t="n">
        <v>0</v>
      </c>
      <c r="G14114" s="7" t="n">
        <v>0</v>
      </c>
      <c r="H14114" s="7" t="n">
        <v>0</v>
      </c>
      <c r="I14114" s="7" t="n">
        <v>0</v>
      </c>
      <c r="J14114" s="7" t="n">
        <v>65533</v>
      </c>
      <c r="K14114" s="7" t="n">
        <v>0</v>
      </c>
      <c r="L14114" s="7" t="n">
        <v>0</v>
      </c>
      <c r="M14114" s="7" t="n">
        <v>0</v>
      </c>
      <c r="N14114" s="7" t="n">
        <v>0</v>
      </c>
      <c r="O14114" s="7" t="s">
        <v>13</v>
      </c>
    </row>
    <row r="14115" spans="1:15">
      <c r="A14115" t="s">
        <v>4</v>
      </c>
      <c r="B14115" s="4" t="s">
        <v>5</v>
      </c>
      <c r="C14115" s="4" t="s">
        <v>10</v>
      </c>
      <c r="D14115" s="4" t="s">
        <v>14</v>
      </c>
      <c r="E14115" s="4" t="s">
        <v>45</v>
      </c>
      <c r="F14115" s="4" t="s">
        <v>14</v>
      </c>
      <c r="G14115" s="4" t="s">
        <v>14</v>
      </c>
      <c r="H14115" s="4" t="s">
        <v>14</v>
      </c>
    </row>
    <row r="14116" spans="1:15">
      <c r="A14116" t="n">
        <v>112410</v>
      </c>
      <c r="B14116" s="34" t="n">
        <v>24</v>
      </c>
      <c r="C14116" s="7" t="n">
        <v>65533</v>
      </c>
      <c r="D14116" s="7" t="n">
        <v>12</v>
      </c>
      <c r="E14116" s="7" t="s">
        <v>915</v>
      </c>
      <c r="F14116" s="7" t="n">
        <v>6</v>
      </c>
      <c r="G14116" s="7" t="n">
        <v>2</v>
      </c>
      <c r="H14116" s="7" t="n">
        <v>0</v>
      </c>
    </row>
    <row r="14117" spans="1:15">
      <c r="A14117" t="s">
        <v>4</v>
      </c>
      <c r="B14117" s="4" t="s">
        <v>5</v>
      </c>
    </row>
    <row r="14118" spans="1:15">
      <c r="A14118" t="n">
        <v>112462</v>
      </c>
      <c r="B14118" s="29" t="n">
        <v>28</v>
      </c>
    </row>
    <row r="14119" spans="1:15">
      <c r="A14119" t="s">
        <v>4</v>
      </c>
      <c r="B14119" s="4" t="s">
        <v>5</v>
      </c>
      <c r="C14119" s="4" t="s">
        <v>14</v>
      </c>
    </row>
    <row r="14120" spans="1:15">
      <c r="A14120" t="n">
        <v>112463</v>
      </c>
      <c r="B14120" s="35" t="n">
        <v>27</v>
      </c>
      <c r="C14120" s="7" t="n">
        <v>0</v>
      </c>
    </row>
    <row r="14121" spans="1:15">
      <c r="A14121" t="s">
        <v>4</v>
      </c>
      <c r="B14121" s="4" t="s">
        <v>5</v>
      </c>
      <c r="C14121" s="4" t="s">
        <v>14</v>
      </c>
    </row>
    <row r="14122" spans="1:15">
      <c r="A14122" t="n">
        <v>112465</v>
      </c>
      <c r="B14122" s="35" t="n">
        <v>27</v>
      </c>
      <c r="C14122" s="7" t="n">
        <v>1</v>
      </c>
    </row>
    <row r="14123" spans="1:15">
      <c r="A14123" t="s">
        <v>4</v>
      </c>
      <c r="B14123" s="4" t="s">
        <v>5</v>
      </c>
      <c r="C14123" s="4" t="s">
        <v>14</v>
      </c>
      <c r="D14123" s="4" t="s">
        <v>10</v>
      </c>
      <c r="E14123" s="4" t="s">
        <v>10</v>
      </c>
      <c r="F14123" s="4" t="s">
        <v>10</v>
      </c>
      <c r="G14123" s="4" t="s">
        <v>10</v>
      </c>
      <c r="H14123" s="4" t="s">
        <v>14</v>
      </c>
    </row>
    <row r="14124" spans="1:15">
      <c r="A14124" t="n">
        <v>112467</v>
      </c>
      <c r="B14124" s="25" t="n">
        <v>25</v>
      </c>
      <c r="C14124" s="7" t="n">
        <v>5</v>
      </c>
      <c r="D14124" s="7" t="n">
        <v>65535</v>
      </c>
      <c r="E14124" s="7" t="n">
        <v>65535</v>
      </c>
      <c r="F14124" s="7" t="n">
        <v>65535</v>
      </c>
      <c r="G14124" s="7" t="n">
        <v>65535</v>
      </c>
      <c r="H14124" s="7" t="n">
        <v>0</v>
      </c>
    </row>
    <row r="14125" spans="1:15">
      <c r="A14125" t="s">
        <v>4</v>
      </c>
      <c r="B14125" s="4" t="s">
        <v>5</v>
      </c>
      <c r="C14125" s="4" t="s">
        <v>10</v>
      </c>
      <c r="D14125" s="4" t="s">
        <v>14</v>
      </c>
      <c r="E14125" s="4" t="s">
        <v>14</v>
      </c>
    </row>
    <row r="14126" spans="1:15">
      <c r="A14126" t="n">
        <v>112478</v>
      </c>
      <c r="B14126" s="78" t="n">
        <v>104</v>
      </c>
      <c r="C14126" s="7" t="n">
        <v>53</v>
      </c>
      <c r="D14126" s="7" t="n">
        <v>3</v>
      </c>
      <c r="E14126" s="7" t="n">
        <v>1</v>
      </c>
    </row>
    <row r="14127" spans="1:15">
      <c r="A14127" t="s">
        <v>4</v>
      </c>
      <c r="B14127" s="4" t="s">
        <v>5</v>
      </c>
    </row>
    <row r="14128" spans="1:15">
      <c r="A14128" t="n">
        <v>112483</v>
      </c>
      <c r="B14128" s="5" t="n">
        <v>1</v>
      </c>
    </row>
    <row r="14129" spans="1:15">
      <c r="A14129" t="s">
        <v>4</v>
      </c>
      <c r="B14129" s="4" t="s">
        <v>5</v>
      </c>
      <c r="C14129" s="4" t="s">
        <v>10</v>
      </c>
      <c r="D14129" s="4" t="s">
        <v>14</v>
      </c>
      <c r="E14129" s="4" t="s">
        <v>14</v>
      </c>
    </row>
    <row r="14130" spans="1:15">
      <c r="A14130" t="n">
        <v>112484</v>
      </c>
      <c r="B14130" s="78" t="n">
        <v>104</v>
      </c>
      <c r="C14130" s="7" t="n">
        <v>53</v>
      </c>
      <c r="D14130" s="7" t="n">
        <v>3</v>
      </c>
      <c r="E14130" s="7" t="n">
        <v>2</v>
      </c>
    </row>
    <row r="14131" spans="1:15">
      <c r="A14131" t="s">
        <v>4</v>
      </c>
      <c r="B14131" s="4" t="s">
        <v>5</v>
      </c>
    </row>
    <row r="14132" spans="1:15">
      <c r="A14132" t="n">
        <v>112489</v>
      </c>
      <c r="B14132" s="5" t="n">
        <v>1</v>
      </c>
    </row>
    <row r="14133" spans="1:15">
      <c r="A14133" t="s">
        <v>4</v>
      </c>
      <c r="B14133" s="4" t="s">
        <v>5</v>
      </c>
      <c r="C14133" s="4" t="s">
        <v>10</v>
      </c>
      <c r="D14133" s="4" t="s">
        <v>9</v>
      </c>
    </row>
    <row r="14134" spans="1:15">
      <c r="A14134" t="n">
        <v>112490</v>
      </c>
      <c r="B14134" s="41" t="n">
        <v>43</v>
      </c>
      <c r="C14134" s="7" t="n">
        <v>106</v>
      </c>
      <c r="D14134" s="7" t="n">
        <v>1</v>
      </c>
    </row>
    <row r="14135" spans="1:15">
      <c r="A14135" t="s">
        <v>4</v>
      </c>
      <c r="B14135" s="4" t="s">
        <v>5</v>
      </c>
      <c r="C14135" s="4" t="s">
        <v>14</v>
      </c>
      <c r="D14135" s="4" t="s">
        <v>10</v>
      </c>
      <c r="E14135" s="4" t="s">
        <v>14</v>
      </c>
    </row>
    <row r="14136" spans="1:15">
      <c r="A14136" t="n">
        <v>112497</v>
      </c>
      <c r="B14136" s="57" t="n">
        <v>39</v>
      </c>
      <c r="C14136" s="7" t="n">
        <v>11</v>
      </c>
      <c r="D14136" s="7" t="n">
        <v>65533</v>
      </c>
      <c r="E14136" s="7" t="n">
        <v>200</v>
      </c>
    </row>
    <row r="14137" spans="1:15">
      <c r="A14137" t="s">
        <v>4</v>
      </c>
      <c r="B14137" s="4" t="s">
        <v>5</v>
      </c>
      <c r="C14137" s="4" t="s">
        <v>14</v>
      </c>
      <c r="D14137" s="4" t="s">
        <v>10</v>
      </c>
      <c r="E14137" s="4" t="s">
        <v>14</v>
      </c>
      <c r="F14137" s="4" t="s">
        <v>10</v>
      </c>
      <c r="G14137" s="4" t="s">
        <v>14</v>
      </c>
      <c r="H14137" s="4" t="s">
        <v>14</v>
      </c>
      <c r="I14137" s="4" t="s">
        <v>10</v>
      </c>
      <c r="J14137" s="4" t="s">
        <v>14</v>
      </c>
      <c r="K14137" s="4" t="s">
        <v>14</v>
      </c>
      <c r="L14137" s="4" t="s">
        <v>10</v>
      </c>
      <c r="M14137" s="4" t="s">
        <v>14</v>
      </c>
      <c r="N14137" s="4" t="s">
        <v>14</v>
      </c>
      <c r="O14137" s="4" t="s">
        <v>10</v>
      </c>
      <c r="P14137" s="4" t="s">
        <v>14</v>
      </c>
      <c r="Q14137" s="4" t="s">
        <v>14</v>
      </c>
      <c r="R14137" s="4" t="s">
        <v>26</v>
      </c>
    </row>
    <row r="14138" spans="1:15">
      <c r="A14138" t="n">
        <v>112502</v>
      </c>
      <c r="B14138" s="12" t="n">
        <v>5</v>
      </c>
      <c r="C14138" s="7" t="n">
        <v>30</v>
      </c>
      <c r="D14138" s="7" t="n">
        <v>9474</v>
      </c>
      <c r="E14138" s="7" t="n">
        <v>30</v>
      </c>
      <c r="F14138" s="7" t="n">
        <v>10720</v>
      </c>
      <c r="G14138" s="7" t="n">
        <v>9</v>
      </c>
      <c r="H14138" s="7" t="n">
        <v>30</v>
      </c>
      <c r="I14138" s="7" t="n">
        <v>10722</v>
      </c>
      <c r="J14138" s="7" t="n">
        <v>9</v>
      </c>
      <c r="K14138" s="7" t="n">
        <v>30</v>
      </c>
      <c r="L14138" s="7" t="n">
        <v>10723</v>
      </c>
      <c r="M14138" s="7" t="n">
        <v>9</v>
      </c>
      <c r="N14138" s="7" t="n">
        <v>30</v>
      </c>
      <c r="O14138" s="7" t="n">
        <v>10724</v>
      </c>
      <c r="P14138" s="7" t="n">
        <v>9</v>
      </c>
      <c r="Q14138" s="7" t="n">
        <v>1</v>
      </c>
      <c r="R14138" s="13" t="n">
        <f t="normal" ca="1">A14144</f>
        <v>0</v>
      </c>
    </row>
    <row r="14139" spans="1:15">
      <c r="A14139" t="s">
        <v>4</v>
      </c>
      <c r="B14139" s="4" t="s">
        <v>5</v>
      </c>
      <c r="C14139" s="4" t="s">
        <v>10</v>
      </c>
    </row>
    <row r="14140" spans="1:15">
      <c r="A14140" t="n">
        <v>112527</v>
      </c>
      <c r="B14140" s="46" t="n">
        <v>12</v>
      </c>
      <c r="C14140" s="7" t="n">
        <v>9252</v>
      </c>
    </row>
    <row r="14141" spans="1:15">
      <c r="A14141" t="s">
        <v>4</v>
      </c>
      <c r="B14141" s="4" t="s">
        <v>5</v>
      </c>
      <c r="C14141" s="4" t="s">
        <v>14</v>
      </c>
      <c r="D14141" s="4" t="s">
        <v>6</v>
      </c>
    </row>
    <row r="14142" spans="1:15">
      <c r="A14142" t="n">
        <v>112530</v>
      </c>
      <c r="B14142" s="9" t="n">
        <v>2</v>
      </c>
      <c r="C14142" s="7" t="n">
        <v>10</v>
      </c>
      <c r="D14142" s="7" t="s">
        <v>916</v>
      </c>
    </row>
    <row r="14143" spans="1:15">
      <c r="A14143" t="s">
        <v>4</v>
      </c>
      <c r="B14143" s="4" t="s">
        <v>5</v>
      </c>
      <c r="C14143" s="4" t="s">
        <v>14</v>
      </c>
      <c r="D14143" s="4" t="s">
        <v>24</v>
      </c>
      <c r="E14143" s="4" t="s">
        <v>10</v>
      </c>
      <c r="F14143" s="4" t="s">
        <v>14</v>
      </c>
    </row>
    <row r="14144" spans="1:15">
      <c r="A14144" t="n">
        <v>112548</v>
      </c>
      <c r="B14144" s="15" t="n">
        <v>49</v>
      </c>
      <c r="C14144" s="7" t="n">
        <v>3</v>
      </c>
      <c r="D14144" s="7" t="n">
        <v>1</v>
      </c>
      <c r="E14144" s="7" t="n">
        <v>500</v>
      </c>
      <c r="F14144" s="7" t="n">
        <v>0</v>
      </c>
    </row>
    <row r="14145" spans="1:18">
      <c r="A14145" t="s">
        <v>4</v>
      </c>
      <c r="B14145" s="4" t="s">
        <v>5</v>
      </c>
      <c r="C14145" s="4" t="s">
        <v>14</v>
      </c>
      <c r="D14145" s="4" t="s">
        <v>10</v>
      </c>
    </row>
    <row r="14146" spans="1:18">
      <c r="A14146" t="n">
        <v>112557</v>
      </c>
      <c r="B14146" s="23" t="n">
        <v>58</v>
      </c>
      <c r="C14146" s="7" t="n">
        <v>11</v>
      </c>
      <c r="D14146" s="7" t="n">
        <v>300</v>
      </c>
    </row>
    <row r="14147" spans="1:18">
      <c r="A14147" t="s">
        <v>4</v>
      </c>
      <c r="B14147" s="4" t="s">
        <v>5</v>
      </c>
      <c r="C14147" s="4" t="s">
        <v>14</v>
      </c>
      <c r="D14147" s="4" t="s">
        <v>10</v>
      </c>
    </row>
    <row r="14148" spans="1:18">
      <c r="A14148" t="n">
        <v>112561</v>
      </c>
      <c r="B14148" s="23" t="n">
        <v>58</v>
      </c>
      <c r="C14148" s="7" t="n">
        <v>12</v>
      </c>
      <c r="D14148" s="7" t="n">
        <v>0</v>
      </c>
    </row>
    <row r="14149" spans="1:18">
      <c r="A14149" t="s">
        <v>4</v>
      </c>
      <c r="B14149" s="4" t="s">
        <v>5</v>
      </c>
      <c r="C14149" s="4" t="s">
        <v>10</v>
      </c>
      <c r="D14149" s="4" t="s">
        <v>24</v>
      </c>
      <c r="E14149" s="4" t="s">
        <v>24</v>
      </c>
      <c r="F14149" s="4" t="s">
        <v>24</v>
      </c>
      <c r="G14149" s="4" t="s">
        <v>24</v>
      </c>
    </row>
    <row r="14150" spans="1:18">
      <c r="A14150" t="n">
        <v>112565</v>
      </c>
      <c r="B14150" s="40" t="n">
        <v>46</v>
      </c>
      <c r="C14150" s="7" t="n">
        <v>61456</v>
      </c>
      <c r="D14150" s="7" t="n">
        <v>-134.020004272461</v>
      </c>
      <c r="E14150" s="7" t="n">
        <v>117.449996948242</v>
      </c>
      <c r="F14150" s="7" t="n">
        <v>37.9300003051758</v>
      </c>
      <c r="G14150" s="7" t="n">
        <v>270</v>
      </c>
    </row>
    <row r="14151" spans="1:18">
      <c r="A14151" t="s">
        <v>4</v>
      </c>
      <c r="B14151" s="4" t="s">
        <v>5</v>
      </c>
      <c r="C14151" s="4" t="s">
        <v>14</v>
      </c>
      <c r="D14151" s="4" t="s">
        <v>14</v>
      </c>
      <c r="E14151" s="4" t="s">
        <v>24</v>
      </c>
      <c r="F14151" s="4" t="s">
        <v>24</v>
      </c>
      <c r="G14151" s="4" t="s">
        <v>24</v>
      </c>
      <c r="H14151" s="4" t="s">
        <v>10</v>
      </c>
      <c r="I14151" s="4" t="s">
        <v>14</v>
      </c>
    </row>
    <row r="14152" spans="1:18">
      <c r="A14152" t="n">
        <v>112584</v>
      </c>
      <c r="B14152" s="33" t="n">
        <v>45</v>
      </c>
      <c r="C14152" s="7" t="n">
        <v>4</v>
      </c>
      <c r="D14152" s="7" t="n">
        <v>3</v>
      </c>
      <c r="E14152" s="7" t="n">
        <v>-6.19000005722046</v>
      </c>
      <c r="F14152" s="7" t="n">
        <v>236.970001220703</v>
      </c>
      <c r="G14152" s="7" t="n">
        <v>0</v>
      </c>
      <c r="H14152" s="7" t="n">
        <v>0</v>
      </c>
      <c r="I14152" s="7" t="n">
        <v>0</v>
      </c>
    </row>
    <row r="14153" spans="1:18">
      <c r="A14153" t="s">
        <v>4</v>
      </c>
      <c r="B14153" s="4" t="s">
        <v>5</v>
      </c>
      <c r="C14153" s="4" t="s">
        <v>14</v>
      </c>
      <c r="D14153" s="4" t="s">
        <v>6</v>
      </c>
    </row>
    <row r="14154" spans="1:18">
      <c r="A14154" t="n">
        <v>112602</v>
      </c>
      <c r="B14154" s="9" t="n">
        <v>2</v>
      </c>
      <c r="C14154" s="7" t="n">
        <v>10</v>
      </c>
      <c r="D14154" s="7" t="s">
        <v>872</v>
      </c>
    </row>
    <row r="14155" spans="1:18">
      <c r="A14155" t="s">
        <v>4</v>
      </c>
      <c r="B14155" s="4" t="s">
        <v>5</v>
      </c>
      <c r="C14155" s="4" t="s">
        <v>10</v>
      </c>
    </row>
    <row r="14156" spans="1:18">
      <c r="A14156" t="n">
        <v>112617</v>
      </c>
      <c r="B14156" s="27" t="n">
        <v>16</v>
      </c>
      <c r="C14156" s="7" t="n">
        <v>0</v>
      </c>
    </row>
    <row r="14157" spans="1:18">
      <c r="A14157" t="s">
        <v>4</v>
      </c>
      <c r="B14157" s="4" t="s">
        <v>5</v>
      </c>
      <c r="C14157" s="4" t="s">
        <v>14</v>
      </c>
      <c r="D14157" s="4" t="s">
        <v>10</v>
      </c>
    </row>
    <row r="14158" spans="1:18">
      <c r="A14158" t="n">
        <v>112620</v>
      </c>
      <c r="B14158" s="23" t="n">
        <v>58</v>
      </c>
      <c r="C14158" s="7" t="n">
        <v>105</v>
      </c>
      <c r="D14158" s="7" t="n">
        <v>300</v>
      </c>
    </row>
    <row r="14159" spans="1:18">
      <c r="A14159" t="s">
        <v>4</v>
      </c>
      <c r="B14159" s="4" t="s">
        <v>5</v>
      </c>
      <c r="C14159" s="4" t="s">
        <v>24</v>
      </c>
      <c r="D14159" s="4" t="s">
        <v>10</v>
      </c>
    </row>
    <row r="14160" spans="1:18">
      <c r="A14160" t="n">
        <v>112624</v>
      </c>
      <c r="B14160" s="24" t="n">
        <v>103</v>
      </c>
      <c r="C14160" s="7" t="n">
        <v>1</v>
      </c>
      <c r="D14160" s="7" t="n">
        <v>300</v>
      </c>
    </row>
    <row r="14161" spans="1:9">
      <c r="A14161" t="s">
        <v>4</v>
      </c>
      <c r="B14161" s="4" t="s">
        <v>5</v>
      </c>
      <c r="C14161" s="4" t="s">
        <v>14</v>
      </c>
      <c r="D14161" s="4" t="s">
        <v>10</v>
      </c>
    </row>
    <row r="14162" spans="1:9">
      <c r="A14162" t="n">
        <v>112631</v>
      </c>
      <c r="B14162" s="55" t="n">
        <v>72</v>
      </c>
      <c r="C14162" s="7" t="n">
        <v>4</v>
      </c>
      <c r="D14162" s="7" t="n">
        <v>0</v>
      </c>
    </row>
    <row r="14163" spans="1:9">
      <c r="A14163" t="s">
        <v>4</v>
      </c>
      <c r="B14163" s="4" t="s">
        <v>5</v>
      </c>
      <c r="C14163" s="4" t="s">
        <v>9</v>
      </c>
    </row>
    <row r="14164" spans="1:9">
      <c r="A14164" t="n">
        <v>112635</v>
      </c>
      <c r="B14164" s="30" t="n">
        <v>15</v>
      </c>
      <c r="C14164" s="7" t="n">
        <v>1073741824</v>
      </c>
    </row>
    <row r="14165" spans="1:9">
      <c r="A14165" t="s">
        <v>4</v>
      </c>
      <c r="B14165" s="4" t="s">
        <v>5</v>
      </c>
      <c r="C14165" s="4" t="s">
        <v>14</v>
      </c>
    </row>
    <row r="14166" spans="1:9">
      <c r="A14166" t="n">
        <v>112640</v>
      </c>
      <c r="B14166" s="54" t="n">
        <v>64</v>
      </c>
      <c r="C14166" s="7" t="n">
        <v>3</v>
      </c>
    </row>
    <row r="14167" spans="1:9">
      <c r="A14167" t="s">
        <v>4</v>
      </c>
      <c r="B14167" s="4" t="s">
        <v>5</v>
      </c>
      <c r="C14167" s="4" t="s">
        <v>14</v>
      </c>
    </row>
    <row r="14168" spans="1:9">
      <c r="A14168" t="n">
        <v>112642</v>
      </c>
      <c r="B14168" s="47" t="n">
        <v>74</v>
      </c>
      <c r="C14168" s="7" t="n">
        <v>67</v>
      </c>
    </row>
    <row r="14169" spans="1:9">
      <c r="A14169" t="s">
        <v>4</v>
      </c>
      <c r="B14169" s="4" t="s">
        <v>5</v>
      </c>
      <c r="C14169" s="4" t="s">
        <v>14</v>
      </c>
      <c r="D14169" s="4" t="s">
        <v>14</v>
      </c>
      <c r="E14169" s="4" t="s">
        <v>10</v>
      </c>
    </row>
    <row r="14170" spans="1:9">
      <c r="A14170" t="n">
        <v>112644</v>
      </c>
      <c r="B14170" s="33" t="n">
        <v>45</v>
      </c>
      <c r="C14170" s="7" t="n">
        <v>8</v>
      </c>
      <c r="D14170" s="7" t="n">
        <v>1</v>
      </c>
      <c r="E14170" s="7" t="n">
        <v>0</v>
      </c>
    </row>
    <row r="14171" spans="1:9">
      <c r="A14171" t="s">
        <v>4</v>
      </c>
      <c r="B14171" s="4" t="s">
        <v>5</v>
      </c>
      <c r="C14171" s="4" t="s">
        <v>10</v>
      </c>
    </row>
    <row r="14172" spans="1:9">
      <c r="A14172" t="n">
        <v>112649</v>
      </c>
      <c r="B14172" s="14" t="n">
        <v>13</v>
      </c>
      <c r="C14172" s="7" t="n">
        <v>6409</v>
      </c>
    </row>
    <row r="14173" spans="1:9">
      <c r="A14173" t="s">
        <v>4</v>
      </c>
      <c r="B14173" s="4" t="s">
        <v>5</v>
      </c>
      <c r="C14173" s="4" t="s">
        <v>10</v>
      </c>
    </row>
    <row r="14174" spans="1:9">
      <c r="A14174" t="n">
        <v>112652</v>
      </c>
      <c r="B14174" s="14" t="n">
        <v>13</v>
      </c>
      <c r="C14174" s="7" t="n">
        <v>6408</v>
      </c>
    </row>
    <row r="14175" spans="1:9">
      <c r="A14175" t="s">
        <v>4</v>
      </c>
      <c r="B14175" s="4" t="s">
        <v>5</v>
      </c>
      <c r="C14175" s="4" t="s">
        <v>10</v>
      </c>
    </row>
    <row r="14176" spans="1:9">
      <c r="A14176" t="n">
        <v>112655</v>
      </c>
      <c r="B14176" s="46" t="n">
        <v>12</v>
      </c>
      <c r="C14176" s="7" t="n">
        <v>6464</v>
      </c>
    </row>
    <row r="14177" spans="1:5">
      <c r="A14177" t="s">
        <v>4</v>
      </c>
      <c r="B14177" s="4" t="s">
        <v>5</v>
      </c>
      <c r="C14177" s="4" t="s">
        <v>10</v>
      </c>
    </row>
    <row r="14178" spans="1:5">
      <c r="A14178" t="n">
        <v>112658</v>
      </c>
      <c r="B14178" s="14" t="n">
        <v>13</v>
      </c>
      <c r="C14178" s="7" t="n">
        <v>6465</v>
      </c>
    </row>
    <row r="14179" spans="1:5">
      <c r="A14179" t="s">
        <v>4</v>
      </c>
      <c r="B14179" s="4" t="s">
        <v>5</v>
      </c>
      <c r="C14179" s="4" t="s">
        <v>10</v>
      </c>
    </row>
    <row r="14180" spans="1:5">
      <c r="A14180" t="n">
        <v>112661</v>
      </c>
      <c r="B14180" s="14" t="n">
        <v>13</v>
      </c>
      <c r="C14180" s="7" t="n">
        <v>6466</v>
      </c>
    </row>
    <row r="14181" spans="1:5">
      <c r="A14181" t="s">
        <v>4</v>
      </c>
      <c r="B14181" s="4" t="s">
        <v>5</v>
      </c>
      <c r="C14181" s="4" t="s">
        <v>10</v>
      </c>
    </row>
    <row r="14182" spans="1:5">
      <c r="A14182" t="n">
        <v>112664</v>
      </c>
      <c r="B14182" s="14" t="n">
        <v>13</v>
      </c>
      <c r="C14182" s="7" t="n">
        <v>6467</v>
      </c>
    </row>
    <row r="14183" spans="1:5">
      <c r="A14183" t="s">
        <v>4</v>
      </c>
      <c r="B14183" s="4" t="s">
        <v>5</v>
      </c>
      <c r="C14183" s="4" t="s">
        <v>10</v>
      </c>
    </row>
    <row r="14184" spans="1:5">
      <c r="A14184" t="n">
        <v>112667</v>
      </c>
      <c r="B14184" s="14" t="n">
        <v>13</v>
      </c>
      <c r="C14184" s="7" t="n">
        <v>6468</v>
      </c>
    </row>
    <row r="14185" spans="1:5">
      <c r="A14185" t="s">
        <v>4</v>
      </c>
      <c r="B14185" s="4" t="s">
        <v>5</v>
      </c>
      <c r="C14185" s="4" t="s">
        <v>10</v>
      </c>
    </row>
    <row r="14186" spans="1:5">
      <c r="A14186" t="n">
        <v>112670</v>
      </c>
      <c r="B14186" s="14" t="n">
        <v>13</v>
      </c>
      <c r="C14186" s="7" t="n">
        <v>6469</v>
      </c>
    </row>
    <row r="14187" spans="1:5">
      <c r="A14187" t="s">
        <v>4</v>
      </c>
      <c r="B14187" s="4" t="s">
        <v>5</v>
      </c>
      <c r="C14187" s="4" t="s">
        <v>10</v>
      </c>
    </row>
    <row r="14188" spans="1:5">
      <c r="A14188" t="n">
        <v>112673</v>
      </c>
      <c r="B14188" s="14" t="n">
        <v>13</v>
      </c>
      <c r="C14188" s="7" t="n">
        <v>6470</v>
      </c>
    </row>
    <row r="14189" spans="1:5">
      <c r="A14189" t="s">
        <v>4</v>
      </c>
      <c r="B14189" s="4" t="s">
        <v>5</v>
      </c>
      <c r="C14189" s="4" t="s">
        <v>10</v>
      </c>
    </row>
    <row r="14190" spans="1:5">
      <c r="A14190" t="n">
        <v>112676</v>
      </c>
      <c r="B14190" s="14" t="n">
        <v>13</v>
      </c>
      <c r="C14190" s="7" t="n">
        <v>6471</v>
      </c>
    </row>
    <row r="14191" spans="1:5">
      <c r="A14191" t="s">
        <v>4</v>
      </c>
      <c r="B14191" s="4" t="s">
        <v>5</v>
      </c>
      <c r="C14191" s="4" t="s">
        <v>14</v>
      </c>
    </row>
    <row r="14192" spans="1:5">
      <c r="A14192" t="n">
        <v>112679</v>
      </c>
      <c r="B14192" s="47" t="n">
        <v>74</v>
      </c>
      <c r="C14192" s="7" t="n">
        <v>18</v>
      </c>
    </row>
    <row r="14193" spans="1:3">
      <c r="A14193" t="s">
        <v>4</v>
      </c>
      <c r="B14193" s="4" t="s">
        <v>5</v>
      </c>
      <c r="C14193" s="4" t="s">
        <v>14</v>
      </c>
    </row>
    <row r="14194" spans="1:3">
      <c r="A14194" t="n">
        <v>112681</v>
      </c>
      <c r="B14194" s="47" t="n">
        <v>74</v>
      </c>
      <c r="C14194" s="7" t="n">
        <v>45</v>
      </c>
    </row>
    <row r="14195" spans="1:3">
      <c r="A14195" t="s">
        <v>4</v>
      </c>
      <c r="B14195" s="4" t="s">
        <v>5</v>
      </c>
      <c r="C14195" s="4" t="s">
        <v>10</v>
      </c>
    </row>
    <row r="14196" spans="1:3">
      <c r="A14196" t="n">
        <v>112683</v>
      </c>
      <c r="B14196" s="27" t="n">
        <v>16</v>
      </c>
      <c r="C14196" s="7" t="n">
        <v>0</v>
      </c>
    </row>
    <row r="14197" spans="1:3">
      <c r="A14197" t="s">
        <v>4</v>
      </c>
      <c r="B14197" s="4" t="s">
        <v>5</v>
      </c>
      <c r="C14197" s="4" t="s">
        <v>14</v>
      </c>
      <c r="D14197" s="4" t="s">
        <v>14</v>
      </c>
      <c r="E14197" s="4" t="s">
        <v>14</v>
      </c>
      <c r="F14197" s="4" t="s">
        <v>14</v>
      </c>
    </row>
    <row r="14198" spans="1:3">
      <c r="A14198" t="n">
        <v>112686</v>
      </c>
      <c r="B14198" s="8" t="n">
        <v>14</v>
      </c>
      <c r="C14198" s="7" t="n">
        <v>0</v>
      </c>
      <c r="D14198" s="7" t="n">
        <v>8</v>
      </c>
      <c r="E14198" s="7" t="n">
        <v>0</v>
      </c>
      <c r="F14198" s="7" t="n">
        <v>0</v>
      </c>
    </row>
    <row r="14199" spans="1:3">
      <c r="A14199" t="s">
        <v>4</v>
      </c>
      <c r="B14199" s="4" t="s">
        <v>5</v>
      </c>
      <c r="C14199" s="4" t="s">
        <v>14</v>
      </c>
      <c r="D14199" s="4" t="s">
        <v>6</v>
      </c>
    </row>
    <row r="14200" spans="1:3">
      <c r="A14200" t="n">
        <v>112691</v>
      </c>
      <c r="B14200" s="9" t="n">
        <v>2</v>
      </c>
      <c r="C14200" s="7" t="n">
        <v>11</v>
      </c>
      <c r="D14200" s="7" t="s">
        <v>28</v>
      </c>
    </row>
    <row r="14201" spans="1:3">
      <c r="A14201" t="s">
        <v>4</v>
      </c>
      <c r="B14201" s="4" t="s">
        <v>5</v>
      </c>
      <c r="C14201" s="4" t="s">
        <v>10</v>
      </c>
    </row>
    <row r="14202" spans="1:3">
      <c r="A14202" t="n">
        <v>112705</v>
      </c>
      <c r="B14202" s="27" t="n">
        <v>16</v>
      </c>
      <c r="C14202" s="7" t="n">
        <v>0</v>
      </c>
    </row>
    <row r="14203" spans="1:3">
      <c r="A14203" t="s">
        <v>4</v>
      </c>
      <c r="B14203" s="4" t="s">
        <v>5</v>
      </c>
      <c r="C14203" s="4" t="s">
        <v>14</v>
      </c>
      <c r="D14203" s="4" t="s">
        <v>6</v>
      </c>
    </row>
    <row r="14204" spans="1:3">
      <c r="A14204" t="n">
        <v>112708</v>
      </c>
      <c r="B14204" s="9" t="n">
        <v>2</v>
      </c>
      <c r="C14204" s="7" t="n">
        <v>11</v>
      </c>
      <c r="D14204" s="7" t="s">
        <v>873</v>
      </c>
    </row>
    <row r="14205" spans="1:3">
      <c r="A14205" t="s">
        <v>4</v>
      </c>
      <c r="B14205" s="4" t="s">
        <v>5</v>
      </c>
      <c r="C14205" s="4" t="s">
        <v>10</v>
      </c>
    </row>
    <row r="14206" spans="1:3">
      <c r="A14206" t="n">
        <v>112717</v>
      </c>
      <c r="B14206" s="27" t="n">
        <v>16</v>
      </c>
      <c r="C14206" s="7" t="n">
        <v>0</v>
      </c>
    </row>
    <row r="14207" spans="1:3">
      <c r="A14207" t="s">
        <v>4</v>
      </c>
      <c r="B14207" s="4" t="s">
        <v>5</v>
      </c>
      <c r="C14207" s="4" t="s">
        <v>9</v>
      </c>
    </row>
    <row r="14208" spans="1:3">
      <c r="A14208" t="n">
        <v>112720</v>
      </c>
      <c r="B14208" s="30" t="n">
        <v>15</v>
      </c>
      <c r="C14208" s="7" t="n">
        <v>2048</v>
      </c>
    </row>
    <row r="14209" spans="1:6">
      <c r="A14209" t="s">
        <v>4</v>
      </c>
      <c r="B14209" s="4" t="s">
        <v>5</v>
      </c>
      <c r="C14209" s="4" t="s">
        <v>14</v>
      </c>
      <c r="D14209" s="4" t="s">
        <v>6</v>
      </c>
    </row>
    <row r="14210" spans="1:6">
      <c r="A14210" t="n">
        <v>112725</v>
      </c>
      <c r="B14210" s="9" t="n">
        <v>2</v>
      </c>
      <c r="C14210" s="7" t="n">
        <v>10</v>
      </c>
      <c r="D14210" s="7" t="s">
        <v>48</v>
      </c>
    </row>
    <row r="14211" spans="1:6">
      <c r="A14211" t="s">
        <v>4</v>
      </c>
      <c r="B14211" s="4" t="s">
        <v>5</v>
      </c>
      <c r="C14211" s="4" t="s">
        <v>10</v>
      </c>
    </row>
    <row r="14212" spans="1:6">
      <c r="A14212" t="n">
        <v>112743</v>
      </c>
      <c r="B14212" s="27" t="n">
        <v>16</v>
      </c>
      <c r="C14212" s="7" t="n">
        <v>0</v>
      </c>
    </row>
    <row r="14213" spans="1:6">
      <c r="A14213" t="s">
        <v>4</v>
      </c>
      <c r="B14213" s="4" t="s">
        <v>5</v>
      </c>
      <c r="C14213" s="4" t="s">
        <v>14</v>
      </c>
      <c r="D14213" s="4" t="s">
        <v>6</v>
      </c>
    </row>
    <row r="14214" spans="1:6">
      <c r="A14214" t="n">
        <v>112746</v>
      </c>
      <c r="B14214" s="9" t="n">
        <v>2</v>
      </c>
      <c r="C14214" s="7" t="n">
        <v>10</v>
      </c>
      <c r="D14214" s="7" t="s">
        <v>49</v>
      </c>
    </row>
    <row r="14215" spans="1:6">
      <c r="A14215" t="s">
        <v>4</v>
      </c>
      <c r="B14215" s="4" t="s">
        <v>5</v>
      </c>
      <c r="C14215" s="4" t="s">
        <v>10</v>
      </c>
    </row>
    <row r="14216" spans="1:6">
      <c r="A14216" t="n">
        <v>112765</v>
      </c>
      <c r="B14216" s="27" t="n">
        <v>16</v>
      </c>
      <c r="C14216" s="7" t="n">
        <v>0</v>
      </c>
    </row>
    <row r="14217" spans="1:6">
      <c r="A14217" t="s">
        <v>4</v>
      </c>
      <c r="B14217" s="4" t="s">
        <v>5</v>
      </c>
      <c r="C14217" s="4" t="s">
        <v>14</v>
      </c>
      <c r="D14217" s="4" t="s">
        <v>10</v>
      </c>
      <c r="E14217" s="4" t="s">
        <v>24</v>
      </c>
    </row>
    <row r="14218" spans="1:6">
      <c r="A14218" t="n">
        <v>112768</v>
      </c>
      <c r="B14218" s="23" t="n">
        <v>58</v>
      </c>
      <c r="C14218" s="7" t="n">
        <v>100</v>
      </c>
      <c r="D14218" s="7" t="n">
        <v>300</v>
      </c>
      <c r="E14218" s="7" t="n">
        <v>1</v>
      </c>
    </row>
    <row r="14219" spans="1:6">
      <c r="A14219" t="s">
        <v>4</v>
      </c>
      <c r="B14219" s="4" t="s">
        <v>5</v>
      </c>
      <c r="C14219" s="4" t="s">
        <v>14</v>
      </c>
      <c r="D14219" s="4" t="s">
        <v>10</v>
      </c>
    </row>
    <row r="14220" spans="1:6">
      <c r="A14220" t="n">
        <v>112776</v>
      </c>
      <c r="B14220" s="23" t="n">
        <v>58</v>
      </c>
      <c r="C14220" s="7" t="n">
        <v>255</v>
      </c>
      <c r="D14220" s="7" t="n">
        <v>0</v>
      </c>
    </row>
    <row r="14221" spans="1:6">
      <c r="A14221" t="s">
        <v>4</v>
      </c>
      <c r="B14221" s="4" t="s">
        <v>5</v>
      </c>
      <c r="C14221" s="4" t="s">
        <v>14</v>
      </c>
    </row>
    <row r="14222" spans="1:6">
      <c r="A14222" t="n">
        <v>112780</v>
      </c>
      <c r="B14222" s="32" t="n">
        <v>23</v>
      </c>
      <c r="C14222" s="7" t="n">
        <v>0</v>
      </c>
    </row>
    <row r="14223" spans="1:6">
      <c r="A14223" t="s">
        <v>4</v>
      </c>
      <c r="B14223" s="4" t="s">
        <v>5</v>
      </c>
    </row>
    <row r="14224" spans="1:6">
      <c r="A14224" t="n">
        <v>112782</v>
      </c>
      <c r="B14224" s="5" t="n">
        <v>1</v>
      </c>
    </row>
    <row r="14225" spans="1:5" s="3" customFormat="1" customHeight="0">
      <c r="A14225" s="3" t="s">
        <v>2</v>
      </c>
      <c r="B14225" s="3" t="s">
        <v>917</v>
      </c>
    </row>
    <row r="14226" spans="1:5">
      <c r="A14226" t="s">
        <v>4</v>
      </c>
      <c r="B14226" s="4" t="s">
        <v>5</v>
      </c>
      <c r="C14226" s="4" t="s">
        <v>10</v>
      </c>
      <c r="D14226" s="4" t="s">
        <v>10</v>
      </c>
      <c r="E14226" s="4" t="s">
        <v>9</v>
      </c>
      <c r="F14226" s="4" t="s">
        <v>6</v>
      </c>
      <c r="G14226" s="4" t="s">
        <v>8</v>
      </c>
      <c r="H14226" s="4" t="s">
        <v>10</v>
      </c>
      <c r="I14226" s="4" t="s">
        <v>10</v>
      </c>
      <c r="J14226" s="4" t="s">
        <v>9</v>
      </c>
      <c r="K14226" s="4" t="s">
        <v>6</v>
      </c>
      <c r="L14226" s="4" t="s">
        <v>8</v>
      </c>
      <c r="M14226" s="4" t="s">
        <v>10</v>
      </c>
      <c r="N14226" s="4" t="s">
        <v>10</v>
      </c>
      <c r="O14226" s="4" t="s">
        <v>9</v>
      </c>
      <c r="P14226" s="4" t="s">
        <v>6</v>
      </c>
      <c r="Q14226" s="4" t="s">
        <v>8</v>
      </c>
    </row>
    <row r="14227" spans="1:5">
      <c r="A14227" t="n">
        <v>112784</v>
      </c>
      <c r="B14227" s="92" t="n">
        <v>257</v>
      </c>
      <c r="C14227" s="7" t="n">
        <v>3</v>
      </c>
      <c r="D14227" s="7" t="n">
        <v>65533</v>
      </c>
      <c r="E14227" s="7" t="n">
        <v>0</v>
      </c>
      <c r="F14227" s="7" t="s">
        <v>135</v>
      </c>
      <c r="G14227" s="7" t="n">
        <f t="normal" ca="1">32-LENB(INDIRECT(ADDRESS(14227,6)))</f>
        <v>0</v>
      </c>
      <c r="H14227" s="7" t="n">
        <v>3</v>
      </c>
      <c r="I14227" s="7" t="n">
        <v>65533</v>
      </c>
      <c r="J14227" s="7" t="n">
        <v>0</v>
      </c>
      <c r="K14227" s="7" t="s">
        <v>136</v>
      </c>
      <c r="L14227" s="7" t="n">
        <f t="normal" ca="1">32-LENB(INDIRECT(ADDRESS(14227,11)))</f>
        <v>0</v>
      </c>
      <c r="M14227" s="7" t="n">
        <v>0</v>
      </c>
      <c r="N14227" s="7" t="n">
        <v>65533</v>
      </c>
      <c r="O14227" s="7" t="n">
        <v>0</v>
      </c>
      <c r="P14227" s="7" t="s">
        <v>13</v>
      </c>
      <c r="Q14227" s="7" t="n">
        <f t="normal" ca="1">32-LENB(INDIRECT(ADDRESS(14227,16)))</f>
        <v>0</v>
      </c>
    </row>
    <row r="14228" spans="1:5">
      <c r="A14228" t="s">
        <v>4</v>
      </c>
      <c r="B14228" s="4" t="s">
        <v>5</v>
      </c>
    </row>
    <row r="14229" spans="1:5">
      <c r="A14229" t="n">
        <v>112904</v>
      </c>
      <c r="B14229" s="5" t="n">
        <v>1</v>
      </c>
    </row>
    <row r="14230" spans="1:5" s="3" customFormat="1" customHeight="0">
      <c r="A14230" s="3" t="s">
        <v>2</v>
      </c>
      <c r="B14230" s="3" t="s">
        <v>918</v>
      </c>
    </row>
    <row r="14231" spans="1:5">
      <c r="A14231" t="s">
        <v>4</v>
      </c>
      <c r="B14231" s="4" t="s">
        <v>5</v>
      </c>
      <c r="C14231" s="4" t="s">
        <v>10</v>
      </c>
      <c r="D14231" s="4" t="s">
        <v>10</v>
      </c>
      <c r="E14231" s="4" t="s">
        <v>9</v>
      </c>
      <c r="F14231" s="4" t="s">
        <v>6</v>
      </c>
      <c r="G14231" s="4" t="s">
        <v>8</v>
      </c>
      <c r="H14231" s="4" t="s">
        <v>10</v>
      </c>
      <c r="I14231" s="4" t="s">
        <v>10</v>
      </c>
      <c r="J14231" s="4" t="s">
        <v>9</v>
      </c>
      <c r="K14231" s="4" t="s">
        <v>6</v>
      </c>
      <c r="L14231" s="4" t="s">
        <v>8</v>
      </c>
      <c r="M14231" s="4" t="s">
        <v>10</v>
      </c>
      <c r="N14231" s="4" t="s">
        <v>10</v>
      </c>
      <c r="O14231" s="4" t="s">
        <v>9</v>
      </c>
      <c r="P14231" s="4" t="s">
        <v>6</v>
      </c>
      <c r="Q14231" s="4" t="s">
        <v>8</v>
      </c>
    </row>
    <row r="14232" spans="1:5">
      <c r="A14232" t="n">
        <v>112912</v>
      </c>
      <c r="B14232" s="92" t="n">
        <v>257</v>
      </c>
      <c r="C14232" s="7" t="n">
        <v>4</v>
      </c>
      <c r="D14232" s="7" t="n">
        <v>65533</v>
      </c>
      <c r="E14232" s="7" t="n">
        <v>4549</v>
      </c>
      <c r="F14232" s="7" t="s">
        <v>13</v>
      </c>
      <c r="G14232" s="7" t="n">
        <f t="normal" ca="1">32-LENB(INDIRECT(ADDRESS(14232,6)))</f>
        <v>0</v>
      </c>
      <c r="H14232" s="7" t="n">
        <v>4</v>
      </c>
      <c r="I14232" s="7" t="n">
        <v>65533</v>
      </c>
      <c r="J14232" s="7" t="n">
        <v>4196</v>
      </c>
      <c r="K14232" s="7" t="s">
        <v>13</v>
      </c>
      <c r="L14232" s="7" t="n">
        <f t="normal" ca="1">32-LENB(INDIRECT(ADDRESS(14232,11)))</f>
        <v>0</v>
      </c>
      <c r="M14232" s="7" t="n">
        <v>0</v>
      </c>
      <c r="N14232" s="7" t="n">
        <v>65533</v>
      </c>
      <c r="O14232" s="7" t="n">
        <v>0</v>
      </c>
      <c r="P14232" s="7" t="s">
        <v>13</v>
      </c>
      <c r="Q14232" s="7" t="n">
        <f t="normal" ca="1">32-LENB(INDIRECT(ADDRESS(14232,16)))</f>
        <v>0</v>
      </c>
    </row>
    <row r="14233" spans="1:5">
      <c r="A14233" t="s">
        <v>4</v>
      </c>
      <c r="B14233" s="4" t="s">
        <v>5</v>
      </c>
    </row>
    <row r="14234" spans="1:5">
      <c r="A14234" t="n">
        <v>113032</v>
      </c>
      <c r="B14234" s="5" t="n">
        <v>1</v>
      </c>
    </row>
    <row r="14235" spans="1:5" s="3" customFormat="1" customHeight="0">
      <c r="A14235" s="3" t="s">
        <v>2</v>
      </c>
      <c r="B14235" s="3" t="s">
        <v>919</v>
      </c>
    </row>
    <row r="14236" spans="1:5">
      <c r="A14236" t="s">
        <v>4</v>
      </c>
      <c r="B14236" s="4" t="s">
        <v>5</v>
      </c>
      <c r="C14236" s="4" t="s">
        <v>10</v>
      </c>
      <c r="D14236" s="4" t="s">
        <v>10</v>
      </c>
      <c r="E14236" s="4" t="s">
        <v>9</v>
      </c>
      <c r="F14236" s="4" t="s">
        <v>6</v>
      </c>
      <c r="G14236" s="4" t="s">
        <v>8</v>
      </c>
      <c r="H14236" s="4" t="s">
        <v>10</v>
      </c>
      <c r="I14236" s="4" t="s">
        <v>10</v>
      </c>
      <c r="J14236" s="4" t="s">
        <v>9</v>
      </c>
      <c r="K14236" s="4" t="s">
        <v>6</v>
      </c>
      <c r="L14236" s="4" t="s">
        <v>8</v>
      </c>
    </row>
    <row r="14237" spans="1:5">
      <c r="A14237" t="n">
        <v>113040</v>
      </c>
      <c r="B14237" s="92" t="n">
        <v>257</v>
      </c>
      <c r="C14237" s="7" t="n">
        <v>4</v>
      </c>
      <c r="D14237" s="7" t="n">
        <v>65533</v>
      </c>
      <c r="E14237" s="7" t="n">
        <v>4360</v>
      </c>
      <c r="F14237" s="7" t="s">
        <v>13</v>
      </c>
      <c r="G14237" s="7" t="n">
        <f t="normal" ca="1">32-LENB(INDIRECT(ADDRESS(14237,6)))</f>
        <v>0</v>
      </c>
      <c r="H14237" s="7" t="n">
        <v>0</v>
      </c>
      <c r="I14237" s="7" t="n">
        <v>65533</v>
      </c>
      <c r="J14237" s="7" t="n">
        <v>0</v>
      </c>
      <c r="K14237" s="7" t="s">
        <v>13</v>
      </c>
      <c r="L14237" s="7" t="n">
        <f t="normal" ca="1">32-LENB(INDIRECT(ADDRESS(14237,11)))</f>
        <v>0</v>
      </c>
    </row>
    <row r="14238" spans="1:5">
      <c r="A14238" t="s">
        <v>4</v>
      </c>
      <c r="B14238" s="4" t="s">
        <v>5</v>
      </c>
    </row>
    <row r="14239" spans="1:5">
      <c r="A14239" t="n">
        <v>113120</v>
      </c>
      <c r="B14239" s="5" t="n">
        <v>1</v>
      </c>
    </row>
    <row r="14240" spans="1:5" s="3" customFormat="1" customHeight="0">
      <c r="A14240" s="3" t="s">
        <v>2</v>
      </c>
      <c r="B14240" s="3" t="s">
        <v>920</v>
      </c>
    </row>
    <row r="14241" spans="1:17">
      <c r="A14241" t="s">
        <v>4</v>
      </c>
      <c r="B14241" s="4" t="s">
        <v>5</v>
      </c>
      <c r="C14241" s="4" t="s">
        <v>10</v>
      </c>
      <c r="D14241" s="4" t="s">
        <v>10</v>
      </c>
      <c r="E14241" s="4" t="s">
        <v>9</v>
      </c>
      <c r="F14241" s="4" t="s">
        <v>6</v>
      </c>
      <c r="G14241" s="4" t="s">
        <v>8</v>
      </c>
      <c r="H14241" s="4" t="s">
        <v>10</v>
      </c>
      <c r="I14241" s="4" t="s">
        <v>10</v>
      </c>
      <c r="J14241" s="4" t="s">
        <v>9</v>
      </c>
      <c r="K14241" s="4" t="s">
        <v>6</v>
      </c>
      <c r="L14241" s="4" t="s">
        <v>8</v>
      </c>
      <c r="M14241" s="4" t="s">
        <v>10</v>
      </c>
      <c r="N14241" s="4" t="s">
        <v>10</v>
      </c>
      <c r="O14241" s="4" t="s">
        <v>9</v>
      </c>
      <c r="P14241" s="4" t="s">
        <v>6</v>
      </c>
      <c r="Q14241" s="4" t="s">
        <v>8</v>
      </c>
      <c r="R14241" s="4" t="s">
        <v>10</v>
      </c>
      <c r="S14241" s="4" t="s">
        <v>10</v>
      </c>
      <c r="T14241" s="4" t="s">
        <v>9</v>
      </c>
      <c r="U14241" s="4" t="s">
        <v>6</v>
      </c>
      <c r="V14241" s="4" t="s">
        <v>8</v>
      </c>
      <c r="W14241" s="4" t="s">
        <v>10</v>
      </c>
      <c r="X14241" s="4" t="s">
        <v>10</v>
      </c>
      <c r="Y14241" s="4" t="s">
        <v>9</v>
      </c>
      <c r="Z14241" s="4" t="s">
        <v>6</v>
      </c>
      <c r="AA14241" s="4" t="s">
        <v>8</v>
      </c>
      <c r="AB14241" s="4" t="s">
        <v>10</v>
      </c>
      <c r="AC14241" s="4" t="s">
        <v>10</v>
      </c>
      <c r="AD14241" s="4" t="s">
        <v>9</v>
      </c>
      <c r="AE14241" s="4" t="s">
        <v>6</v>
      </c>
      <c r="AF14241" s="4" t="s">
        <v>8</v>
      </c>
      <c r="AG14241" s="4" t="s">
        <v>10</v>
      </c>
      <c r="AH14241" s="4" t="s">
        <v>10</v>
      </c>
      <c r="AI14241" s="4" t="s">
        <v>9</v>
      </c>
      <c r="AJ14241" s="4" t="s">
        <v>6</v>
      </c>
      <c r="AK14241" s="4" t="s">
        <v>8</v>
      </c>
      <c r="AL14241" s="4" t="s">
        <v>10</v>
      </c>
      <c r="AM14241" s="4" t="s">
        <v>10</v>
      </c>
      <c r="AN14241" s="4" t="s">
        <v>9</v>
      </c>
      <c r="AO14241" s="4" t="s">
        <v>6</v>
      </c>
      <c r="AP14241" s="4" t="s">
        <v>8</v>
      </c>
      <c r="AQ14241" s="4" t="s">
        <v>10</v>
      </c>
      <c r="AR14241" s="4" t="s">
        <v>10</v>
      </c>
      <c r="AS14241" s="4" t="s">
        <v>9</v>
      </c>
      <c r="AT14241" s="4" t="s">
        <v>6</v>
      </c>
      <c r="AU14241" s="4" t="s">
        <v>8</v>
      </c>
      <c r="AV14241" s="4" t="s">
        <v>10</v>
      </c>
      <c r="AW14241" s="4" t="s">
        <v>10</v>
      </c>
      <c r="AX14241" s="4" t="s">
        <v>9</v>
      </c>
      <c r="AY14241" s="4" t="s">
        <v>6</v>
      </c>
      <c r="AZ14241" s="4" t="s">
        <v>8</v>
      </c>
      <c r="BA14241" s="4" t="s">
        <v>10</v>
      </c>
      <c r="BB14241" s="4" t="s">
        <v>10</v>
      </c>
      <c r="BC14241" s="4" t="s">
        <v>9</v>
      </c>
      <c r="BD14241" s="4" t="s">
        <v>6</v>
      </c>
      <c r="BE14241" s="4" t="s">
        <v>8</v>
      </c>
      <c r="BF14241" s="4" t="s">
        <v>10</v>
      </c>
      <c r="BG14241" s="4" t="s">
        <v>10</v>
      </c>
      <c r="BH14241" s="4" t="s">
        <v>9</v>
      </c>
      <c r="BI14241" s="4" t="s">
        <v>6</v>
      </c>
      <c r="BJ14241" s="4" t="s">
        <v>8</v>
      </c>
      <c r="BK14241" s="4" t="s">
        <v>10</v>
      </c>
      <c r="BL14241" s="4" t="s">
        <v>10</v>
      </c>
      <c r="BM14241" s="4" t="s">
        <v>9</v>
      </c>
      <c r="BN14241" s="4" t="s">
        <v>6</v>
      </c>
      <c r="BO14241" s="4" t="s">
        <v>8</v>
      </c>
      <c r="BP14241" s="4" t="s">
        <v>10</v>
      </c>
      <c r="BQ14241" s="4" t="s">
        <v>10</v>
      </c>
      <c r="BR14241" s="4" t="s">
        <v>9</v>
      </c>
      <c r="BS14241" s="4" t="s">
        <v>6</v>
      </c>
      <c r="BT14241" s="4" t="s">
        <v>8</v>
      </c>
      <c r="BU14241" s="4" t="s">
        <v>10</v>
      </c>
      <c r="BV14241" s="4" t="s">
        <v>10</v>
      </c>
      <c r="BW14241" s="4" t="s">
        <v>9</v>
      </c>
      <c r="BX14241" s="4" t="s">
        <v>6</v>
      </c>
      <c r="BY14241" s="4" t="s">
        <v>8</v>
      </c>
      <c r="BZ14241" s="4" t="s">
        <v>10</v>
      </c>
      <c r="CA14241" s="4" t="s">
        <v>10</v>
      </c>
      <c r="CB14241" s="4" t="s">
        <v>9</v>
      </c>
      <c r="CC14241" s="4" t="s">
        <v>6</v>
      </c>
      <c r="CD14241" s="4" t="s">
        <v>8</v>
      </c>
      <c r="CE14241" s="4" t="s">
        <v>10</v>
      </c>
      <c r="CF14241" s="4" t="s">
        <v>10</v>
      </c>
      <c r="CG14241" s="4" t="s">
        <v>9</v>
      </c>
      <c r="CH14241" s="4" t="s">
        <v>6</v>
      </c>
      <c r="CI14241" s="4" t="s">
        <v>8</v>
      </c>
      <c r="CJ14241" s="4" t="s">
        <v>10</v>
      </c>
      <c r="CK14241" s="4" t="s">
        <v>10</v>
      </c>
      <c r="CL14241" s="4" t="s">
        <v>9</v>
      </c>
      <c r="CM14241" s="4" t="s">
        <v>6</v>
      </c>
      <c r="CN14241" s="4" t="s">
        <v>8</v>
      </c>
      <c r="CO14241" s="4" t="s">
        <v>10</v>
      </c>
      <c r="CP14241" s="4" t="s">
        <v>10</v>
      </c>
      <c r="CQ14241" s="4" t="s">
        <v>9</v>
      </c>
      <c r="CR14241" s="4" t="s">
        <v>6</v>
      </c>
      <c r="CS14241" s="4" t="s">
        <v>8</v>
      </c>
      <c r="CT14241" s="4" t="s">
        <v>10</v>
      </c>
      <c r="CU14241" s="4" t="s">
        <v>10</v>
      </c>
      <c r="CV14241" s="4" t="s">
        <v>9</v>
      </c>
      <c r="CW14241" s="4" t="s">
        <v>6</v>
      </c>
      <c r="CX14241" s="4" t="s">
        <v>8</v>
      </c>
      <c r="CY14241" s="4" t="s">
        <v>10</v>
      </c>
      <c r="CZ14241" s="4" t="s">
        <v>10</v>
      </c>
      <c r="DA14241" s="4" t="s">
        <v>9</v>
      </c>
      <c r="DB14241" s="4" t="s">
        <v>6</v>
      </c>
      <c r="DC14241" s="4" t="s">
        <v>8</v>
      </c>
      <c r="DD14241" s="4" t="s">
        <v>10</v>
      </c>
      <c r="DE14241" s="4" t="s">
        <v>10</v>
      </c>
      <c r="DF14241" s="4" t="s">
        <v>9</v>
      </c>
      <c r="DG14241" s="4" t="s">
        <v>6</v>
      </c>
      <c r="DH14241" s="4" t="s">
        <v>8</v>
      </c>
      <c r="DI14241" s="4" t="s">
        <v>10</v>
      </c>
      <c r="DJ14241" s="4" t="s">
        <v>10</v>
      </c>
      <c r="DK14241" s="4" t="s">
        <v>9</v>
      </c>
      <c r="DL14241" s="4" t="s">
        <v>6</v>
      </c>
      <c r="DM14241" s="4" t="s">
        <v>8</v>
      </c>
      <c r="DN14241" s="4" t="s">
        <v>10</v>
      </c>
      <c r="DO14241" s="4" t="s">
        <v>10</v>
      </c>
      <c r="DP14241" s="4" t="s">
        <v>9</v>
      </c>
      <c r="DQ14241" s="4" t="s">
        <v>6</v>
      </c>
      <c r="DR14241" s="4" t="s">
        <v>8</v>
      </c>
      <c r="DS14241" s="4" t="s">
        <v>10</v>
      </c>
      <c r="DT14241" s="4" t="s">
        <v>10</v>
      </c>
      <c r="DU14241" s="4" t="s">
        <v>9</v>
      </c>
      <c r="DV14241" s="4" t="s">
        <v>6</v>
      </c>
      <c r="DW14241" s="4" t="s">
        <v>8</v>
      </c>
      <c r="DX14241" s="4" t="s">
        <v>10</v>
      </c>
      <c r="DY14241" s="4" t="s">
        <v>10</v>
      </c>
      <c r="DZ14241" s="4" t="s">
        <v>9</v>
      </c>
      <c r="EA14241" s="4" t="s">
        <v>6</v>
      </c>
      <c r="EB14241" s="4" t="s">
        <v>8</v>
      </c>
      <c r="EC14241" s="4" t="s">
        <v>10</v>
      </c>
      <c r="ED14241" s="4" t="s">
        <v>10</v>
      </c>
      <c r="EE14241" s="4" t="s">
        <v>9</v>
      </c>
      <c r="EF14241" s="4" t="s">
        <v>6</v>
      </c>
      <c r="EG14241" s="4" t="s">
        <v>8</v>
      </c>
      <c r="EH14241" s="4" t="s">
        <v>10</v>
      </c>
      <c r="EI14241" s="4" t="s">
        <v>10</v>
      </c>
      <c r="EJ14241" s="4" t="s">
        <v>9</v>
      </c>
      <c r="EK14241" s="4" t="s">
        <v>6</v>
      </c>
      <c r="EL14241" s="4" t="s">
        <v>8</v>
      </c>
      <c r="EM14241" s="4" t="s">
        <v>10</v>
      </c>
      <c r="EN14241" s="4" t="s">
        <v>10</v>
      </c>
      <c r="EO14241" s="4" t="s">
        <v>9</v>
      </c>
      <c r="EP14241" s="4" t="s">
        <v>6</v>
      </c>
      <c r="EQ14241" s="4" t="s">
        <v>8</v>
      </c>
      <c r="ER14241" s="4" t="s">
        <v>10</v>
      </c>
      <c r="ES14241" s="4" t="s">
        <v>10</v>
      </c>
      <c r="ET14241" s="4" t="s">
        <v>9</v>
      </c>
      <c r="EU14241" s="4" t="s">
        <v>6</v>
      </c>
      <c r="EV14241" s="4" t="s">
        <v>8</v>
      </c>
      <c r="EW14241" s="4" t="s">
        <v>10</v>
      </c>
      <c r="EX14241" s="4" t="s">
        <v>10</v>
      </c>
      <c r="EY14241" s="4" t="s">
        <v>9</v>
      </c>
      <c r="EZ14241" s="4" t="s">
        <v>6</v>
      </c>
      <c r="FA14241" s="4" t="s">
        <v>8</v>
      </c>
      <c r="FB14241" s="4" t="s">
        <v>10</v>
      </c>
      <c r="FC14241" s="4" t="s">
        <v>10</v>
      </c>
      <c r="FD14241" s="4" t="s">
        <v>9</v>
      </c>
      <c r="FE14241" s="4" t="s">
        <v>6</v>
      </c>
      <c r="FF14241" s="4" t="s">
        <v>8</v>
      </c>
      <c r="FG14241" s="4" t="s">
        <v>10</v>
      </c>
      <c r="FH14241" s="4" t="s">
        <v>10</v>
      </c>
      <c r="FI14241" s="4" t="s">
        <v>9</v>
      </c>
      <c r="FJ14241" s="4" t="s">
        <v>6</v>
      </c>
      <c r="FK14241" s="4" t="s">
        <v>8</v>
      </c>
      <c r="FL14241" s="4" t="s">
        <v>10</v>
      </c>
      <c r="FM14241" s="4" t="s">
        <v>10</v>
      </c>
      <c r="FN14241" s="4" t="s">
        <v>9</v>
      </c>
      <c r="FO14241" s="4" t="s">
        <v>6</v>
      </c>
      <c r="FP14241" s="4" t="s">
        <v>8</v>
      </c>
      <c r="FQ14241" s="4" t="s">
        <v>10</v>
      </c>
      <c r="FR14241" s="4" t="s">
        <v>10</v>
      </c>
      <c r="FS14241" s="4" t="s">
        <v>9</v>
      </c>
      <c r="FT14241" s="4" t="s">
        <v>6</v>
      </c>
      <c r="FU14241" s="4" t="s">
        <v>8</v>
      </c>
      <c r="FV14241" s="4" t="s">
        <v>10</v>
      </c>
      <c r="FW14241" s="4" t="s">
        <v>10</v>
      </c>
      <c r="FX14241" s="4" t="s">
        <v>9</v>
      </c>
      <c r="FY14241" s="4" t="s">
        <v>6</v>
      </c>
      <c r="FZ14241" s="4" t="s">
        <v>8</v>
      </c>
      <c r="GA14241" s="4" t="s">
        <v>10</v>
      </c>
      <c r="GB14241" s="4" t="s">
        <v>10</v>
      </c>
      <c r="GC14241" s="4" t="s">
        <v>9</v>
      </c>
      <c r="GD14241" s="4" t="s">
        <v>6</v>
      </c>
      <c r="GE14241" s="4" t="s">
        <v>8</v>
      </c>
      <c r="GF14241" s="4" t="s">
        <v>10</v>
      </c>
      <c r="GG14241" s="4" t="s">
        <v>10</v>
      </c>
      <c r="GH14241" s="4" t="s">
        <v>9</v>
      </c>
      <c r="GI14241" s="4" t="s">
        <v>6</v>
      </c>
      <c r="GJ14241" s="4" t="s">
        <v>8</v>
      </c>
      <c r="GK14241" s="4" t="s">
        <v>10</v>
      </c>
      <c r="GL14241" s="4" t="s">
        <v>10</v>
      </c>
      <c r="GM14241" s="4" t="s">
        <v>9</v>
      </c>
      <c r="GN14241" s="4" t="s">
        <v>6</v>
      </c>
      <c r="GO14241" s="4" t="s">
        <v>8</v>
      </c>
      <c r="GP14241" s="4" t="s">
        <v>10</v>
      </c>
      <c r="GQ14241" s="4" t="s">
        <v>10</v>
      </c>
      <c r="GR14241" s="4" t="s">
        <v>9</v>
      </c>
      <c r="GS14241" s="4" t="s">
        <v>6</v>
      </c>
      <c r="GT14241" s="4" t="s">
        <v>8</v>
      </c>
      <c r="GU14241" s="4" t="s">
        <v>10</v>
      </c>
      <c r="GV14241" s="4" t="s">
        <v>10</v>
      </c>
      <c r="GW14241" s="4" t="s">
        <v>9</v>
      </c>
      <c r="GX14241" s="4" t="s">
        <v>6</v>
      </c>
      <c r="GY14241" s="4" t="s">
        <v>8</v>
      </c>
      <c r="GZ14241" s="4" t="s">
        <v>10</v>
      </c>
      <c r="HA14241" s="4" t="s">
        <v>10</v>
      </c>
      <c r="HB14241" s="4" t="s">
        <v>9</v>
      </c>
      <c r="HC14241" s="4" t="s">
        <v>6</v>
      </c>
      <c r="HD14241" s="4" t="s">
        <v>8</v>
      </c>
      <c r="HE14241" s="4" t="s">
        <v>10</v>
      </c>
      <c r="HF14241" s="4" t="s">
        <v>10</v>
      </c>
      <c r="HG14241" s="4" t="s">
        <v>9</v>
      </c>
      <c r="HH14241" s="4" t="s">
        <v>6</v>
      </c>
      <c r="HI14241" s="4" t="s">
        <v>8</v>
      </c>
      <c r="HJ14241" s="4" t="s">
        <v>10</v>
      </c>
      <c r="HK14241" s="4" t="s">
        <v>10</v>
      </c>
      <c r="HL14241" s="4" t="s">
        <v>9</v>
      </c>
      <c r="HM14241" s="4" t="s">
        <v>6</v>
      </c>
      <c r="HN14241" s="4" t="s">
        <v>8</v>
      </c>
      <c r="HO14241" s="4" t="s">
        <v>10</v>
      </c>
      <c r="HP14241" s="4" t="s">
        <v>10</v>
      </c>
      <c r="HQ14241" s="4" t="s">
        <v>9</v>
      </c>
      <c r="HR14241" s="4" t="s">
        <v>6</v>
      </c>
      <c r="HS14241" s="4" t="s">
        <v>8</v>
      </c>
      <c r="HT14241" s="4" t="s">
        <v>10</v>
      </c>
      <c r="HU14241" s="4" t="s">
        <v>10</v>
      </c>
      <c r="HV14241" s="4" t="s">
        <v>9</v>
      </c>
      <c r="HW14241" s="4" t="s">
        <v>6</v>
      </c>
      <c r="HX14241" s="4" t="s">
        <v>8</v>
      </c>
      <c r="HY14241" s="4" t="s">
        <v>10</v>
      </c>
      <c r="HZ14241" s="4" t="s">
        <v>10</v>
      </c>
      <c r="IA14241" s="4" t="s">
        <v>9</v>
      </c>
      <c r="IB14241" s="4" t="s">
        <v>6</v>
      </c>
      <c r="IC14241" s="4" t="s">
        <v>8</v>
      </c>
      <c r="ID14241" s="4" t="s">
        <v>10</v>
      </c>
      <c r="IE14241" s="4" t="s">
        <v>10</v>
      </c>
      <c r="IF14241" s="4" t="s">
        <v>9</v>
      </c>
      <c r="IG14241" s="4" t="s">
        <v>6</v>
      </c>
      <c r="IH14241" s="4" t="s">
        <v>8</v>
      </c>
      <c r="II14241" s="4" t="s">
        <v>10</v>
      </c>
      <c r="IJ14241" s="4" t="s">
        <v>10</v>
      </c>
      <c r="IK14241" s="4" t="s">
        <v>9</v>
      </c>
      <c r="IL14241" s="4" t="s">
        <v>6</v>
      </c>
      <c r="IM14241" s="4" t="s">
        <v>8</v>
      </c>
      <c r="IN14241" s="4" t="s">
        <v>10</v>
      </c>
      <c r="IO14241" s="4" t="s">
        <v>10</v>
      </c>
      <c r="IP14241" s="4" t="s">
        <v>9</v>
      </c>
      <c r="IQ14241" s="4" t="s">
        <v>6</v>
      </c>
      <c r="IR14241" s="4" t="s">
        <v>8</v>
      </c>
      <c r="IS14241" s="4" t="s">
        <v>10</v>
      </c>
      <c r="IT14241" s="4" t="s">
        <v>10</v>
      </c>
      <c r="IU14241" s="4" t="s">
        <v>9</v>
      </c>
      <c r="IV14241" s="4" t="s">
        <v>6</v>
      </c>
      <c r="IW14241" s="4" t="s">
        <v>8</v>
      </c>
      <c r="IX14241" s="4" t="s">
        <v>10</v>
      </c>
      <c r="IY14241" s="4" t="s">
        <v>10</v>
      </c>
      <c r="IZ14241" s="4" t="s">
        <v>9</v>
      </c>
      <c r="JA14241" s="4" t="s">
        <v>6</v>
      </c>
      <c r="JB14241" s="4" t="s">
        <v>8</v>
      </c>
      <c r="JC14241" s="4" t="s">
        <v>10</v>
      </c>
      <c r="JD14241" s="4" t="s">
        <v>10</v>
      </c>
      <c r="JE14241" s="4" t="s">
        <v>9</v>
      </c>
      <c r="JF14241" s="4" t="s">
        <v>6</v>
      </c>
      <c r="JG14241" s="4" t="s">
        <v>8</v>
      </c>
      <c r="JH14241" s="4" t="s">
        <v>10</v>
      </c>
      <c r="JI14241" s="4" t="s">
        <v>10</v>
      </c>
      <c r="JJ14241" s="4" t="s">
        <v>9</v>
      </c>
      <c r="JK14241" s="4" t="s">
        <v>6</v>
      </c>
      <c r="JL14241" s="4" t="s">
        <v>8</v>
      </c>
      <c r="JM14241" s="4" t="s">
        <v>10</v>
      </c>
      <c r="JN14241" s="4" t="s">
        <v>10</v>
      </c>
      <c r="JO14241" s="4" t="s">
        <v>9</v>
      </c>
      <c r="JP14241" s="4" t="s">
        <v>6</v>
      </c>
      <c r="JQ14241" s="4" t="s">
        <v>8</v>
      </c>
      <c r="JR14241" s="4" t="s">
        <v>10</v>
      </c>
      <c r="JS14241" s="4" t="s">
        <v>10</v>
      </c>
      <c r="JT14241" s="4" t="s">
        <v>9</v>
      </c>
      <c r="JU14241" s="4" t="s">
        <v>6</v>
      </c>
      <c r="JV14241" s="4" t="s">
        <v>8</v>
      </c>
      <c r="JW14241" s="4" t="s">
        <v>10</v>
      </c>
      <c r="JX14241" s="4" t="s">
        <v>10</v>
      </c>
      <c r="JY14241" s="4" t="s">
        <v>9</v>
      </c>
      <c r="JZ14241" s="4" t="s">
        <v>6</v>
      </c>
      <c r="KA14241" s="4" t="s">
        <v>8</v>
      </c>
      <c r="KB14241" s="4" t="s">
        <v>10</v>
      </c>
      <c r="KC14241" s="4" t="s">
        <v>10</v>
      </c>
      <c r="KD14241" s="4" t="s">
        <v>9</v>
      </c>
      <c r="KE14241" s="4" t="s">
        <v>6</v>
      </c>
      <c r="KF14241" s="4" t="s">
        <v>8</v>
      </c>
      <c r="KG14241" s="4" t="s">
        <v>10</v>
      </c>
      <c r="KH14241" s="4" t="s">
        <v>10</v>
      </c>
      <c r="KI14241" s="4" t="s">
        <v>9</v>
      </c>
      <c r="KJ14241" s="4" t="s">
        <v>6</v>
      </c>
      <c r="KK14241" s="4" t="s">
        <v>8</v>
      </c>
      <c r="KL14241" s="4" t="s">
        <v>10</v>
      </c>
      <c r="KM14241" s="4" t="s">
        <v>10</v>
      </c>
      <c r="KN14241" s="4" t="s">
        <v>9</v>
      </c>
      <c r="KO14241" s="4" t="s">
        <v>6</v>
      </c>
      <c r="KP14241" s="4" t="s">
        <v>8</v>
      </c>
      <c r="KQ14241" s="4" t="s">
        <v>10</v>
      </c>
      <c r="KR14241" s="4" t="s">
        <v>10</v>
      </c>
      <c r="KS14241" s="4" t="s">
        <v>9</v>
      </c>
      <c r="KT14241" s="4" t="s">
        <v>6</v>
      </c>
      <c r="KU14241" s="4" t="s">
        <v>8</v>
      </c>
      <c r="KV14241" s="4" t="s">
        <v>10</v>
      </c>
      <c r="KW14241" s="4" t="s">
        <v>10</v>
      </c>
      <c r="KX14241" s="4" t="s">
        <v>9</v>
      </c>
      <c r="KY14241" s="4" t="s">
        <v>6</v>
      </c>
      <c r="KZ14241" s="4" t="s">
        <v>8</v>
      </c>
      <c r="LA14241" s="4" t="s">
        <v>10</v>
      </c>
      <c r="LB14241" s="4" t="s">
        <v>10</v>
      </c>
      <c r="LC14241" s="4" t="s">
        <v>9</v>
      </c>
      <c r="LD14241" s="4" t="s">
        <v>6</v>
      </c>
      <c r="LE14241" s="4" t="s">
        <v>8</v>
      </c>
      <c r="LF14241" s="4" t="s">
        <v>10</v>
      </c>
      <c r="LG14241" s="4" t="s">
        <v>10</v>
      </c>
      <c r="LH14241" s="4" t="s">
        <v>9</v>
      </c>
      <c r="LI14241" s="4" t="s">
        <v>6</v>
      </c>
      <c r="LJ14241" s="4" t="s">
        <v>8</v>
      </c>
      <c r="LK14241" s="4" t="s">
        <v>10</v>
      </c>
      <c r="LL14241" s="4" t="s">
        <v>10</v>
      </c>
      <c r="LM14241" s="4" t="s">
        <v>9</v>
      </c>
      <c r="LN14241" s="4" t="s">
        <v>6</v>
      </c>
      <c r="LO14241" s="4" t="s">
        <v>8</v>
      </c>
      <c r="LP14241" s="4" t="s">
        <v>10</v>
      </c>
      <c r="LQ14241" s="4" t="s">
        <v>10</v>
      </c>
      <c r="LR14241" s="4" t="s">
        <v>9</v>
      </c>
      <c r="LS14241" s="4" t="s">
        <v>6</v>
      </c>
      <c r="LT14241" s="4" t="s">
        <v>8</v>
      </c>
      <c r="LU14241" s="4" t="s">
        <v>10</v>
      </c>
      <c r="LV14241" s="4" t="s">
        <v>10</v>
      </c>
      <c r="LW14241" s="4" t="s">
        <v>9</v>
      </c>
      <c r="LX14241" s="4" t="s">
        <v>6</v>
      </c>
      <c r="LY14241" s="4" t="s">
        <v>8</v>
      </c>
      <c r="LZ14241" s="4" t="s">
        <v>10</v>
      </c>
      <c r="MA14241" s="4" t="s">
        <v>10</v>
      </c>
      <c r="MB14241" s="4" t="s">
        <v>9</v>
      </c>
      <c r="MC14241" s="4" t="s">
        <v>6</v>
      </c>
      <c r="MD14241" s="4" t="s">
        <v>8</v>
      </c>
      <c r="ME14241" s="4" t="s">
        <v>10</v>
      </c>
      <c r="MF14241" s="4" t="s">
        <v>10</v>
      </c>
      <c r="MG14241" s="4" t="s">
        <v>9</v>
      </c>
      <c r="MH14241" s="4" t="s">
        <v>6</v>
      </c>
      <c r="MI14241" s="4" t="s">
        <v>8</v>
      </c>
      <c r="MJ14241" s="4" t="s">
        <v>10</v>
      </c>
      <c r="MK14241" s="4" t="s">
        <v>10</v>
      </c>
      <c r="ML14241" s="4" t="s">
        <v>9</v>
      </c>
      <c r="MM14241" s="4" t="s">
        <v>6</v>
      </c>
      <c r="MN14241" s="4" t="s">
        <v>8</v>
      </c>
      <c r="MO14241" s="4" t="s">
        <v>10</v>
      </c>
      <c r="MP14241" s="4" t="s">
        <v>10</v>
      </c>
      <c r="MQ14241" s="4" t="s">
        <v>9</v>
      </c>
      <c r="MR14241" s="4" t="s">
        <v>6</v>
      </c>
      <c r="MS14241" s="4" t="s">
        <v>8</v>
      </c>
      <c r="MT14241" s="4" t="s">
        <v>10</v>
      </c>
      <c r="MU14241" s="4" t="s">
        <v>10</v>
      </c>
      <c r="MV14241" s="4" t="s">
        <v>9</v>
      </c>
      <c r="MW14241" s="4" t="s">
        <v>6</v>
      </c>
      <c r="MX14241" s="4" t="s">
        <v>8</v>
      </c>
      <c r="MY14241" s="4" t="s">
        <v>10</v>
      </c>
      <c r="MZ14241" s="4" t="s">
        <v>10</v>
      </c>
      <c r="NA14241" s="4" t="s">
        <v>9</v>
      </c>
      <c r="NB14241" s="4" t="s">
        <v>6</v>
      </c>
      <c r="NC14241" s="4" t="s">
        <v>8</v>
      </c>
      <c r="ND14241" s="4" t="s">
        <v>10</v>
      </c>
      <c r="NE14241" s="4" t="s">
        <v>10</v>
      </c>
      <c r="NF14241" s="4" t="s">
        <v>9</v>
      </c>
      <c r="NG14241" s="4" t="s">
        <v>6</v>
      </c>
      <c r="NH14241" s="4" t="s">
        <v>8</v>
      </c>
      <c r="NI14241" s="4" t="s">
        <v>10</v>
      </c>
      <c r="NJ14241" s="4" t="s">
        <v>10</v>
      </c>
      <c r="NK14241" s="4" t="s">
        <v>9</v>
      </c>
      <c r="NL14241" s="4" t="s">
        <v>6</v>
      </c>
      <c r="NM14241" s="4" t="s">
        <v>8</v>
      </c>
      <c r="NN14241" s="4" t="s">
        <v>10</v>
      </c>
      <c r="NO14241" s="4" t="s">
        <v>10</v>
      </c>
      <c r="NP14241" s="4" t="s">
        <v>9</v>
      </c>
      <c r="NQ14241" s="4" t="s">
        <v>6</v>
      </c>
      <c r="NR14241" s="4" t="s">
        <v>8</v>
      </c>
      <c r="NS14241" s="4" t="s">
        <v>10</v>
      </c>
      <c r="NT14241" s="4" t="s">
        <v>10</v>
      </c>
      <c r="NU14241" s="4" t="s">
        <v>9</v>
      </c>
      <c r="NV14241" s="4" t="s">
        <v>6</v>
      </c>
      <c r="NW14241" s="4" t="s">
        <v>8</v>
      </c>
      <c r="NX14241" s="4" t="s">
        <v>10</v>
      </c>
      <c r="NY14241" s="4" t="s">
        <v>10</v>
      </c>
      <c r="NZ14241" s="4" t="s">
        <v>9</v>
      </c>
      <c r="OA14241" s="4" t="s">
        <v>6</v>
      </c>
      <c r="OB14241" s="4" t="s">
        <v>8</v>
      </c>
      <c r="OC14241" s="4" t="s">
        <v>10</v>
      </c>
      <c r="OD14241" s="4" t="s">
        <v>10</v>
      </c>
      <c r="OE14241" s="4" t="s">
        <v>9</v>
      </c>
      <c r="OF14241" s="4" t="s">
        <v>6</v>
      </c>
      <c r="OG14241" s="4" t="s">
        <v>8</v>
      </c>
      <c r="OH14241" s="4" t="s">
        <v>10</v>
      </c>
      <c r="OI14241" s="4" t="s">
        <v>10</v>
      </c>
      <c r="OJ14241" s="4" t="s">
        <v>9</v>
      </c>
      <c r="OK14241" s="4" t="s">
        <v>6</v>
      </c>
      <c r="OL14241" s="4" t="s">
        <v>8</v>
      </c>
      <c r="OM14241" s="4" t="s">
        <v>10</v>
      </c>
      <c r="ON14241" s="4" t="s">
        <v>10</v>
      </c>
      <c r="OO14241" s="4" t="s">
        <v>9</v>
      </c>
      <c r="OP14241" s="4" t="s">
        <v>6</v>
      </c>
      <c r="OQ14241" s="4" t="s">
        <v>8</v>
      </c>
      <c r="OR14241" s="4" t="s">
        <v>10</v>
      </c>
      <c r="OS14241" s="4" t="s">
        <v>10</v>
      </c>
      <c r="OT14241" s="4" t="s">
        <v>9</v>
      </c>
      <c r="OU14241" s="4" t="s">
        <v>6</v>
      </c>
      <c r="OV14241" s="4" t="s">
        <v>8</v>
      </c>
      <c r="OW14241" s="4" t="s">
        <v>10</v>
      </c>
      <c r="OX14241" s="4" t="s">
        <v>10</v>
      </c>
      <c r="OY14241" s="4" t="s">
        <v>9</v>
      </c>
      <c r="OZ14241" s="4" t="s">
        <v>6</v>
      </c>
      <c r="PA14241" s="4" t="s">
        <v>8</v>
      </c>
      <c r="PB14241" s="4" t="s">
        <v>10</v>
      </c>
      <c r="PC14241" s="4" t="s">
        <v>10</v>
      </c>
      <c r="PD14241" s="4" t="s">
        <v>9</v>
      </c>
      <c r="PE14241" s="4" t="s">
        <v>6</v>
      </c>
      <c r="PF14241" s="4" t="s">
        <v>8</v>
      </c>
      <c r="PG14241" s="4" t="s">
        <v>10</v>
      </c>
      <c r="PH14241" s="4" t="s">
        <v>10</v>
      </c>
      <c r="PI14241" s="4" t="s">
        <v>9</v>
      </c>
      <c r="PJ14241" s="4" t="s">
        <v>6</v>
      </c>
      <c r="PK14241" s="4" t="s">
        <v>8</v>
      </c>
      <c r="PL14241" s="4" t="s">
        <v>10</v>
      </c>
      <c r="PM14241" s="4" t="s">
        <v>10</v>
      </c>
      <c r="PN14241" s="4" t="s">
        <v>9</v>
      </c>
      <c r="PO14241" s="4" t="s">
        <v>6</v>
      </c>
      <c r="PP14241" s="4" t="s">
        <v>8</v>
      </c>
      <c r="PQ14241" s="4" t="s">
        <v>10</v>
      </c>
      <c r="PR14241" s="4" t="s">
        <v>10</v>
      </c>
      <c r="PS14241" s="4" t="s">
        <v>9</v>
      </c>
      <c r="PT14241" s="4" t="s">
        <v>6</v>
      </c>
      <c r="PU14241" s="4" t="s">
        <v>8</v>
      </c>
      <c r="PV14241" s="4" t="s">
        <v>10</v>
      </c>
      <c r="PW14241" s="4" t="s">
        <v>10</v>
      </c>
      <c r="PX14241" s="4" t="s">
        <v>9</v>
      </c>
      <c r="PY14241" s="4" t="s">
        <v>6</v>
      </c>
      <c r="PZ14241" s="4" t="s">
        <v>8</v>
      </c>
      <c r="QA14241" s="4" t="s">
        <v>10</v>
      </c>
      <c r="QB14241" s="4" t="s">
        <v>10</v>
      </c>
      <c r="QC14241" s="4" t="s">
        <v>9</v>
      </c>
      <c r="QD14241" s="4" t="s">
        <v>6</v>
      </c>
      <c r="QE14241" s="4" t="s">
        <v>8</v>
      </c>
      <c r="QF14241" s="4" t="s">
        <v>10</v>
      </c>
      <c r="QG14241" s="4" t="s">
        <v>10</v>
      </c>
      <c r="QH14241" s="4" t="s">
        <v>9</v>
      </c>
      <c r="QI14241" s="4" t="s">
        <v>6</v>
      </c>
      <c r="QJ14241" s="4" t="s">
        <v>8</v>
      </c>
      <c r="QK14241" s="4" t="s">
        <v>10</v>
      </c>
      <c r="QL14241" s="4" t="s">
        <v>10</v>
      </c>
      <c r="QM14241" s="4" t="s">
        <v>9</v>
      </c>
      <c r="QN14241" s="4" t="s">
        <v>6</v>
      </c>
      <c r="QO14241" s="4" t="s">
        <v>8</v>
      </c>
      <c r="QP14241" s="4" t="s">
        <v>10</v>
      </c>
      <c r="QQ14241" s="4" t="s">
        <v>10</v>
      </c>
      <c r="QR14241" s="4" t="s">
        <v>9</v>
      </c>
      <c r="QS14241" s="4" t="s">
        <v>6</v>
      </c>
      <c r="QT14241" s="4" t="s">
        <v>8</v>
      </c>
      <c r="QU14241" s="4" t="s">
        <v>10</v>
      </c>
      <c r="QV14241" s="4" t="s">
        <v>10</v>
      </c>
      <c r="QW14241" s="4" t="s">
        <v>9</v>
      </c>
      <c r="QX14241" s="4" t="s">
        <v>6</v>
      </c>
      <c r="QY14241" s="4" t="s">
        <v>8</v>
      </c>
      <c r="QZ14241" s="4" t="s">
        <v>10</v>
      </c>
      <c r="RA14241" s="4" t="s">
        <v>10</v>
      </c>
      <c r="RB14241" s="4" t="s">
        <v>9</v>
      </c>
      <c r="RC14241" s="4" t="s">
        <v>6</v>
      </c>
      <c r="RD14241" s="4" t="s">
        <v>8</v>
      </c>
      <c r="RE14241" s="4" t="s">
        <v>10</v>
      </c>
      <c r="RF14241" s="4" t="s">
        <v>10</v>
      </c>
      <c r="RG14241" s="4" t="s">
        <v>9</v>
      </c>
      <c r="RH14241" s="4" t="s">
        <v>6</v>
      </c>
      <c r="RI14241" s="4" t="s">
        <v>8</v>
      </c>
      <c r="RJ14241" s="4" t="s">
        <v>10</v>
      </c>
      <c r="RK14241" s="4" t="s">
        <v>10</v>
      </c>
      <c r="RL14241" s="4" t="s">
        <v>9</v>
      </c>
      <c r="RM14241" s="4" t="s">
        <v>6</v>
      </c>
      <c r="RN14241" s="4" t="s">
        <v>8</v>
      </c>
      <c r="RO14241" s="4" t="s">
        <v>10</v>
      </c>
      <c r="RP14241" s="4" t="s">
        <v>10</v>
      </c>
      <c r="RQ14241" s="4" t="s">
        <v>9</v>
      </c>
      <c r="RR14241" s="4" t="s">
        <v>6</v>
      </c>
      <c r="RS14241" s="4" t="s">
        <v>8</v>
      </c>
      <c r="RT14241" s="4" t="s">
        <v>10</v>
      </c>
      <c r="RU14241" s="4" t="s">
        <v>10</v>
      </c>
      <c r="RV14241" s="4" t="s">
        <v>9</v>
      </c>
      <c r="RW14241" s="4" t="s">
        <v>6</v>
      </c>
      <c r="RX14241" s="4" t="s">
        <v>8</v>
      </c>
    </row>
    <row r="14242" spans="1:17">
      <c r="A14242" t="n">
        <v>113136</v>
      </c>
      <c r="B14242" s="92" t="n">
        <v>257</v>
      </c>
      <c r="C14242" s="7" t="n">
        <v>3</v>
      </c>
      <c r="D14242" s="7" t="n">
        <v>65533</v>
      </c>
      <c r="E14242" s="7" t="n">
        <v>0</v>
      </c>
      <c r="F14242" s="7" t="s">
        <v>226</v>
      </c>
      <c r="G14242" s="7" t="n">
        <f t="normal" ca="1">32-LENB(INDIRECT(ADDRESS(14242,6)))</f>
        <v>0</v>
      </c>
      <c r="H14242" s="7" t="n">
        <v>3</v>
      </c>
      <c r="I14242" s="7" t="n">
        <v>65533</v>
      </c>
      <c r="J14242" s="7" t="n">
        <v>0</v>
      </c>
      <c r="K14242" s="7" t="s">
        <v>227</v>
      </c>
      <c r="L14242" s="7" t="n">
        <f t="normal" ca="1">32-LENB(INDIRECT(ADDRESS(14242,11)))</f>
        <v>0</v>
      </c>
      <c r="M14242" s="7" t="n">
        <v>7</v>
      </c>
      <c r="N14242" s="7" t="n">
        <v>65533</v>
      </c>
      <c r="O14242" s="7" t="n">
        <v>33301</v>
      </c>
      <c r="P14242" s="7" t="s">
        <v>13</v>
      </c>
      <c r="Q14242" s="7" t="n">
        <f t="normal" ca="1">32-LENB(INDIRECT(ADDRESS(14242,16)))</f>
        <v>0</v>
      </c>
      <c r="R14242" s="7" t="n">
        <v>7</v>
      </c>
      <c r="S14242" s="7" t="n">
        <v>65533</v>
      </c>
      <c r="T14242" s="7" t="n">
        <v>7357</v>
      </c>
      <c r="U14242" s="7" t="s">
        <v>13</v>
      </c>
      <c r="V14242" s="7" t="n">
        <f t="normal" ca="1">32-LENB(INDIRECT(ADDRESS(14242,21)))</f>
        <v>0</v>
      </c>
      <c r="W14242" s="7" t="n">
        <v>7</v>
      </c>
      <c r="X14242" s="7" t="n">
        <v>65533</v>
      </c>
      <c r="Y14242" s="7" t="n">
        <v>6365</v>
      </c>
      <c r="Z14242" s="7" t="s">
        <v>13</v>
      </c>
      <c r="AA14242" s="7" t="n">
        <f t="normal" ca="1">32-LENB(INDIRECT(ADDRESS(14242,26)))</f>
        <v>0</v>
      </c>
      <c r="AB14242" s="7" t="n">
        <v>7</v>
      </c>
      <c r="AC14242" s="7" t="n">
        <v>65533</v>
      </c>
      <c r="AD14242" s="7" t="n">
        <v>4357</v>
      </c>
      <c r="AE14242" s="7" t="s">
        <v>13</v>
      </c>
      <c r="AF14242" s="7" t="n">
        <f t="normal" ca="1">32-LENB(INDIRECT(ADDRESS(14242,31)))</f>
        <v>0</v>
      </c>
      <c r="AG14242" s="7" t="n">
        <v>4</v>
      </c>
      <c r="AH14242" s="7" t="n">
        <v>65533</v>
      </c>
      <c r="AI14242" s="7" t="n">
        <v>5312</v>
      </c>
      <c r="AJ14242" s="7" t="s">
        <v>13</v>
      </c>
      <c r="AK14242" s="7" t="n">
        <f t="normal" ca="1">32-LENB(INDIRECT(ADDRESS(14242,36)))</f>
        <v>0</v>
      </c>
      <c r="AL14242" s="7" t="n">
        <v>7</v>
      </c>
      <c r="AM14242" s="7" t="n">
        <v>65533</v>
      </c>
      <c r="AN14242" s="7" t="n">
        <v>33302</v>
      </c>
      <c r="AO14242" s="7" t="s">
        <v>13</v>
      </c>
      <c r="AP14242" s="7" t="n">
        <f t="normal" ca="1">32-LENB(INDIRECT(ADDRESS(14242,41)))</f>
        <v>0</v>
      </c>
      <c r="AQ14242" s="7" t="n">
        <v>7</v>
      </c>
      <c r="AR14242" s="7" t="n">
        <v>65533</v>
      </c>
      <c r="AS14242" s="7" t="n">
        <v>33303</v>
      </c>
      <c r="AT14242" s="7" t="s">
        <v>13</v>
      </c>
      <c r="AU14242" s="7" t="n">
        <f t="normal" ca="1">32-LENB(INDIRECT(ADDRESS(14242,46)))</f>
        <v>0</v>
      </c>
      <c r="AV14242" s="7" t="n">
        <v>4</v>
      </c>
      <c r="AW14242" s="7" t="n">
        <v>65533</v>
      </c>
      <c r="AX14242" s="7" t="n">
        <v>5313</v>
      </c>
      <c r="AY14242" s="7" t="s">
        <v>13</v>
      </c>
      <c r="AZ14242" s="7" t="n">
        <f t="normal" ca="1">32-LENB(INDIRECT(ADDRESS(14242,51)))</f>
        <v>0</v>
      </c>
      <c r="BA14242" s="7" t="n">
        <v>7</v>
      </c>
      <c r="BB14242" s="7" t="n">
        <v>65533</v>
      </c>
      <c r="BC14242" s="7" t="n">
        <v>1334</v>
      </c>
      <c r="BD14242" s="7" t="s">
        <v>13</v>
      </c>
      <c r="BE14242" s="7" t="n">
        <f t="normal" ca="1">32-LENB(INDIRECT(ADDRESS(14242,56)))</f>
        <v>0</v>
      </c>
      <c r="BF14242" s="7" t="n">
        <v>7</v>
      </c>
      <c r="BG14242" s="7" t="n">
        <v>65533</v>
      </c>
      <c r="BH14242" s="7" t="n">
        <v>6366</v>
      </c>
      <c r="BI14242" s="7" t="s">
        <v>13</v>
      </c>
      <c r="BJ14242" s="7" t="n">
        <f t="normal" ca="1">32-LENB(INDIRECT(ADDRESS(14242,61)))</f>
        <v>0</v>
      </c>
      <c r="BK14242" s="7" t="n">
        <v>7</v>
      </c>
      <c r="BL14242" s="7" t="n">
        <v>65533</v>
      </c>
      <c r="BM14242" s="7" t="n">
        <v>7358</v>
      </c>
      <c r="BN14242" s="7" t="s">
        <v>13</v>
      </c>
      <c r="BO14242" s="7" t="n">
        <f t="normal" ca="1">32-LENB(INDIRECT(ADDRESS(14242,66)))</f>
        <v>0</v>
      </c>
      <c r="BP14242" s="7" t="n">
        <v>7</v>
      </c>
      <c r="BQ14242" s="7" t="n">
        <v>65533</v>
      </c>
      <c r="BR14242" s="7" t="n">
        <v>14356</v>
      </c>
      <c r="BS14242" s="7" t="s">
        <v>13</v>
      </c>
      <c r="BT14242" s="7" t="n">
        <f t="normal" ca="1">32-LENB(INDIRECT(ADDRESS(14242,71)))</f>
        <v>0</v>
      </c>
      <c r="BU14242" s="7" t="n">
        <v>7</v>
      </c>
      <c r="BV14242" s="7" t="n">
        <v>65533</v>
      </c>
      <c r="BW14242" s="7" t="n">
        <v>14357</v>
      </c>
      <c r="BX14242" s="7" t="s">
        <v>13</v>
      </c>
      <c r="BY14242" s="7" t="n">
        <f t="normal" ca="1">32-LENB(INDIRECT(ADDRESS(14242,76)))</f>
        <v>0</v>
      </c>
      <c r="BZ14242" s="7" t="n">
        <v>7</v>
      </c>
      <c r="CA14242" s="7" t="n">
        <v>65533</v>
      </c>
      <c r="CB14242" s="7" t="n">
        <v>15323</v>
      </c>
      <c r="CC14242" s="7" t="s">
        <v>13</v>
      </c>
      <c r="CD14242" s="7" t="n">
        <f t="normal" ca="1">32-LENB(INDIRECT(ADDRESS(14242,81)))</f>
        <v>0</v>
      </c>
      <c r="CE14242" s="7" t="n">
        <v>7</v>
      </c>
      <c r="CF14242" s="7" t="n">
        <v>65533</v>
      </c>
      <c r="CG14242" s="7" t="n">
        <v>15324</v>
      </c>
      <c r="CH14242" s="7" t="s">
        <v>13</v>
      </c>
      <c r="CI14242" s="7" t="n">
        <f t="normal" ca="1">32-LENB(INDIRECT(ADDRESS(14242,86)))</f>
        <v>0</v>
      </c>
      <c r="CJ14242" s="7" t="n">
        <v>7</v>
      </c>
      <c r="CK14242" s="7" t="n">
        <v>65533</v>
      </c>
      <c r="CL14242" s="7" t="n">
        <v>33304</v>
      </c>
      <c r="CM14242" s="7" t="s">
        <v>13</v>
      </c>
      <c r="CN14242" s="7" t="n">
        <f t="normal" ca="1">32-LENB(INDIRECT(ADDRESS(14242,91)))</f>
        <v>0</v>
      </c>
      <c r="CO14242" s="7" t="n">
        <v>7</v>
      </c>
      <c r="CP14242" s="7" t="n">
        <v>65533</v>
      </c>
      <c r="CQ14242" s="7" t="n">
        <v>33305</v>
      </c>
      <c r="CR14242" s="7" t="s">
        <v>13</v>
      </c>
      <c r="CS14242" s="7" t="n">
        <f t="normal" ca="1">32-LENB(INDIRECT(ADDRESS(14242,96)))</f>
        <v>0</v>
      </c>
      <c r="CT14242" s="7" t="n">
        <v>7</v>
      </c>
      <c r="CU14242" s="7" t="n">
        <v>65533</v>
      </c>
      <c r="CV14242" s="7" t="n">
        <v>14358</v>
      </c>
      <c r="CW14242" s="7" t="s">
        <v>13</v>
      </c>
      <c r="CX14242" s="7" t="n">
        <f t="normal" ca="1">32-LENB(INDIRECT(ADDRESS(14242,101)))</f>
        <v>0</v>
      </c>
      <c r="CY14242" s="7" t="n">
        <v>7</v>
      </c>
      <c r="CZ14242" s="7" t="n">
        <v>65533</v>
      </c>
      <c r="DA14242" s="7" t="n">
        <v>33306</v>
      </c>
      <c r="DB14242" s="7" t="s">
        <v>13</v>
      </c>
      <c r="DC14242" s="7" t="n">
        <f t="normal" ca="1">32-LENB(INDIRECT(ADDRESS(14242,106)))</f>
        <v>0</v>
      </c>
      <c r="DD14242" s="7" t="n">
        <v>7</v>
      </c>
      <c r="DE14242" s="7" t="n">
        <v>65533</v>
      </c>
      <c r="DF14242" s="7" t="n">
        <v>33307</v>
      </c>
      <c r="DG14242" s="7" t="s">
        <v>13</v>
      </c>
      <c r="DH14242" s="7" t="n">
        <f t="normal" ca="1">32-LENB(INDIRECT(ADDRESS(14242,111)))</f>
        <v>0</v>
      </c>
      <c r="DI14242" s="7" t="n">
        <v>8</v>
      </c>
      <c r="DJ14242" s="7" t="n">
        <v>65533</v>
      </c>
      <c r="DK14242" s="7" t="n">
        <v>0</v>
      </c>
      <c r="DL14242" s="7" t="s">
        <v>303</v>
      </c>
      <c r="DM14242" s="7" t="n">
        <f t="normal" ca="1">32-LENB(INDIRECT(ADDRESS(14242,116)))</f>
        <v>0</v>
      </c>
      <c r="DN14242" s="7" t="n">
        <v>7</v>
      </c>
      <c r="DO14242" s="7" t="n">
        <v>65533</v>
      </c>
      <c r="DP14242" s="7" t="n">
        <v>33308</v>
      </c>
      <c r="DQ14242" s="7" t="s">
        <v>13</v>
      </c>
      <c r="DR14242" s="7" t="n">
        <f t="normal" ca="1">32-LENB(INDIRECT(ADDRESS(14242,121)))</f>
        <v>0</v>
      </c>
      <c r="DS14242" s="7" t="n">
        <v>7</v>
      </c>
      <c r="DT14242" s="7" t="n">
        <v>65533</v>
      </c>
      <c r="DU14242" s="7" t="n">
        <v>33309</v>
      </c>
      <c r="DV14242" s="7" t="s">
        <v>13</v>
      </c>
      <c r="DW14242" s="7" t="n">
        <f t="normal" ca="1">32-LENB(INDIRECT(ADDRESS(14242,126)))</f>
        <v>0</v>
      </c>
      <c r="DX14242" s="7" t="n">
        <v>7</v>
      </c>
      <c r="DY14242" s="7" t="n">
        <v>65533</v>
      </c>
      <c r="DZ14242" s="7" t="n">
        <v>33310</v>
      </c>
      <c r="EA14242" s="7" t="s">
        <v>13</v>
      </c>
      <c r="EB14242" s="7" t="n">
        <f t="normal" ca="1">32-LENB(INDIRECT(ADDRESS(14242,131)))</f>
        <v>0</v>
      </c>
      <c r="EC14242" s="7" t="n">
        <v>7</v>
      </c>
      <c r="ED14242" s="7" t="n">
        <v>65533</v>
      </c>
      <c r="EE14242" s="7" t="n">
        <v>1335</v>
      </c>
      <c r="EF14242" s="7" t="s">
        <v>13</v>
      </c>
      <c r="EG14242" s="7" t="n">
        <f t="normal" ca="1">32-LENB(INDIRECT(ADDRESS(14242,136)))</f>
        <v>0</v>
      </c>
      <c r="EH14242" s="7" t="n">
        <v>7</v>
      </c>
      <c r="EI14242" s="7" t="n">
        <v>65533</v>
      </c>
      <c r="EJ14242" s="7" t="n">
        <v>52565</v>
      </c>
      <c r="EK14242" s="7" t="s">
        <v>13</v>
      </c>
      <c r="EL14242" s="7" t="n">
        <f t="normal" ca="1">32-LENB(INDIRECT(ADDRESS(14242,141)))</f>
        <v>0</v>
      </c>
      <c r="EM14242" s="7" t="n">
        <v>7</v>
      </c>
      <c r="EN14242" s="7" t="n">
        <v>65533</v>
      </c>
      <c r="EO14242" s="7" t="n">
        <v>52566</v>
      </c>
      <c r="EP14242" s="7" t="s">
        <v>13</v>
      </c>
      <c r="EQ14242" s="7" t="n">
        <f t="normal" ca="1">32-LENB(INDIRECT(ADDRESS(14242,146)))</f>
        <v>0</v>
      </c>
      <c r="ER14242" s="7" t="n">
        <v>7</v>
      </c>
      <c r="ES14242" s="7" t="n">
        <v>65533</v>
      </c>
      <c r="ET14242" s="7" t="n">
        <v>33311</v>
      </c>
      <c r="EU14242" s="7" t="s">
        <v>13</v>
      </c>
      <c r="EV14242" s="7" t="n">
        <f t="normal" ca="1">32-LENB(INDIRECT(ADDRESS(14242,151)))</f>
        <v>0</v>
      </c>
      <c r="EW14242" s="7" t="n">
        <v>7</v>
      </c>
      <c r="EX14242" s="7" t="n">
        <v>65533</v>
      </c>
      <c r="EY14242" s="7" t="n">
        <v>33312</v>
      </c>
      <c r="EZ14242" s="7" t="s">
        <v>13</v>
      </c>
      <c r="FA14242" s="7" t="n">
        <f t="normal" ca="1">32-LENB(INDIRECT(ADDRESS(14242,156)))</f>
        <v>0</v>
      </c>
      <c r="FB14242" s="7" t="n">
        <v>7</v>
      </c>
      <c r="FC14242" s="7" t="n">
        <v>65533</v>
      </c>
      <c r="FD14242" s="7" t="n">
        <v>33313</v>
      </c>
      <c r="FE14242" s="7" t="s">
        <v>13</v>
      </c>
      <c r="FF14242" s="7" t="n">
        <f t="normal" ca="1">32-LENB(INDIRECT(ADDRESS(14242,161)))</f>
        <v>0</v>
      </c>
      <c r="FG14242" s="7" t="n">
        <v>7</v>
      </c>
      <c r="FH14242" s="7" t="n">
        <v>65533</v>
      </c>
      <c r="FI14242" s="7" t="n">
        <v>33314</v>
      </c>
      <c r="FJ14242" s="7" t="s">
        <v>13</v>
      </c>
      <c r="FK14242" s="7" t="n">
        <f t="normal" ca="1">32-LENB(INDIRECT(ADDRESS(14242,166)))</f>
        <v>0</v>
      </c>
      <c r="FL14242" s="7" t="n">
        <v>7</v>
      </c>
      <c r="FM14242" s="7" t="n">
        <v>65533</v>
      </c>
      <c r="FN14242" s="7" t="n">
        <v>18432</v>
      </c>
      <c r="FO14242" s="7" t="s">
        <v>13</v>
      </c>
      <c r="FP14242" s="7" t="n">
        <f t="normal" ca="1">32-LENB(INDIRECT(ADDRESS(14242,171)))</f>
        <v>0</v>
      </c>
      <c r="FQ14242" s="7" t="n">
        <v>7</v>
      </c>
      <c r="FR14242" s="7" t="n">
        <v>65533</v>
      </c>
      <c r="FS14242" s="7" t="n">
        <v>9331</v>
      </c>
      <c r="FT14242" s="7" t="s">
        <v>13</v>
      </c>
      <c r="FU14242" s="7" t="n">
        <f t="normal" ca="1">32-LENB(INDIRECT(ADDRESS(14242,176)))</f>
        <v>0</v>
      </c>
      <c r="FV14242" s="7" t="n">
        <v>7</v>
      </c>
      <c r="FW14242" s="7" t="n">
        <v>65533</v>
      </c>
      <c r="FX14242" s="7" t="n">
        <v>33315</v>
      </c>
      <c r="FY14242" s="7" t="s">
        <v>13</v>
      </c>
      <c r="FZ14242" s="7" t="n">
        <f t="normal" ca="1">32-LENB(INDIRECT(ADDRESS(14242,181)))</f>
        <v>0</v>
      </c>
      <c r="GA14242" s="7" t="n">
        <v>7</v>
      </c>
      <c r="GB14242" s="7" t="n">
        <v>65533</v>
      </c>
      <c r="GC14242" s="7" t="n">
        <v>33316</v>
      </c>
      <c r="GD14242" s="7" t="s">
        <v>13</v>
      </c>
      <c r="GE14242" s="7" t="n">
        <f t="normal" ca="1">32-LENB(INDIRECT(ADDRESS(14242,186)))</f>
        <v>0</v>
      </c>
      <c r="GF14242" s="7" t="n">
        <v>7</v>
      </c>
      <c r="GG14242" s="7" t="n">
        <v>65533</v>
      </c>
      <c r="GH14242" s="7" t="n">
        <v>33317</v>
      </c>
      <c r="GI14242" s="7" t="s">
        <v>13</v>
      </c>
      <c r="GJ14242" s="7" t="n">
        <f t="normal" ca="1">32-LENB(INDIRECT(ADDRESS(14242,191)))</f>
        <v>0</v>
      </c>
      <c r="GK14242" s="7" t="n">
        <v>7</v>
      </c>
      <c r="GL14242" s="7" t="n">
        <v>65533</v>
      </c>
      <c r="GM14242" s="7" t="n">
        <v>33318</v>
      </c>
      <c r="GN14242" s="7" t="s">
        <v>13</v>
      </c>
      <c r="GO14242" s="7" t="n">
        <f t="normal" ca="1">32-LENB(INDIRECT(ADDRESS(14242,196)))</f>
        <v>0</v>
      </c>
      <c r="GP14242" s="7" t="n">
        <v>7</v>
      </c>
      <c r="GQ14242" s="7" t="n">
        <v>65533</v>
      </c>
      <c r="GR14242" s="7" t="n">
        <v>33319</v>
      </c>
      <c r="GS14242" s="7" t="s">
        <v>13</v>
      </c>
      <c r="GT14242" s="7" t="n">
        <f t="normal" ca="1">32-LENB(INDIRECT(ADDRESS(14242,201)))</f>
        <v>0</v>
      </c>
      <c r="GU14242" s="7" t="n">
        <v>7</v>
      </c>
      <c r="GV14242" s="7" t="n">
        <v>65533</v>
      </c>
      <c r="GW14242" s="7" t="n">
        <v>9332</v>
      </c>
      <c r="GX14242" s="7" t="s">
        <v>13</v>
      </c>
      <c r="GY14242" s="7" t="n">
        <f t="normal" ca="1">32-LENB(INDIRECT(ADDRESS(14242,206)))</f>
        <v>0</v>
      </c>
      <c r="GZ14242" s="7" t="n">
        <v>7</v>
      </c>
      <c r="HA14242" s="7" t="n">
        <v>65533</v>
      </c>
      <c r="HB14242" s="7" t="n">
        <v>1336</v>
      </c>
      <c r="HC14242" s="7" t="s">
        <v>13</v>
      </c>
      <c r="HD14242" s="7" t="n">
        <f t="normal" ca="1">32-LENB(INDIRECT(ADDRESS(14242,211)))</f>
        <v>0</v>
      </c>
      <c r="HE14242" s="7" t="n">
        <v>7</v>
      </c>
      <c r="HF14242" s="7" t="n">
        <v>65533</v>
      </c>
      <c r="HG14242" s="7" t="n">
        <v>30306</v>
      </c>
      <c r="HH14242" s="7" t="s">
        <v>13</v>
      </c>
      <c r="HI14242" s="7" t="n">
        <f t="normal" ca="1">32-LENB(INDIRECT(ADDRESS(14242,216)))</f>
        <v>0</v>
      </c>
      <c r="HJ14242" s="7" t="n">
        <v>7</v>
      </c>
      <c r="HK14242" s="7" t="n">
        <v>65533</v>
      </c>
      <c r="HL14242" s="7" t="n">
        <v>52567</v>
      </c>
      <c r="HM14242" s="7" t="s">
        <v>13</v>
      </c>
      <c r="HN14242" s="7" t="n">
        <f t="normal" ca="1">32-LENB(INDIRECT(ADDRESS(14242,221)))</f>
        <v>0</v>
      </c>
      <c r="HO14242" s="7" t="n">
        <v>7</v>
      </c>
      <c r="HP14242" s="7" t="n">
        <v>65533</v>
      </c>
      <c r="HQ14242" s="7" t="n">
        <v>14359</v>
      </c>
      <c r="HR14242" s="7" t="s">
        <v>13</v>
      </c>
      <c r="HS14242" s="7" t="n">
        <f t="normal" ca="1">32-LENB(INDIRECT(ADDRESS(14242,226)))</f>
        <v>0</v>
      </c>
      <c r="HT14242" s="7" t="n">
        <v>7</v>
      </c>
      <c r="HU14242" s="7" t="n">
        <v>65533</v>
      </c>
      <c r="HV14242" s="7" t="n">
        <v>15325</v>
      </c>
      <c r="HW14242" s="7" t="s">
        <v>13</v>
      </c>
      <c r="HX14242" s="7" t="n">
        <f t="normal" ca="1">32-LENB(INDIRECT(ADDRESS(14242,231)))</f>
        <v>0</v>
      </c>
      <c r="HY14242" s="7" t="n">
        <v>7</v>
      </c>
      <c r="HZ14242" s="7" t="n">
        <v>65533</v>
      </c>
      <c r="IA14242" s="7" t="n">
        <v>5321</v>
      </c>
      <c r="IB14242" s="7" t="s">
        <v>13</v>
      </c>
      <c r="IC14242" s="7" t="n">
        <f t="normal" ca="1">32-LENB(INDIRECT(ADDRESS(14242,236)))</f>
        <v>0</v>
      </c>
      <c r="ID14242" s="7" t="n">
        <v>7</v>
      </c>
      <c r="IE14242" s="7" t="n">
        <v>65533</v>
      </c>
      <c r="IF14242" s="7" t="n">
        <v>30307</v>
      </c>
      <c r="IG14242" s="7" t="s">
        <v>13</v>
      </c>
      <c r="IH14242" s="7" t="n">
        <f t="normal" ca="1">32-LENB(INDIRECT(ADDRESS(14242,241)))</f>
        <v>0</v>
      </c>
      <c r="II14242" s="7" t="n">
        <v>7</v>
      </c>
      <c r="IJ14242" s="7" t="n">
        <v>65533</v>
      </c>
      <c r="IK14242" s="7" t="n">
        <v>30308</v>
      </c>
      <c r="IL14242" s="7" t="s">
        <v>13</v>
      </c>
      <c r="IM14242" s="7" t="n">
        <f t="normal" ca="1">32-LENB(INDIRECT(ADDRESS(14242,246)))</f>
        <v>0</v>
      </c>
      <c r="IN14242" s="7" t="n">
        <v>7</v>
      </c>
      <c r="IO14242" s="7" t="n">
        <v>65533</v>
      </c>
      <c r="IP14242" s="7" t="n">
        <v>33320</v>
      </c>
      <c r="IQ14242" s="7" t="s">
        <v>13</v>
      </c>
      <c r="IR14242" s="7" t="n">
        <f t="normal" ca="1">32-LENB(INDIRECT(ADDRESS(14242,251)))</f>
        <v>0</v>
      </c>
      <c r="IS14242" s="7" t="n">
        <v>7</v>
      </c>
      <c r="IT14242" s="7" t="n">
        <v>65533</v>
      </c>
      <c r="IU14242" s="7" t="n">
        <v>33321</v>
      </c>
      <c r="IV14242" s="7" t="s">
        <v>13</v>
      </c>
      <c r="IW14242" s="7" t="n">
        <f t="normal" ca="1">32-LENB(INDIRECT(ADDRESS(14242,256)))</f>
        <v>0</v>
      </c>
      <c r="IX14242" s="7" t="n">
        <v>7</v>
      </c>
      <c r="IY14242" s="7" t="n">
        <v>65533</v>
      </c>
      <c r="IZ14242" s="7" t="n">
        <v>33322</v>
      </c>
      <c r="JA14242" s="7" t="s">
        <v>13</v>
      </c>
      <c r="JB14242" s="7" t="n">
        <f t="normal" ca="1">32-LENB(INDIRECT(ADDRESS(14242,261)))</f>
        <v>0</v>
      </c>
      <c r="JC14242" s="7" t="n">
        <v>7</v>
      </c>
      <c r="JD14242" s="7" t="n">
        <v>65533</v>
      </c>
      <c r="JE14242" s="7" t="n">
        <v>30309</v>
      </c>
      <c r="JF14242" s="7" t="s">
        <v>13</v>
      </c>
      <c r="JG14242" s="7" t="n">
        <f t="normal" ca="1">32-LENB(INDIRECT(ADDRESS(14242,266)))</f>
        <v>0</v>
      </c>
      <c r="JH14242" s="7" t="n">
        <v>7</v>
      </c>
      <c r="JI14242" s="7" t="n">
        <v>65533</v>
      </c>
      <c r="JJ14242" s="7" t="n">
        <v>9333</v>
      </c>
      <c r="JK14242" s="7" t="s">
        <v>13</v>
      </c>
      <c r="JL14242" s="7" t="n">
        <f t="normal" ca="1">32-LENB(INDIRECT(ADDRESS(14242,271)))</f>
        <v>0</v>
      </c>
      <c r="JM14242" s="7" t="n">
        <v>7</v>
      </c>
      <c r="JN14242" s="7" t="n">
        <v>65533</v>
      </c>
      <c r="JO14242" s="7" t="n">
        <v>52568</v>
      </c>
      <c r="JP14242" s="7" t="s">
        <v>13</v>
      </c>
      <c r="JQ14242" s="7" t="n">
        <f t="normal" ca="1">32-LENB(INDIRECT(ADDRESS(14242,276)))</f>
        <v>0</v>
      </c>
      <c r="JR14242" s="7" t="n">
        <v>7</v>
      </c>
      <c r="JS14242" s="7" t="n">
        <v>65533</v>
      </c>
      <c r="JT14242" s="7" t="n">
        <v>52569</v>
      </c>
      <c r="JU14242" s="7" t="s">
        <v>13</v>
      </c>
      <c r="JV14242" s="7" t="n">
        <f t="normal" ca="1">32-LENB(INDIRECT(ADDRESS(14242,281)))</f>
        <v>0</v>
      </c>
      <c r="JW14242" s="7" t="n">
        <v>7</v>
      </c>
      <c r="JX14242" s="7" t="n">
        <v>65533</v>
      </c>
      <c r="JY14242" s="7" t="n">
        <v>1337</v>
      </c>
      <c r="JZ14242" s="7" t="s">
        <v>13</v>
      </c>
      <c r="KA14242" s="7" t="n">
        <f t="normal" ca="1">32-LENB(INDIRECT(ADDRESS(14242,286)))</f>
        <v>0</v>
      </c>
      <c r="KB14242" s="7" t="n">
        <v>7</v>
      </c>
      <c r="KC14242" s="7" t="n">
        <v>65533</v>
      </c>
      <c r="KD14242" s="7" t="n">
        <v>1338</v>
      </c>
      <c r="KE14242" s="7" t="s">
        <v>13</v>
      </c>
      <c r="KF14242" s="7" t="n">
        <f t="normal" ca="1">32-LENB(INDIRECT(ADDRESS(14242,291)))</f>
        <v>0</v>
      </c>
      <c r="KG14242" s="7" t="n">
        <v>7</v>
      </c>
      <c r="KH14242" s="7" t="n">
        <v>65533</v>
      </c>
      <c r="KI14242" s="7" t="n">
        <v>6521</v>
      </c>
      <c r="KJ14242" s="7" t="s">
        <v>13</v>
      </c>
      <c r="KK14242" s="7" t="n">
        <f t="normal" ca="1">32-LENB(INDIRECT(ADDRESS(14242,296)))</f>
        <v>0</v>
      </c>
      <c r="KL14242" s="7" t="n">
        <v>7</v>
      </c>
      <c r="KM14242" s="7" t="n">
        <v>65533</v>
      </c>
      <c r="KN14242" s="7" t="n">
        <v>5322</v>
      </c>
      <c r="KO14242" s="7" t="s">
        <v>13</v>
      </c>
      <c r="KP14242" s="7" t="n">
        <f t="normal" ca="1">32-LENB(INDIRECT(ADDRESS(14242,301)))</f>
        <v>0</v>
      </c>
      <c r="KQ14242" s="7" t="n">
        <v>7</v>
      </c>
      <c r="KR14242" s="7" t="n">
        <v>65533</v>
      </c>
      <c r="KS14242" s="7" t="n">
        <v>52570</v>
      </c>
      <c r="KT14242" s="7" t="s">
        <v>13</v>
      </c>
      <c r="KU14242" s="7" t="n">
        <f t="normal" ca="1">32-LENB(INDIRECT(ADDRESS(14242,306)))</f>
        <v>0</v>
      </c>
      <c r="KV14242" s="7" t="n">
        <v>7</v>
      </c>
      <c r="KW14242" s="7" t="n">
        <v>65533</v>
      </c>
      <c r="KX14242" s="7" t="n">
        <v>52571</v>
      </c>
      <c r="KY14242" s="7" t="s">
        <v>13</v>
      </c>
      <c r="KZ14242" s="7" t="n">
        <f t="normal" ca="1">32-LENB(INDIRECT(ADDRESS(14242,311)))</f>
        <v>0</v>
      </c>
      <c r="LA14242" s="7" t="n">
        <v>7</v>
      </c>
      <c r="LB14242" s="7" t="n">
        <v>65533</v>
      </c>
      <c r="LC14242" s="7" t="n">
        <v>52572</v>
      </c>
      <c r="LD14242" s="7" t="s">
        <v>13</v>
      </c>
      <c r="LE14242" s="7" t="n">
        <f t="normal" ca="1">32-LENB(INDIRECT(ADDRESS(14242,316)))</f>
        <v>0</v>
      </c>
      <c r="LF14242" s="7" t="n">
        <v>7</v>
      </c>
      <c r="LG14242" s="7" t="n">
        <v>65533</v>
      </c>
      <c r="LH14242" s="7" t="n">
        <v>30310</v>
      </c>
      <c r="LI14242" s="7" t="s">
        <v>13</v>
      </c>
      <c r="LJ14242" s="7" t="n">
        <f t="normal" ca="1">32-LENB(INDIRECT(ADDRESS(14242,321)))</f>
        <v>0</v>
      </c>
      <c r="LK14242" s="7" t="n">
        <v>7</v>
      </c>
      <c r="LL14242" s="7" t="n">
        <v>65533</v>
      </c>
      <c r="LM14242" s="7" t="n">
        <v>30311</v>
      </c>
      <c r="LN14242" s="7" t="s">
        <v>13</v>
      </c>
      <c r="LO14242" s="7" t="n">
        <f t="normal" ca="1">32-LENB(INDIRECT(ADDRESS(14242,326)))</f>
        <v>0</v>
      </c>
      <c r="LP14242" s="7" t="n">
        <v>7</v>
      </c>
      <c r="LQ14242" s="7" t="n">
        <v>65533</v>
      </c>
      <c r="LR14242" s="7" t="n">
        <v>33323</v>
      </c>
      <c r="LS14242" s="7" t="s">
        <v>13</v>
      </c>
      <c r="LT14242" s="7" t="n">
        <f t="normal" ca="1">32-LENB(INDIRECT(ADDRESS(14242,331)))</f>
        <v>0</v>
      </c>
      <c r="LU14242" s="7" t="n">
        <v>7</v>
      </c>
      <c r="LV14242" s="7" t="n">
        <v>65533</v>
      </c>
      <c r="LW14242" s="7" t="n">
        <v>33324</v>
      </c>
      <c r="LX14242" s="7" t="s">
        <v>13</v>
      </c>
      <c r="LY14242" s="7" t="n">
        <f t="normal" ca="1">32-LENB(INDIRECT(ADDRESS(14242,336)))</f>
        <v>0</v>
      </c>
      <c r="LZ14242" s="7" t="n">
        <v>7</v>
      </c>
      <c r="MA14242" s="7" t="n">
        <v>65533</v>
      </c>
      <c r="MB14242" s="7" t="n">
        <v>33325</v>
      </c>
      <c r="MC14242" s="7" t="s">
        <v>13</v>
      </c>
      <c r="MD14242" s="7" t="n">
        <f t="normal" ca="1">32-LENB(INDIRECT(ADDRESS(14242,341)))</f>
        <v>0</v>
      </c>
      <c r="ME14242" s="7" t="n">
        <v>7</v>
      </c>
      <c r="MF14242" s="7" t="n">
        <v>65533</v>
      </c>
      <c r="MG14242" s="7" t="n">
        <v>4358</v>
      </c>
      <c r="MH14242" s="7" t="s">
        <v>13</v>
      </c>
      <c r="MI14242" s="7" t="n">
        <f t="normal" ca="1">32-LENB(INDIRECT(ADDRESS(14242,346)))</f>
        <v>0</v>
      </c>
      <c r="MJ14242" s="7" t="n">
        <v>7</v>
      </c>
      <c r="MK14242" s="7" t="n">
        <v>65533</v>
      </c>
      <c r="ML14242" s="7" t="n">
        <v>4359</v>
      </c>
      <c r="MM14242" s="7" t="s">
        <v>13</v>
      </c>
      <c r="MN14242" s="7" t="n">
        <f t="normal" ca="1">32-LENB(INDIRECT(ADDRESS(14242,351)))</f>
        <v>0</v>
      </c>
      <c r="MO14242" s="7" t="n">
        <v>7</v>
      </c>
      <c r="MP14242" s="7" t="n">
        <v>65533</v>
      </c>
      <c r="MQ14242" s="7" t="n">
        <v>7359</v>
      </c>
      <c r="MR14242" s="7" t="s">
        <v>13</v>
      </c>
      <c r="MS14242" s="7" t="n">
        <f t="normal" ca="1">32-LENB(INDIRECT(ADDRESS(14242,356)))</f>
        <v>0</v>
      </c>
      <c r="MT14242" s="7" t="n">
        <v>7</v>
      </c>
      <c r="MU14242" s="7" t="n">
        <v>65533</v>
      </c>
      <c r="MV14242" s="7" t="n">
        <v>30312</v>
      </c>
      <c r="MW14242" s="7" t="s">
        <v>13</v>
      </c>
      <c r="MX14242" s="7" t="n">
        <f t="normal" ca="1">32-LENB(INDIRECT(ADDRESS(14242,361)))</f>
        <v>0</v>
      </c>
      <c r="MY14242" s="7" t="n">
        <v>7</v>
      </c>
      <c r="MZ14242" s="7" t="n">
        <v>65533</v>
      </c>
      <c r="NA14242" s="7" t="n">
        <v>30313</v>
      </c>
      <c r="NB14242" s="7" t="s">
        <v>13</v>
      </c>
      <c r="NC14242" s="7" t="n">
        <f t="normal" ca="1">32-LENB(INDIRECT(ADDRESS(14242,366)))</f>
        <v>0</v>
      </c>
      <c r="ND14242" s="7" t="n">
        <v>4</v>
      </c>
      <c r="NE14242" s="7" t="n">
        <v>65533</v>
      </c>
      <c r="NF14242" s="7" t="n">
        <v>5314</v>
      </c>
      <c r="NG14242" s="7" t="s">
        <v>13</v>
      </c>
      <c r="NH14242" s="7" t="n">
        <f t="normal" ca="1">32-LENB(INDIRECT(ADDRESS(14242,371)))</f>
        <v>0</v>
      </c>
      <c r="NI14242" s="7" t="n">
        <v>4</v>
      </c>
      <c r="NJ14242" s="7" t="n">
        <v>65533</v>
      </c>
      <c r="NK14242" s="7" t="n">
        <v>4014</v>
      </c>
      <c r="NL14242" s="7" t="s">
        <v>13</v>
      </c>
      <c r="NM14242" s="7" t="n">
        <f t="normal" ca="1">32-LENB(INDIRECT(ADDRESS(14242,376)))</f>
        <v>0</v>
      </c>
      <c r="NN14242" s="7" t="n">
        <v>9</v>
      </c>
      <c r="NO14242" s="7" t="n">
        <v>22</v>
      </c>
      <c r="NP14242" s="7" t="n">
        <v>0</v>
      </c>
      <c r="NQ14242" s="7" t="s">
        <v>363</v>
      </c>
      <c r="NR14242" s="7" t="n">
        <f t="normal" ca="1">32-LENB(INDIRECT(ADDRESS(14242,381)))</f>
        <v>0</v>
      </c>
      <c r="NS14242" s="7" t="n">
        <v>8</v>
      </c>
      <c r="NT14242" s="7" t="n">
        <v>65533</v>
      </c>
      <c r="NU14242" s="7" t="n">
        <v>0</v>
      </c>
      <c r="NV14242" s="7" t="s">
        <v>365</v>
      </c>
      <c r="NW14242" s="7" t="n">
        <f t="normal" ca="1">32-LENB(INDIRECT(ADDRESS(14242,386)))</f>
        <v>0</v>
      </c>
      <c r="NX14242" s="7" t="n">
        <v>7</v>
      </c>
      <c r="NY14242" s="7" t="n">
        <v>65533</v>
      </c>
      <c r="NZ14242" s="7" t="n">
        <v>30314</v>
      </c>
      <c r="OA14242" s="7" t="s">
        <v>13</v>
      </c>
      <c r="OB14242" s="7" t="n">
        <f t="normal" ca="1">32-LENB(INDIRECT(ADDRESS(14242,391)))</f>
        <v>0</v>
      </c>
      <c r="OC14242" s="7" t="n">
        <v>7</v>
      </c>
      <c r="OD14242" s="7" t="n">
        <v>65533</v>
      </c>
      <c r="OE14242" s="7" t="n">
        <v>30315</v>
      </c>
      <c r="OF14242" s="7" t="s">
        <v>13</v>
      </c>
      <c r="OG14242" s="7" t="n">
        <f t="normal" ca="1">32-LENB(INDIRECT(ADDRESS(14242,396)))</f>
        <v>0</v>
      </c>
      <c r="OH14242" s="7" t="n">
        <v>7</v>
      </c>
      <c r="OI14242" s="7" t="n">
        <v>65533</v>
      </c>
      <c r="OJ14242" s="7" t="n">
        <v>30316</v>
      </c>
      <c r="OK14242" s="7" t="s">
        <v>13</v>
      </c>
      <c r="OL14242" s="7" t="n">
        <f t="normal" ca="1">32-LENB(INDIRECT(ADDRESS(14242,401)))</f>
        <v>0</v>
      </c>
      <c r="OM14242" s="7" t="n">
        <v>4</v>
      </c>
      <c r="ON14242" s="7" t="n">
        <v>65533</v>
      </c>
      <c r="OO14242" s="7" t="n">
        <v>2214</v>
      </c>
      <c r="OP14242" s="7" t="s">
        <v>13</v>
      </c>
      <c r="OQ14242" s="7" t="n">
        <f t="normal" ca="1">32-LENB(INDIRECT(ADDRESS(14242,406)))</f>
        <v>0</v>
      </c>
      <c r="OR14242" s="7" t="n">
        <v>7</v>
      </c>
      <c r="OS14242" s="7" t="n">
        <v>65533</v>
      </c>
      <c r="OT14242" s="7" t="n">
        <v>30317</v>
      </c>
      <c r="OU14242" s="7" t="s">
        <v>13</v>
      </c>
      <c r="OV14242" s="7" t="n">
        <f t="normal" ca="1">32-LENB(INDIRECT(ADDRESS(14242,411)))</f>
        <v>0</v>
      </c>
      <c r="OW14242" s="7" t="n">
        <v>7</v>
      </c>
      <c r="OX14242" s="7" t="n">
        <v>65533</v>
      </c>
      <c r="OY14242" s="7" t="n">
        <v>52573</v>
      </c>
      <c r="OZ14242" s="7" t="s">
        <v>13</v>
      </c>
      <c r="PA14242" s="7" t="n">
        <f t="normal" ca="1">32-LENB(INDIRECT(ADDRESS(14242,416)))</f>
        <v>0</v>
      </c>
      <c r="PB14242" s="7" t="n">
        <v>7</v>
      </c>
      <c r="PC14242" s="7" t="n">
        <v>65533</v>
      </c>
      <c r="PD14242" s="7" t="n">
        <v>15326</v>
      </c>
      <c r="PE14242" s="7" t="s">
        <v>13</v>
      </c>
      <c r="PF14242" s="7" t="n">
        <f t="normal" ca="1">32-LENB(INDIRECT(ADDRESS(14242,421)))</f>
        <v>0</v>
      </c>
      <c r="PG14242" s="7" t="n">
        <v>7</v>
      </c>
      <c r="PH14242" s="7" t="n">
        <v>65533</v>
      </c>
      <c r="PI14242" s="7" t="n">
        <v>1339</v>
      </c>
      <c r="PJ14242" s="7" t="s">
        <v>13</v>
      </c>
      <c r="PK14242" s="7" t="n">
        <f t="normal" ca="1">32-LENB(INDIRECT(ADDRESS(14242,426)))</f>
        <v>0</v>
      </c>
      <c r="PL14242" s="7" t="n">
        <v>7</v>
      </c>
      <c r="PM14242" s="7" t="n">
        <v>65533</v>
      </c>
      <c r="PN14242" s="7" t="n">
        <v>5323</v>
      </c>
      <c r="PO14242" s="7" t="s">
        <v>13</v>
      </c>
      <c r="PP14242" s="7" t="n">
        <f t="normal" ca="1">32-LENB(INDIRECT(ADDRESS(14242,431)))</f>
        <v>0</v>
      </c>
      <c r="PQ14242" s="7" t="n">
        <v>7</v>
      </c>
      <c r="PR14242" s="7" t="n">
        <v>65533</v>
      </c>
      <c r="PS14242" s="7" t="n">
        <v>5324</v>
      </c>
      <c r="PT14242" s="7" t="s">
        <v>13</v>
      </c>
      <c r="PU14242" s="7" t="n">
        <f t="normal" ca="1">32-LENB(INDIRECT(ADDRESS(14242,436)))</f>
        <v>0</v>
      </c>
      <c r="PV14242" s="7" t="n">
        <v>4</v>
      </c>
      <c r="PW14242" s="7" t="n">
        <v>65533</v>
      </c>
      <c r="PX14242" s="7" t="n">
        <v>2070</v>
      </c>
      <c r="PY14242" s="7" t="s">
        <v>13</v>
      </c>
      <c r="PZ14242" s="7" t="n">
        <f t="normal" ca="1">32-LENB(INDIRECT(ADDRESS(14242,441)))</f>
        <v>0</v>
      </c>
      <c r="QA14242" s="7" t="n">
        <v>4</v>
      </c>
      <c r="QB14242" s="7" t="n">
        <v>65533</v>
      </c>
      <c r="QC14242" s="7" t="n">
        <v>4033</v>
      </c>
      <c r="QD14242" s="7" t="s">
        <v>13</v>
      </c>
      <c r="QE14242" s="7" t="n">
        <f t="normal" ca="1">32-LENB(INDIRECT(ADDRESS(14242,446)))</f>
        <v>0</v>
      </c>
      <c r="QF14242" s="7" t="n">
        <v>7</v>
      </c>
      <c r="QG14242" s="7" t="n">
        <v>65533</v>
      </c>
      <c r="QH14242" s="7" t="n">
        <v>33326</v>
      </c>
      <c r="QI14242" s="7" t="s">
        <v>13</v>
      </c>
      <c r="QJ14242" s="7" t="n">
        <f t="normal" ca="1">32-LENB(INDIRECT(ADDRESS(14242,451)))</f>
        <v>0</v>
      </c>
      <c r="QK14242" s="7" t="n">
        <v>4</v>
      </c>
      <c r="QL14242" s="7" t="n">
        <v>65533</v>
      </c>
      <c r="QM14242" s="7" t="n">
        <v>2000</v>
      </c>
      <c r="QN14242" s="7" t="s">
        <v>13</v>
      </c>
      <c r="QO14242" s="7" t="n">
        <f t="normal" ca="1">32-LENB(INDIRECT(ADDRESS(14242,456)))</f>
        <v>0</v>
      </c>
      <c r="QP14242" s="7" t="n">
        <v>4</v>
      </c>
      <c r="QQ14242" s="7" t="n">
        <v>65533</v>
      </c>
      <c r="QR14242" s="7" t="n">
        <v>4526</v>
      </c>
      <c r="QS14242" s="7" t="s">
        <v>13</v>
      </c>
      <c r="QT14242" s="7" t="n">
        <f t="normal" ca="1">32-LENB(INDIRECT(ADDRESS(14242,461)))</f>
        <v>0</v>
      </c>
      <c r="QU14242" s="7" t="n">
        <v>7</v>
      </c>
      <c r="QV14242" s="7" t="n">
        <v>65533</v>
      </c>
      <c r="QW14242" s="7" t="n">
        <v>33327</v>
      </c>
      <c r="QX14242" s="7" t="s">
        <v>13</v>
      </c>
      <c r="QY14242" s="7" t="n">
        <f t="normal" ca="1">32-LENB(INDIRECT(ADDRESS(14242,466)))</f>
        <v>0</v>
      </c>
      <c r="QZ14242" s="7" t="n">
        <v>7</v>
      </c>
      <c r="RA14242" s="7" t="n">
        <v>65533</v>
      </c>
      <c r="RB14242" s="7" t="n">
        <v>33328</v>
      </c>
      <c r="RC14242" s="7" t="s">
        <v>13</v>
      </c>
      <c r="RD14242" s="7" t="n">
        <f t="normal" ca="1">32-LENB(INDIRECT(ADDRESS(14242,471)))</f>
        <v>0</v>
      </c>
      <c r="RE14242" s="7" t="n">
        <v>7</v>
      </c>
      <c r="RF14242" s="7" t="n">
        <v>65533</v>
      </c>
      <c r="RG14242" s="7" t="n">
        <v>33329</v>
      </c>
      <c r="RH14242" s="7" t="s">
        <v>13</v>
      </c>
      <c r="RI14242" s="7" t="n">
        <f t="normal" ca="1">32-LENB(INDIRECT(ADDRESS(14242,476)))</f>
        <v>0</v>
      </c>
      <c r="RJ14242" s="7" t="n">
        <v>7</v>
      </c>
      <c r="RK14242" s="7" t="n">
        <v>65533</v>
      </c>
      <c r="RL14242" s="7" t="n">
        <v>52574</v>
      </c>
      <c r="RM14242" s="7" t="s">
        <v>13</v>
      </c>
      <c r="RN14242" s="7" t="n">
        <f t="normal" ca="1">32-LENB(INDIRECT(ADDRESS(14242,481)))</f>
        <v>0</v>
      </c>
      <c r="RO14242" s="7" t="n">
        <v>7</v>
      </c>
      <c r="RP14242" s="7" t="n">
        <v>65533</v>
      </c>
      <c r="RQ14242" s="7" t="n">
        <v>9334</v>
      </c>
      <c r="RR14242" s="7" t="s">
        <v>13</v>
      </c>
      <c r="RS14242" s="7" t="n">
        <f t="normal" ca="1">32-LENB(INDIRECT(ADDRESS(14242,486)))</f>
        <v>0</v>
      </c>
      <c r="RT14242" s="7" t="n">
        <v>0</v>
      </c>
      <c r="RU14242" s="7" t="n">
        <v>65533</v>
      </c>
      <c r="RV14242" s="7" t="n">
        <v>0</v>
      </c>
      <c r="RW14242" s="7" t="s">
        <v>13</v>
      </c>
      <c r="RX14242" s="7" t="n">
        <f t="normal" ca="1">32-LENB(INDIRECT(ADDRESS(14242,491)))</f>
        <v>0</v>
      </c>
    </row>
    <row r="14243" spans="1:17">
      <c r="A14243" t="s">
        <v>4</v>
      </c>
      <c r="B14243" s="4" t="s">
        <v>5</v>
      </c>
    </row>
    <row r="14244" spans="1:17">
      <c r="A14244" t="n">
        <v>117056</v>
      </c>
      <c r="B14244" s="5" t="n">
        <v>1</v>
      </c>
    </row>
    <row r="14245" spans="1:17" s="3" customFormat="1" customHeight="0">
      <c r="A14245" s="3" t="s">
        <v>2</v>
      </c>
      <c r="B14245" s="3" t="s">
        <v>921</v>
      </c>
    </row>
    <row r="14246" spans="1:17">
      <c r="A14246" t="s">
        <v>4</v>
      </c>
      <c r="B14246" s="4" t="s">
        <v>5</v>
      </c>
      <c r="C14246" s="4" t="s">
        <v>10</v>
      </c>
      <c r="D14246" s="4" t="s">
        <v>10</v>
      </c>
      <c r="E14246" s="4" t="s">
        <v>9</v>
      </c>
      <c r="F14246" s="4" t="s">
        <v>6</v>
      </c>
      <c r="G14246" s="4" t="s">
        <v>8</v>
      </c>
      <c r="H14246" s="4" t="s">
        <v>10</v>
      </c>
      <c r="I14246" s="4" t="s">
        <v>10</v>
      </c>
      <c r="J14246" s="4" t="s">
        <v>9</v>
      </c>
      <c r="K14246" s="4" t="s">
        <v>6</v>
      </c>
      <c r="L14246" s="4" t="s">
        <v>8</v>
      </c>
    </row>
    <row r="14247" spans="1:17">
      <c r="A14247" t="n">
        <v>117072</v>
      </c>
      <c r="B14247" s="92" t="n">
        <v>257</v>
      </c>
      <c r="C14247" s="7" t="n">
        <v>9</v>
      </c>
      <c r="D14247" s="7" t="n">
        <v>65534</v>
      </c>
      <c r="E14247" s="7" t="n">
        <v>0</v>
      </c>
      <c r="F14247" s="7" t="s">
        <v>393</v>
      </c>
      <c r="G14247" s="7" t="n">
        <f t="normal" ca="1">32-LENB(INDIRECT(ADDRESS(14247,6)))</f>
        <v>0</v>
      </c>
      <c r="H14247" s="7" t="n">
        <v>0</v>
      </c>
      <c r="I14247" s="7" t="n">
        <v>65533</v>
      </c>
      <c r="J14247" s="7" t="n">
        <v>0</v>
      </c>
      <c r="K14247" s="7" t="s">
        <v>13</v>
      </c>
      <c r="L14247" s="7" t="n">
        <f t="normal" ca="1">32-LENB(INDIRECT(ADDRESS(14247,11)))</f>
        <v>0</v>
      </c>
    </row>
    <row r="14248" spans="1:17">
      <c r="A14248" t="s">
        <v>4</v>
      </c>
      <c r="B14248" s="4" t="s">
        <v>5</v>
      </c>
    </row>
    <row r="14249" spans="1:17">
      <c r="A14249" t="n">
        <v>117152</v>
      </c>
      <c r="B14249" s="5" t="n">
        <v>1</v>
      </c>
    </row>
    <row r="14250" spans="1:17" s="3" customFormat="1" customHeight="0">
      <c r="A14250" s="3" t="s">
        <v>2</v>
      </c>
      <c r="B14250" s="3" t="s">
        <v>922</v>
      </c>
    </row>
    <row r="14251" spans="1:17">
      <c r="A14251" t="s">
        <v>4</v>
      </c>
      <c r="B14251" s="4" t="s">
        <v>5</v>
      </c>
      <c r="C14251" s="4" t="s">
        <v>10</v>
      </c>
      <c r="D14251" s="4" t="s">
        <v>10</v>
      </c>
      <c r="E14251" s="4" t="s">
        <v>9</v>
      </c>
      <c r="F14251" s="4" t="s">
        <v>6</v>
      </c>
      <c r="G14251" s="4" t="s">
        <v>8</v>
      </c>
      <c r="H14251" s="4" t="s">
        <v>10</v>
      </c>
      <c r="I14251" s="4" t="s">
        <v>10</v>
      </c>
      <c r="J14251" s="4" t="s">
        <v>9</v>
      </c>
      <c r="K14251" s="4" t="s">
        <v>6</v>
      </c>
      <c r="L14251" s="4" t="s">
        <v>8</v>
      </c>
      <c r="M14251" s="4" t="s">
        <v>10</v>
      </c>
      <c r="N14251" s="4" t="s">
        <v>10</v>
      </c>
      <c r="O14251" s="4" t="s">
        <v>9</v>
      </c>
      <c r="P14251" s="4" t="s">
        <v>6</v>
      </c>
      <c r="Q14251" s="4" t="s">
        <v>8</v>
      </c>
    </row>
    <row r="14252" spans="1:17">
      <c r="A14252" t="n">
        <v>117168</v>
      </c>
      <c r="B14252" s="92" t="n">
        <v>257</v>
      </c>
      <c r="C14252" s="7" t="n">
        <v>4</v>
      </c>
      <c r="D14252" s="7" t="n">
        <v>65533</v>
      </c>
      <c r="E14252" s="7" t="n">
        <v>4360</v>
      </c>
      <c r="F14252" s="7" t="s">
        <v>13</v>
      </c>
      <c r="G14252" s="7" t="n">
        <f t="normal" ca="1">32-LENB(INDIRECT(ADDRESS(14252,6)))</f>
        <v>0</v>
      </c>
      <c r="H14252" s="7" t="n">
        <v>4</v>
      </c>
      <c r="I14252" s="7" t="n">
        <v>65533</v>
      </c>
      <c r="J14252" s="7" t="n">
        <v>4014</v>
      </c>
      <c r="K14252" s="7" t="s">
        <v>13</v>
      </c>
      <c r="L14252" s="7" t="n">
        <f t="normal" ca="1">32-LENB(INDIRECT(ADDRESS(14252,11)))</f>
        <v>0</v>
      </c>
      <c r="M14252" s="7" t="n">
        <v>0</v>
      </c>
      <c r="N14252" s="7" t="n">
        <v>65533</v>
      </c>
      <c r="O14252" s="7" t="n">
        <v>0</v>
      </c>
      <c r="P14252" s="7" t="s">
        <v>13</v>
      </c>
      <c r="Q14252" s="7" t="n">
        <f t="normal" ca="1">32-LENB(INDIRECT(ADDRESS(14252,16)))</f>
        <v>0</v>
      </c>
    </row>
    <row r="14253" spans="1:17">
      <c r="A14253" t="s">
        <v>4</v>
      </c>
      <c r="B14253" s="4" t="s">
        <v>5</v>
      </c>
    </row>
    <row r="14254" spans="1:17">
      <c r="A14254" t="n">
        <v>117288</v>
      </c>
      <c r="B14254" s="5" t="n">
        <v>1</v>
      </c>
    </row>
    <row r="14255" spans="1:17" s="3" customFormat="1" customHeight="0">
      <c r="A14255" s="3" t="s">
        <v>2</v>
      </c>
      <c r="B14255" s="3" t="s">
        <v>923</v>
      </c>
    </row>
    <row r="14256" spans="1:17">
      <c r="A14256" t="s">
        <v>4</v>
      </c>
      <c r="B14256" s="4" t="s">
        <v>5</v>
      </c>
      <c r="C14256" s="4" t="s">
        <v>10</v>
      </c>
      <c r="D14256" s="4" t="s">
        <v>10</v>
      </c>
      <c r="E14256" s="4" t="s">
        <v>9</v>
      </c>
      <c r="F14256" s="4" t="s">
        <v>6</v>
      </c>
      <c r="G14256" s="4" t="s">
        <v>8</v>
      </c>
      <c r="H14256" s="4" t="s">
        <v>10</v>
      </c>
      <c r="I14256" s="4" t="s">
        <v>10</v>
      </c>
      <c r="J14256" s="4" t="s">
        <v>9</v>
      </c>
      <c r="K14256" s="4" t="s">
        <v>6</v>
      </c>
      <c r="L14256" s="4" t="s">
        <v>8</v>
      </c>
      <c r="M14256" s="4" t="s">
        <v>10</v>
      </c>
      <c r="N14256" s="4" t="s">
        <v>10</v>
      </c>
      <c r="O14256" s="4" t="s">
        <v>9</v>
      </c>
      <c r="P14256" s="4" t="s">
        <v>6</v>
      </c>
      <c r="Q14256" s="4" t="s">
        <v>8</v>
      </c>
      <c r="R14256" s="4" t="s">
        <v>10</v>
      </c>
      <c r="S14256" s="4" t="s">
        <v>10</v>
      </c>
      <c r="T14256" s="4" t="s">
        <v>9</v>
      </c>
      <c r="U14256" s="4" t="s">
        <v>6</v>
      </c>
      <c r="V14256" s="4" t="s">
        <v>8</v>
      </c>
      <c r="W14256" s="4" t="s">
        <v>10</v>
      </c>
      <c r="X14256" s="4" t="s">
        <v>10</v>
      </c>
      <c r="Y14256" s="4" t="s">
        <v>9</v>
      </c>
      <c r="Z14256" s="4" t="s">
        <v>6</v>
      </c>
      <c r="AA14256" s="4" t="s">
        <v>8</v>
      </c>
      <c r="AB14256" s="4" t="s">
        <v>10</v>
      </c>
      <c r="AC14256" s="4" t="s">
        <v>10</v>
      </c>
      <c r="AD14256" s="4" t="s">
        <v>9</v>
      </c>
      <c r="AE14256" s="4" t="s">
        <v>6</v>
      </c>
      <c r="AF14256" s="4" t="s">
        <v>8</v>
      </c>
      <c r="AG14256" s="4" t="s">
        <v>10</v>
      </c>
      <c r="AH14256" s="4" t="s">
        <v>10</v>
      </c>
      <c r="AI14256" s="4" t="s">
        <v>9</v>
      </c>
      <c r="AJ14256" s="4" t="s">
        <v>6</v>
      </c>
      <c r="AK14256" s="4" t="s">
        <v>8</v>
      </c>
      <c r="AL14256" s="4" t="s">
        <v>10</v>
      </c>
      <c r="AM14256" s="4" t="s">
        <v>10</v>
      </c>
      <c r="AN14256" s="4" t="s">
        <v>9</v>
      </c>
      <c r="AO14256" s="4" t="s">
        <v>6</v>
      </c>
      <c r="AP14256" s="4" t="s">
        <v>8</v>
      </c>
      <c r="AQ14256" s="4" t="s">
        <v>10</v>
      </c>
      <c r="AR14256" s="4" t="s">
        <v>10</v>
      </c>
      <c r="AS14256" s="4" t="s">
        <v>9</v>
      </c>
      <c r="AT14256" s="4" t="s">
        <v>6</v>
      </c>
      <c r="AU14256" s="4" t="s">
        <v>8</v>
      </c>
      <c r="AV14256" s="4" t="s">
        <v>10</v>
      </c>
      <c r="AW14256" s="4" t="s">
        <v>10</v>
      </c>
      <c r="AX14256" s="4" t="s">
        <v>9</v>
      </c>
      <c r="AY14256" s="4" t="s">
        <v>6</v>
      </c>
      <c r="AZ14256" s="4" t="s">
        <v>8</v>
      </c>
      <c r="BA14256" s="4" t="s">
        <v>10</v>
      </c>
      <c r="BB14256" s="4" t="s">
        <v>10</v>
      </c>
      <c r="BC14256" s="4" t="s">
        <v>9</v>
      </c>
      <c r="BD14256" s="4" t="s">
        <v>6</v>
      </c>
      <c r="BE14256" s="4" t="s">
        <v>8</v>
      </c>
      <c r="BF14256" s="4" t="s">
        <v>10</v>
      </c>
      <c r="BG14256" s="4" t="s">
        <v>10</v>
      </c>
      <c r="BH14256" s="4" t="s">
        <v>9</v>
      </c>
      <c r="BI14256" s="4" t="s">
        <v>6</v>
      </c>
      <c r="BJ14256" s="4" t="s">
        <v>8</v>
      </c>
      <c r="BK14256" s="4" t="s">
        <v>10</v>
      </c>
      <c r="BL14256" s="4" t="s">
        <v>10</v>
      </c>
      <c r="BM14256" s="4" t="s">
        <v>9</v>
      </c>
      <c r="BN14256" s="4" t="s">
        <v>6</v>
      </c>
      <c r="BO14256" s="4" t="s">
        <v>8</v>
      </c>
      <c r="BP14256" s="4" t="s">
        <v>10</v>
      </c>
      <c r="BQ14256" s="4" t="s">
        <v>10</v>
      </c>
      <c r="BR14256" s="4" t="s">
        <v>9</v>
      </c>
      <c r="BS14256" s="4" t="s">
        <v>6</v>
      </c>
      <c r="BT14256" s="4" t="s">
        <v>8</v>
      </c>
      <c r="BU14256" s="4" t="s">
        <v>10</v>
      </c>
      <c r="BV14256" s="4" t="s">
        <v>10</v>
      </c>
      <c r="BW14256" s="4" t="s">
        <v>9</v>
      </c>
      <c r="BX14256" s="4" t="s">
        <v>6</v>
      </c>
      <c r="BY14256" s="4" t="s">
        <v>8</v>
      </c>
      <c r="BZ14256" s="4" t="s">
        <v>10</v>
      </c>
      <c r="CA14256" s="4" t="s">
        <v>10</v>
      </c>
      <c r="CB14256" s="4" t="s">
        <v>9</v>
      </c>
      <c r="CC14256" s="4" t="s">
        <v>6</v>
      </c>
      <c r="CD14256" s="4" t="s">
        <v>8</v>
      </c>
      <c r="CE14256" s="4" t="s">
        <v>10</v>
      </c>
      <c r="CF14256" s="4" t="s">
        <v>10</v>
      </c>
      <c r="CG14256" s="4" t="s">
        <v>9</v>
      </c>
      <c r="CH14256" s="4" t="s">
        <v>6</v>
      </c>
      <c r="CI14256" s="4" t="s">
        <v>8</v>
      </c>
      <c r="CJ14256" s="4" t="s">
        <v>10</v>
      </c>
      <c r="CK14256" s="4" t="s">
        <v>10</v>
      </c>
      <c r="CL14256" s="4" t="s">
        <v>9</v>
      </c>
      <c r="CM14256" s="4" t="s">
        <v>6</v>
      </c>
      <c r="CN14256" s="4" t="s">
        <v>8</v>
      </c>
      <c r="CO14256" s="4" t="s">
        <v>10</v>
      </c>
      <c r="CP14256" s="4" t="s">
        <v>10</v>
      </c>
      <c r="CQ14256" s="4" t="s">
        <v>9</v>
      </c>
      <c r="CR14256" s="4" t="s">
        <v>6</v>
      </c>
      <c r="CS14256" s="4" t="s">
        <v>8</v>
      </c>
      <c r="CT14256" s="4" t="s">
        <v>10</v>
      </c>
      <c r="CU14256" s="4" t="s">
        <v>10</v>
      </c>
      <c r="CV14256" s="4" t="s">
        <v>9</v>
      </c>
      <c r="CW14256" s="4" t="s">
        <v>6</v>
      </c>
      <c r="CX14256" s="4" t="s">
        <v>8</v>
      </c>
      <c r="CY14256" s="4" t="s">
        <v>10</v>
      </c>
      <c r="CZ14256" s="4" t="s">
        <v>10</v>
      </c>
      <c r="DA14256" s="4" t="s">
        <v>9</v>
      </c>
      <c r="DB14256" s="4" t="s">
        <v>6</v>
      </c>
      <c r="DC14256" s="4" t="s">
        <v>8</v>
      </c>
      <c r="DD14256" s="4" t="s">
        <v>10</v>
      </c>
      <c r="DE14256" s="4" t="s">
        <v>10</v>
      </c>
      <c r="DF14256" s="4" t="s">
        <v>9</v>
      </c>
      <c r="DG14256" s="4" t="s">
        <v>6</v>
      </c>
      <c r="DH14256" s="4" t="s">
        <v>8</v>
      </c>
      <c r="DI14256" s="4" t="s">
        <v>10</v>
      </c>
      <c r="DJ14256" s="4" t="s">
        <v>10</v>
      </c>
      <c r="DK14256" s="4" t="s">
        <v>9</v>
      </c>
      <c r="DL14256" s="4" t="s">
        <v>6</v>
      </c>
      <c r="DM14256" s="4" t="s">
        <v>8</v>
      </c>
      <c r="DN14256" s="4" t="s">
        <v>10</v>
      </c>
      <c r="DO14256" s="4" t="s">
        <v>10</v>
      </c>
      <c r="DP14256" s="4" t="s">
        <v>9</v>
      </c>
      <c r="DQ14256" s="4" t="s">
        <v>6</v>
      </c>
      <c r="DR14256" s="4" t="s">
        <v>8</v>
      </c>
      <c r="DS14256" s="4" t="s">
        <v>10</v>
      </c>
      <c r="DT14256" s="4" t="s">
        <v>10</v>
      </c>
      <c r="DU14256" s="4" t="s">
        <v>9</v>
      </c>
      <c r="DV14256" s="4" t="s">
        <v>6</v>
      </c>
      <c r="DW14256" s="4" t="s">
        <v>8</v>
      </c>
      <c r="DX14256" s="4" t="s">
        <v>10</v>
      </c>
      <c r="DY14256" s="4" t="s">
        <v>10</v>
      </c>
      <c r="DZ14256" s="4" t="s">
        <v>9</v>
      </c>
      <c r="EA14256" s="4" t="s">
        <v>6</v>
      </c>
      <c r="EB14256" s="4" t="s">
        <v>8</v>
      </c>
      <c r="EC14256" s="4" t="s">
        <v>10</v>
      </c>
      <c r="ED14256" s="4" t="s">
        <v>10</v>
      </c>
      <c r="EE14256" s="4" t="s">
        <v>9</v>
      </c>
      <c r="EF14256" s="4" t="s">
        <v>6</v>
      </c>
      <c r="EG14256" s="4" t="s">
        <v>8</v>
      </c>
      <c r="EH14256" s="4" t="s">
        <v>10</v>
      </c>
      <c r="EI14256" s="4" t="s">
        <v>10</v>
      </c>
      <c r="EJ14256" s="4" t="s">
        <v>9</v>
      </c>
      <c r="EK14256" s="4" t="s">
        <v>6</v>
      </c>
      <c r="EL14256" s="4" t="s">
        <v>8</v>
      </c>
      <c r="EM14256" s="4" t="s">
        <v>10</v>
      </c>
      <c r="EN14256" s="4" t="s">
        <v>10</v>
      </c>
      <c r="EO14256" s="4" t="s">
        <v>9</v>
      </c>
      <c r="EP14256" s="4" t="s">
        <v>6</v>
      </c>
      <c r="EQ14256" s="4" t="s">
        <v>8</v>
      </c>
      <c r="ER14256" s="4" t="s">
        <v>10</v>
      </c>
      <c r="ES14256" s="4" t="s">
        <v>10</v>
      </c>
      <c r="ET14256" s="4" t="s">
        <v>9</v>
      </c>
      <c r="EU14256" s="4" t="s">
        <v>6</v>
      </c>
      <c r="EV14256" s="4" t="s">
        <v>8</v>
      </c>
      <c r="EW14256" s="4" t="s">
        <v>10</v>
      </c>
      <c r="EX14256" s="4" t="s">
        <v>10</v>
      </c>
      <c r="EY14256" s="4" t="s">
        <v>9</v>
      </c>
      <c r="EZ14256" s="4" t="s">
        <v>6</v>
      </c>
      <c r="FA14256" s="4" t="s">
        <v>8</v>
      </c>
      <c r="FB14256" s="4" t="s">
        <v>10</v>
      </c>
      <c r="FC14256" s="4" t="s">
        <v>10</v>
      </c>
      <c r="FD14256" s="4" t="s">
        <v>9</v>
      </c>
      <c r="FE14256" s="4" t="s">
        <v>6</v>
      </c>
      <c r="FF14256" s="4" t="s">
        <v>8</v>
      </c>
      <c r="FG14256" s="4" t="s">
        <v>10</v>
      </c>
      <c r="FH14256" s="4" t="s">
        <v>10</v>
      </c>
      <c r="FI14256" s="4" t="s">
        <v>9</v>
      </c>
      <c r="FJ14256" s="4" t="s">
        <v>6</v>
      </c>
      <c r="FK14256" s="4" t="s">
        <v>8</v>
      </c>
      <c r="FL14256" s="4" t="s">
        <v>10</v>
      </c>
      <c r="FM14256" s="4" t="s">
        <v>10</v>
      </c>
      <c r="FN14256" s="4" t="s">
        <v>9</v>
      </c>
      <c r="FO14256" s="4" t="s">
        <v>6</v>
      </c>
      <c r="FP14256" s="4" t="s">
        <v>8</v>
      </c>
      <c r="FQ14256" s="4" t="s">
        <v>10</v>
      </c>
      <c r="FR14256" s="4" t="s">
        <v>10</v>
      </c>
      <c r="FS14256" s="4" t="s">
        <v>9</v>
      </c>
      <c r="FT14256" s="4" t="s">
        <v>6</v>
      </c>
      <c r="FU14256" s="4" t="s">
        <v>8</v>
      </c>
      <c r="FV14256" s="4" t="s">
        <v>10</v>
      </c>
      <c r="FW14256" s="4" t="s">
        <v>10</v>
      </c>
      <c r="FX14256" s="4" t="s">
        <v>9</v>
      </c>
      <c r="FY14256" s="4" t="s">
        <v>6</v>
      </c>
      <c r="FZ14256" s="4" t="s">
        <v>8</v>
      </c>
      <c r="GA14256" s="4" t="s">
        <v>10</v>
      </c>
      <c r="GB14256" s="4" t="s">
        <v>10</v>
      </c>
      <c r="GC14256" s="4" t="s">
        <v>9</v>
      </c>
      <c r="GD14256" s="4" t="s">
        <v>6</v>
      </c>
      <c r="GE14256" s="4" t="s">
        <v>8</v>
      </c>
      <c r="GF14256" s="4" t="s">
        <v>10</v>
      </c>
      <c r="GG14256" s="4" t="s">
        <v>10</v>
      </c>
      <c r="GH14256" s="4" t="s">
        <v>9</v>
      </c>
      <c r="GI14256" s="4" t="s">
        <v>6</v>
      </c>
      <c r="GJ14256" s="4" t="s">
        <v>8</v>
      </c>
      <c r="GK14256" s="4" t="s">
        <v>10</v>
      </c>
      <c r="GL14256" s="4" t="s">
        <v>10</v>
      </c>
      <c r="GM14256" s="4" t="s">
        <v>9</v>
      </c>
      <c r="GN14256" s="4" t="s">
        <v>6</v>
      </c>
      <c r="GO14256" s="4" t="s">
        <v>8</v>
      </c>
      <c r="GP14256" s="4" t="s">
        <v>10</v>
      </c>
      <c r="GQ14256" s="4" t="s">
        <v>10</v>
      </c>
      <c r="GR14256" s="4" t="s">
        <v>9</v>
      </c>
      <c r="GS14256" s="4" t="s">
        <v>6</v>
      </c>
      <c r="GT14256" s="4" t="s">
        <v>8</v>
      </c>
      <c r="GU14256" s="4" t="s">
        <v>10</v>
      </c>
      <c r="GV14256" s="4" t="s">
        <v>10</v>
      </c>
      <c r="GW14256" s="4" t="s">
        <v>9</v>
      </c>
      <c r="GX14256" s="4" t="s">
        <v>6</v>
      </c>
      <c r="GY14256" s="4" t="s">
        <v>8</v>
      </c>
      <c r="GZ14256" s="4" t="s">
        <v>10</v>
      </c>
      <c r="HA14256" s="4" t="s">
        <v>10</v>
      </c>
      <c r="HB14256" s="4" t="s">
        <v>9</v>
      </c>
      <c r="HC14256" s="4" t="s">
        <v>6</v>
      </c>
      <c r="HD14256" s="4" t="s">
        <v>8</v>
      </c>
      <c r="HE14256" s="4" t="s">
        <v>10</v>
      </c>
      <c r="HF14256" s="4" t="s">
        <v>10</v>
      </c>
      <c r="HG14256" s="4" t="s">
        <v>9</v>
      </c>
      <c r="HH14256" s="4" t="s">
        <v>6</v>
      </c>
      <c r="HI14256" s="4" t="s">
        <v>8</v>
      </c>
      <c r="HJ14256" s="4" t="s">
        <v>10</v>
      </c>
      <c r="HK14256" s="4" t="s">
        <v>10</v>
      </c>
      <c r="HL14256" s="4" t="s">
        <v>9</v>
      </c>
      <c r="HM14256" s="4" t="s">
        <v>6</v>
      </c>
      <c r="HN14256" s="4" t="s">
        <v>8</v>
      </c>
      <c r="HO14256" s="4" t="s">
        <v>10</v>
      </c>
      <c r="HP14256" s="4" t="s">
        <v>10</v>
      </c>
      <c r="HQ14256" s="4" t="s">
        <v>9</v>
      </c>
      <c r="HR14256" s="4" t="s">
        <v>6</v>
      </c>
      <c r="HS14256" s="4" t="s">
        <v>8</v>
      </c>
      <c r="HT14256" s="4" t="s">
        <v>10</v>
      </c>
      <c r="HU14256" s="4" t="s">
        <v>10</v>
      </c>
      <c r="HV14256" s="4" t="s">
        <v>9</v>
      </c>
      <c r="HW14256" s="4" t="s">
        <v>6</v>
      </c>
      <c r="HX14256" s="4" t="s">
        <v>8</v>
      </c>
      <c r="HY14256" s="4" t="s">
        <v>10</v>
      </c>
      <c r="HZ14256" s="4" t="s">
        <v>10</v>
      </c>
      <c r="IA14256" s="4" t="s">
        <v>9</v>
      </c>
      <c r="IB14256" s="4" t="s">
        <v>6</v>
      </c>
      <c r="IC14256" s="4" t="s">
        <v>8</v>
      </c>
      <c r="ID14256" s="4" t="s">
        <v>10</v>
      </c>
      <c r="IE14256" s="4" t="s">
        <v>10</v>
      </c>
      <c r="IF14256" s="4" t="s">
        <v>9</v>
      </c>
      <c r="IG14256" s="4" t="s">
        <v>6</v>
      </c>
      <c r="IH14256" s="4" t="s">
        <v>8</v>
      </c>
      <c r="II14256" s="4" t="s">
        <v>10</v>
      </c>
      <c r="IJ14256" s="4" t="s">
        <v>10</v>
      </c>
      <c r="IK14256" s="4" t="s">
        <v>9</v>
      </c>
      <c r="IL14256" s="4" t="s">
        <v>6</v>
      </c>
      <c r="IM14256" s="4" t="s">
        <v>8</v>
      </c>
      <c r="IN14256" s="4" t="s">
        <v>10</v>
      </c>
      <c r="IO14256" s="4" t="s">
        <v>10</v>
      </c>
      <c r="IP14256" s="4" t="s">
        <v>9</v>
      </c>
      <c r="IQ14256" s="4" t="s">
        <v>6</v>
      </c>
      <c r="IR14256" s="4" t="s">
        <v>8</v>
      </c>
      <c r="IS14256" s="4" t="s">
        <v>10</v>
      </c>
      <c r="IT14256" s="4" t="s">
        <v>10</v>
      </c>
      <c r="IU14256" s="4" t="s">
        <v>9</v>
      </c>
      <c r="IV14256" s="4" t="s">
        <v>6</v>
      </c>
      <c r="IW14256" s="4" t="s">
        <v>8</v>
      </c>
      <c r="IX14256" s="4" t="s">
        <v>10</v>
      </c>
      <c r="IY14256" s="4" t="s">
        <v>10</v>
      </c>
      <c r="IZ14256" s="4" t="s">
        <v>9</v>
      </c>
      <c r="JA14256" s="4" t="s">
        <v>6</v>
      </c>
      <c r="JB14256" s="4" t="s">
        <v>8</v>
      </c>
      <c r="JC14256" s="4" t="s">
        <v>10</v>
      </c>
      <c r="JD14256" s="4" t="s">
        <v>10</v>
      </c>
      <c r="JE14256" s="4" t="s">
        <v>9</v>
      </c>
      <c r="JF14256" s="4" t="s">
        <v>6</v>
      </c>
      <c r="JG14256" s="4" t="s">
        <v>8</v>
      </c>
      <c r="JH14256" s="4" t="s">
        <v>10</v>
      </c>
      <c r="JI14256" s="4" t="s">
        <v>10</v>
      </c>
      <c r="JJ14256" s="4" t="s">
        <v>9</v>
      </c>
      <c r="JK14256" s="4" t="s">
        <v>6</v>
      </c>
      <c r="JL14256" s="4" t="s">
        <v>8</v>
      </c>
      <c r="JM14256" s="4" t="s">
        <v>10</v>
      </c>
      <c r="JN14256" s="4" t="s">
        <v>10</v>
      </c>
      <c r="JO14256" s="4" t="s">
        <v>9</v>
      </c>
      <c r="JP14256" s="4" t="s">
        <v>6</v>
      </c>
      <c r="JQ14256" s="4" t="s">
        <v>8</v>
      </c>
      <c r="JR14256" s="4" t="s">
        <v>10</v>
      </c>
      <c r="JS14256" s="4" t="s">
        <v>10</v>
      </c>
      <c r="JT14256" s="4" t="s">
        <v>9</v>
      </c>
      <c r="JU14256" s="4" t="s">
        <v>6</v>
      </c>
      <c r="JV14256" s="4" t="s">
        <v>8</v>
      </c>
      <c r="JW14256" s="4" t="s">
        <v>10</v>
      </c>
      <c r="JX14256" s="4" t="s">
        <v>10</v>
      </c>
      <c r="JY14256" s="4" t="s">
        <v>9</v>
      </c>
      <c r="JZ14256" s="4" t="s">
        <v>6</v>
      </c>
      <c r="KA14256" s="4" t="s">
        <v>8</v>
      </c>
      <c r="KB14256" s="4" t="s">
        <v>10</v>
      </c>
      <c r="KC14256" s="4" t="s">
        <v>10</v>
      </c>
      <c r="KD14256" s="4" t="s">
        <v>9</v>
      </c>
      <c r="KE14256" s="4" t="s">
        <v>6</v>
      </c>
      <c r="KF14256" s="4" t="s">
        <v>8</v>
      </c>
      <c r="KG14256" s="4" t="s">
        <v>10</v>
      </c>
      <c r="KH14256" s="4" t="s">
        <v>10</v>
      </c>
      <c r="KI14256" s="4" t="s">
        <v>9</v>
      </c>
      <c r="KJ14256" s="4" t="s">
        <v>6</v>
      </c>
      <c r="KK14256" s="4" t="s">
        <v>8</v>
      </c>
      <c r="KL14256" s="4" t="s">
        <v>10</v>
      </c>
      <c r="KM14256" s="4" t="s">
        <v>10</v>
      </c>
      <c r="KN14256" s="4" t="s">
        <v>9</v>
      </c>
      <c r="KO14256" s="4" t="s">
        <v>6</v>
      </c>
      <c r="KP14256" s="4" t="s">
        <v>8</v>
      </c>
      <c r="KQ14256" s="4" t="s">
        <v>10</v>
      </c>
      <c r="KR14256" s="4" t="s">
        <v>10</v>
      </c>
      <c r="KS14256" s="4" t="s">
        <v>9</v>
      </c>
      <c r="KT14256" s="4" t="s">
        <v>6</v>
      </c>
      <c r="KU14256" s="4" t="s">
        <v>8</v>
      </c>
      <c r="KV14256" s="4" t="s">
        <v>10</v>
      </c>
      <c r="KW14256" s="4" t="s">
        <v>10</v>
      </c>
      <c r="KX14256" s="4" t="s">
        <v>9</v>
      </c>
      <c r="KY14256" s="4" t="s">
        <v>6</v>
      </c>
      <c r="KZ14256" s="4" t="s">
        <v>8</v>
      </c>
      <c r="LA14256" s="4" t="s">
        <v>10</v>
      </c>
      <c r="LB14256" s="4" t="s">
        <v>10</v>
      </c>
      <c r="LC14256" s="4" t="s">
        <v>9</v>
      </c>
      <c r="LD14256" s="4" t="s">
        <v>6</v>
      </c>
      <c r="LE14256" s="4" t="s">
        <v>8</v>
      </c>
      <c r="LF14256" s="4" t="s">
        <v>10</v>
      </c>
      <c r="LG14256" s="4" t="s">
        <v>10</v>
      </c>
      <c r="LH14256" s="4" t="s">
        <v>9</v>
      </c>
      <c r="LI14256" s="4" t="s">
        <v>6</v>
      </c>
      <c r="LJ14256" s="4" t="s">
        <v>8</v>
      </c>
      <c r="LK14256" s="4" t="s">
        <v>10</v>
      </c>
      <c r="LL14256" s="4" t="s">
        <v>10</v>
      </c>
      <c r="LM14256" s="4" t="s">
        <v>9</v>
      </c>
      <c r="LN14256" s="4" t="s">
        <v>6</v>
      </c>
      <c r="LO14256" s="4" t="s">
        <v>8</v>
      </c>
      <c r="LP14256" s="4" t="s">
        <v>10</v>
      </c>
      <c r="LQ14256" s="4" t="s">
        <v>10</v>
      </c>
      <c r="LR14256" s="4" t="s">
        <v>9</v>
      </c>
      <c r="LS14256" s="4" t="s">
        <v>6</v>
      </c>
      <c r="LT14256" s="4" t="s">
        <v>8</v>
      </c>
      <c r="LU14256" s="4" t="s">
        <v>10</v>
      </c>
      <c r="LV14256" s="4" t="s">
        <v>10</v>
      </c>
      <c r="LW14256" s="4" t="s">
        <v>9</v>
      </c>
      <c r="LX14256" s="4" t="s">
        <v>6</v>
      </c>
      <c r="LY14256" s="4" t="s">
        <v>8</v>
      </c>
      <c r="LZ14256" s="4" t="s">
        <v>10</v>
      </c>
      <c r="MA14256" s="4" t="s">
        <v>10</v>
      </c>
      <c r="MB14256" s="4" t="s">
        <v>9</v>
      </c>
      <c r="MC14256" s="4" t="s">
        <v>6</v>
      </c>
      <c r="MD14256" s="4" t="s">
        <v>8</v>
      </c>
      <c r="ME14256" s="4" t="s">
        <v>10</v>
      </c>
      <c r="MF14256" s="4" t="s">
        <v>10</v>
      </c>
      <c r="MG14256" s="4" t="s">
        <v>9</v>
      </c>
      <c r="MH14256" s="4" t="s">
        <v>6</v>
      </c>
      <c r="MI14256" s="4" t="s">
        <v>8</v>
      </c>
      <c r="MJ14256" s="4" t="s">
        <v>10</v>
      </c>
      <c r="MK14256" s="4" t="s">
        <v>10</v>
      </c>
      <c r="ML14256" s="4" t="s">
        <v>9</v>
      </c>
      <c r="MM14256" s="4" t="s">
        <v>6</v>
      </c>
      <c r="MN14256" s="4" t="s">
        <v>8</v>
      </c>
      <c r="MO14256" s="4" t="s">
        <v>10</v>
      </c>
      <c r="MP14256" s="4" t="s">
        <v>10</v>
      </c>
      <c r="MQ14256" s="4" t="s">
        <v>9</v>
      </c>
      <c r="MR14256" s="4" t="s">
        <v>6</v>
      </c>
      <c r="MS14256" s="4" t="s">
        <v>8</v>
      </c>
      <c r="MT14256" s="4" t="s">
        <v>10</v>
      </c>
      <c r="MU14256" s="4" t="s">
        <v>10</v>
      </c>
      <c r="MV14256" s="4" t="s">
        <v>9</v>
      </c>
      <c r="MW14256" s="4" t="s">
        <v>6</v>
      </c>
      <c r="MX14256" s="4" t="s">
        <v>8</v>
      </c>
      <c r="MY14256" s="4" t="s">
        <v>10</v>
      </c>
      <c r="MZ14256" s="4" t="s">
        <v>10</v>
      </c>
      <c r="NA14256" s="4" t="s">
        <v>9</v>
      </c>
      <c r="NB14256" s="4" t="s">
        <v>6</v>
      </c>
      <c r="NC14256" s="4" t="s">
        <v>8</v>
      </c>
      <c r="ND14256" s="4" t="s">
        <v>10</v>
      </c>
      <c r="NE14256" s="4" t="s">
        <v>10</v>
      </c>
      <c r="NF14256" s="4" t="s">
        <v>9</v>
      </c>
      <c r="NG14256" s="4" t="s">
        <v>6</v>
      </c>
      <c r="NH14256" s="4" t="s">
        <v>8</v>
      </c>
      <c r="NI14256" s="4" t="s">
        <v>10</v>
      </c>
      <c r="NJ14256" s="4" t="s">
        <v>10</v>
      </c>
      <c r="NK14256" s="4" t="s">
        <v>9</v>
      </c>
      <c r="NL14256" s="4" t="s">
        <v>6</v>
      </c>
      <c r="NM14256" s="4" t="s">
        <v>8</v>
      </c>
      <c r="NN14256" s="4" t="s">
        <v>10</v>
      </c>
      <c r="NO14256" s="4" t="s">
        <v>10</v>
      </c>
      <c r="NP14256" s="4" t="s">
        <v>9</v>
      </c>
      <c r="NQ14256" s="4" t="s">
        <v>6</v>
      </c>
      <c r="NR14256" s="4" t="s">
        <v>8</v>
      </c>
      <c r="NS14256" s="4" t="s">
        <v>10</v>
      </c>
      <c r="NT14256" s="4" t="s">
        <v>10</v>
      </c>
      <c r="NU14256" s="4" t="s">
        <v>9</v>
      </c>
      <c r="NV14256" s="4" t="s">
        <v>6</v>
      </c>
      <c r="NW14256" s="4" t="s">
        <v>8</v>
      </c>
      <c r="NX14256" s="4" t="s">
        <v>10</v>
      </c>
      <c r="NY14256" s="4" t="s">
        <v>10</v>
      </c>
      <c r="NZ14256" s="4" t="s">
        <v>9</v>
      </c>
      <c r="OA14256" s="4" t="s">
        <v>6</v>
      </c>
      <c r="OB14256" s="4" t="s">
        <v>8</v>
      </c>
      <c r="OC14256" s="4" t="s">
        <v>10</v>
      </c>
      <c r="OD14256" s="4" t="s">
        <v>10</v>
      </c>
      <c r="OE14256" s="4" t="s">
        <v>9</v>
      </c>
      <c r="OF14256" s="4" t="s">
        <v>6</v>
      </c>
      <c r="OG14256" s="4" t="s">
        <v>8</v>
      </c>
      <c r="OH14256" s="4" t="s">
        <v>10</v>
      </c>
      <c r="OI14256" s="4" t="s">
        <v>10</v>
      </c>
      <c r="OJ14256" s="4" t="s">
        <v>9</v>
      </c>
      <c r="OK14256" s="4" t="s">
        <v>6</v>
      </c>
      <c r="OL14256" s="4" t="s">
        <v>8</v>
      </c>
      <c r="OM14256" s="4" t="s">
        <v>10</v>
      </c>
      <c r="ON14256" s="4" t="s">
        <v>10</v>
      </c>
      <c r="OO14256" s="4" t="s">
        <v>9</v>
      </c>
      <c r="OP14256" s="4" t="s">
        <v>6</v>
      </c>
      <c r="OQ14256" s="4" t="s">
        <v>8</v>
      </c>
      <c r="OR14256" s="4" t="s">
        <v>10</v>
      </c>
      <c r="OS14256" s="4" t="s">
        <v>10</v>
      </c>
      <c r="OT14256" s="4" t="s">
        <v>9</v>
      </c>
      <c r="OU14256" s="4" t="s">
        <v>6</v>
      </c>
      <c r="OV14256" s="4" t="s">
        <v>8</v>
      </c>
      <c r="OW14256" s="4" t="s">
        <v>10</v>
      </c>
      <c r="OX14256" s="4" t="s">
        <v>10</v>
      </c>
      <c r="OY14256" s="4" t="s">
        <v>9</v>
      </c>
      <c r="OZ14256" s="4" t="s">
        <v>6</v>
      </c>
      <c r="PA14256" s="4" t="s">
        <v>8</v>
      </c>
      <c r="PB14256" s="4" t="s">
        <v>10</v>
      </c>
      <c r="PC14256" s="4" t="s">
        <v>10</v>
      </c>
      <c r="PD14256" s="4" t="s">
        <v>9</v>
      </c>
      <c r="PE14256" s="4" t="s">
        <v>6</v>
      </c>
      <c r="PF14256" s="4" t="s">
        <v>8</v>
      </c>
      <c r="PG14256" s="4" t="s">
        <v>10</v>
      </c>
      <c r="PH14256" s="4" t="s">
        <v>10</v>
      </c>
      <c r="PI14256" s="4" t="s">
        <v>9</v>
      </c>
      <c r="PJ14256" s="4" t="s">
        <v>6</v>
      </c>
      <c r="PK14256" s="4" t="s">
        <v>8</v>
      </c>
      <c r="PL14256" s="4" t="s">
        <v>10</v>
      </c>
      <c r="PM14256" s="4" t="s">
        <v>10</v>
      </c>
      <c r="PN14256" s="4" t="s">
        <v>9</v>
      </c>
      <c r="PO14256" s="4" t="s">
        <v>6</v>
      </c>
      <c r="PP14256" s="4" t="s">
        <v>8</v>
      </c>
      <c r="PQ14256" s="4" t="s">
        <v>10</v>
      </c>
      <c r="PR14256" s="4" t="s">
        <v>10</v>
      </c>
      <c r="PS14256" s="4" t="s">
        <v>9</v>
      </c>
      <c r="PT14256" s="4" t="s">
        <v>6</v>
      </c>
      <c r="PU14256" s="4" t="s">
        <v>8</v>
      </c>
      <c r="PV14256" s="4" t="s">
        <v>10</v>
      </c>
      <c r="PW14256" s="4" t="s">
        <v>10</v>
      </c>
      <c r="PX14256" s="4" t="s">
        <v>9</v>
      </c>
      <c r="PY14256" s="4" t="s">
        <v>6</v>
      </c>
      <c r="PZ14256" s="4" t="s">
        <v>8</v>
      </c>
      <c r="QA14256" s="4" t="s">
        <v>10</v>
      </c>
      <c r="QB14256" s="4" t="s">
        <v>10</v>
      </c>
      <c r="QC14256" s="4" t="s">
        <v>9</v>
      </c>
      <c r="QD14256" s="4" t="s">
        <v>6</v>
      </c>
      <c r="QE14256" s="4" t="s">
        <v>8</v>
      </c>
      <c r="QF14256" s="4" t="s">
        <v>10</v>
      </c>
      <c r="QG14256" s="4" t="s">
        <v>10</v>
      </c>
      <c r="QH14256" s="4" t="s">
        <v>9</v>
      </c>
      <c r="QI14256" s="4" t="s">
        <v>6</v>
      </c>
      <c r="QJ14256" s="4" t="s">
        <v>8</v>
      </c>
      <c r="QK14256" s="4" t="s">
        <v>10</v>
      </c>
      <c r="QL14256" s="4" t="s">
        <v>10</v>
      </c>
      <c r="QM14256" s="4" t="s">
        <v>9</v>
      </c>
      <c r="QN14256" s="4" t="s">
        <v>6</v>
      </c>
      <c r="QO14256" s="4" t="s">
        <v>8</v>
      </c>
      <c r="QP14256" s="4" t="s">
        <v>10</v>
      </c>
      <c r="QQ14256" s="4" t="s">
        <v>10</v>
      </c>
      <c r="QR14256" s="4" t="s">
        <v>9</v>
      </c>
      <c r="QS14256" s="4" t="s">
        <v>6</v>
      </c>
      <c r="QT14256" s="4" t="s">
        <v>8</v>
      </c>
      <c r="QU14256" s="4" t="s">
        <v>10</v>
      </c>
      <c r="QV14256" s="4" t="s">
        <v>10</v>
      </c>
      <c r="QW14256" s="4" t="s">
        <v>9</v>
      </c>
      <c r="QX14256" s="4" t="s">
        <v>6</v>
      </c>
      <c r="QY14256" s="4" t="s">
        <v>8</v>
      </c>
      <c r="QZ14256" s="4" t="s">
        <v>10</v>
      </c>
      <c r="RA14256" s="4" t="s">
        <v>10</v>
      </c>
      <c r="RB14256" s="4" t="s">
        <v>9</v>
      </c>
      <c r="RC14256" s="4" t="s">
        <v>6</v>
      </c>
      <c r="RD14256" s="4" t="s">
        <v>8</v>
      </c>
      <c r="RE14256" s="4" t="s">
        <v>10</v>
      </c>
      <c r="RF14256" s="4" t="s">
        <v>10</v>
      </c>
      <c r="RG14256" s="4" t="s">
        <v>9</v>
      </c>
      <c r="RH14256" s="4" t="s">
        <v>6</v>
      </c>
      <c r="RI14256" s="4" t="s">
        <v>8</v>
      </c>
      <c r="RJ14256" s="4" t="s">
        <v>10</v>
      </c>
      <c r="RK14256" s="4" t="s">
        <v>10</v>
      </c>
      <c r="RL14256" s="4" t="s">
        <v>9</v>
      </c>
      <c r="RM14256" s="4" t="s">
        <v>6</v>
      </c>
      <c r="RN14256" s="4" t="s">
        <v>8</v>
      </c>
      <c r="RO14256" s="4" t="s">
        <v>10</v>
      </c>
      <c r="RP14256" s="4" t="s">
        <v>10</v>
      </c>
      <c r="RQ14256" s="4" t="s">
        <v>9</v>
      </c>
      <c r="RR14256" s="4" t="s">
        <v>6</v>
      </c>
      <c r="RS14256" s="4" t="s">
        <v>8</v>
      </c>
      <c r="RT14256" s="4" t="s">
        <v>10</v>
      </c>
      <c r="RU14256" s="4" t="s">
        <v>10</v>
      </c>
      <c r="RV14256" s="4" t="s">
        <v>9</v>
      </c>
      <c r="RW14256" s="4" t="s">
        <v>6</v>
      </c>
      <c r="RX14256" s="4" t="s">
        <v>8</v>
      </c>
      <c r="RY14256" s="4" t="s">
        <v>10</v>
      </c>
      <c r="RZ14256" s="4" t="s">
        <v>10</v>
      </c>
      <c r="SA14256" s="4" t="s">
        <v>9</v>
      </c>
      <c r="SB14256" s="4" t="s">
        <v>6</v>
      </c>
      <c r="SC14256" s="4" t="s">
        <v>8</v>
      </c>
      <c r="SD14256" s="4" t="s">
        <v>10</v>
      </c>
      <c r="SE14256" s="4" t="s">
        <v>10</v>
      </c>
      <c r="SF14256" s="4" t="s">
        <v>9</v>
      </c>
      <c r="SG14256" s="4" t="s">
        <v>6</v>
      </c>
      <c r="SH14256" s="4" t="s">
        <v>8</v>
      </c>
      <c r="SI14256" s="4" t="s">
        <v>10</v>
      </c>
      <c r="SJ14256" s="4" t="s">
        <v>10</v>
      </c>
      <c r="SK14256" s="4" t="s">
        <v>9</v>
      </c>
      <c r="SL14256" s="4" t="s">
        <v>6</v>
      </c>
      <c r="SM14256" s="4" t="s">
        <v>8</v>
      </c>
      <c r="SN14256" s="4" t="s">
        <v>10</v>
      </c>
      <c r="SO14256" s="4" t="s">
        <v>10</v>
      </c>
      <c r="SP14256" s="4" t="s">
        <v>9</v>
      </c>
      <c r="SQ14256" s="4" t="s">
        <v>6</v>
      </c>
      <c r="SR14256" s="4" t="s">
        <v>8</v>
      </c>
      <c r="SS14256" s="4" t="s">
        <v>10</v>
      </c>
      <c r="ST14256" s="4" t="s">
        <v>10</v>
      </c>
      <c r="SU14256" s="4" t="s">
        <v>9</v>
      </c>
      <c r="SV14256" s="4" t="s">
        <v>6</v>
      </c>
      <c r="SW14256" s="4" t="s">
        <v>8</v>
      </c>
      <c r="SX14256" s="4" t="s">
        <v>10</v>
      </c>
      <c r="SY14256" s="4" t="s">
        <v>10</v>
      </c>
      <c r="SZ14256" s="4" t="s">
        <v>9</v>
      </c>
      <c r="TA14256" s="4" t="s">
        <v>6</v>
      </c>
      <c r="TB14256" s="4" t="s">
        <v>8</v>
      </c>
      <c r="TC14256" s="4" t="s">
        <v>10</v>
      </c>
      <c r="TD14256" s="4" t="s">
        <v>10</v>
      </c>
      <c r="TE14256" s="4" t="s">
        <v>9</v>
      </c>
      <c r="TF14256" s="4" t="s">
        <v>6</v>
      </c>
      <c r="TG14256" s="4" t="s">
        <v>8</v>
      </c>
      <c r="TH14256" s="4" t="s">
        <v>10</v>
      </c>
      <c r="TI14256" s="4" t="s">
        <v>10</v>
      </c>
      <c r="TJ14256" s="4" t="s">
        <v>9</v>
      </c>
      <c r="TK14256" s="4" t="s">
        <v>6</v>
      </c>
      <c r="TL14256" s="4" t="s">
        <v>8</v>
      </c>
      <c r="TM14256" s="4" t="s">
        <v>10</v>
      </c>
      <c r="TN14256" s="4" t="s">
        <v>10</v>
      </c>
      <c r="TO14256" s="4" t="s">
        <v>9</v>
      </c>
      <c r="TP14256" s="4" t="s">
        <v>6</v>
      </c>
      <c r="TQ14256" s="4" t="s">
        <v>8</v>
      </c>
      <c r="TR14256" s="4" t="s">
        <v>10</v>
      </c>
      <c r="TS14256" s="4" t="s">
        <v>10</v>
      </c>
      <c r="TT14256" s="4" t="s">
        <v>9</v>
      </c>
      <c r="TU14256" s="4" t="s">
        <v>6</v>
      </c>
      <c r="TV14256" s="4" t="s">
        <v>8</v>
      </c>
      <c r="TW14256" s="4" t="s">
        <v>10</v>
      </c>
      <c r="TX14256" s="4" t="s">
        <v>10</v>
      </c>
      <c r="TY14256" s="4" t="s">
        <v>9</v>
      </c>
      <c r="TZ14256" s="4" t="s">
        <v>6</v>
      </c>
      <c r="UA14256" s="4" t="s">
        <v>8</v>
      </c>
      <c r="UB14256" s="4" t="s">
        <v>10</v>
      </c>
      <c r="UC14256" s="4" t="s">
        <v>10</v>
      </c>
      <c r="UD14256" s="4" t="s">
        <v>9</v>
      </c>
      <c r="UE14256" s="4" t="s">
        <v>6</v>
      </c>
      <c r="UF14256" s="4" t="s">
        <v>8</v>
      </c>
      <c r="UG14256" s="4" t="s">
        <v>10</v>
      </c>
      <c r="UH14256" s="4" t="s">
        <v>10</v>
      </c>
      <c r="UI14256" s="4" t="s">
        <v>9</v>
      </c>
      <c r="UJ14256" s="4" t="s">
        <v>6</v>
      </c>
      <c r="UK14256" s="4" t="s">
        <v>8</v>
      </c>
      <c r="UL14256" s="4" t="s">
        <v>10</v>
      </c>
      <c r="UM14256" s="4" t="s">
        <v>10</v>
      </c>
      <c r="UN14256" s="4" t="s">
        <v>9</v>
      </c>
      <c r="UO14256" s="4" t="s">
        <v>6</v>
      </c>
      <c r="UP14256" s="4" t="s">
        <v>8</v>
      </c>
      <c r="UQ14256" s="4" t="s">
        <v>10</v>
      </c>
      <c r="UR14256" s="4" t="s">
        <v>10</v>
      </c>
      <c r="US14256" s="4" t="s">
        <v>9</v>
      </c>
      <c r="UT14256" s="4" t="s">
        <v>6</v>
      </c>
      <c r="UU14256" s="4" t="s">
        <v>8</v>
      </c>
      <c r="UV14256" s="4" t="s">
        <v>10</v>
      </c>
      <c r="UW14256" s="4" t="s">
        <v>10</v>
      </c>
      <c r="UX14256" s="4" t="s">
        <v>9</v>
      </c>
      <c r="UY14256" s="4" t="s">
        <v>6</v>
      </c>
      <c r="UZ14256" s="4" t="s">
        <v>8</v>
      </c>
      <c r="VA14256" s="4" t="s">
        <v>10</v>
      </c>
      <c r="VB14256" s="4" t="s">
        <v>10</v>
      </c>
      <c r="VC14256" s="4" t="s">
        <v>9</v>
      </c>
      <c r="VD14256" s="4" t="s">
        <v>6</v>
      </c>
      <c r="VE14256" s="4" t="s">
        <v>8</v>
      </c>
      <c r="VF14256" s="4" t="s">
        <v>10</v>
      </c>
      <c r="VG14256" s="4" t="s">
        <v>10</v>
      </c>
      <c r="VH14256" s="4" t="s">
        <v>9</v>
      </c>
      <c r="VI14256" s="4" t="s">
        <v>6</v>
      </c>
      <c r="VJ14256" s="4" t="s">
        <v>8</v>
      </c>
      <c r="VK14256" s="4" t="s">
        <v>10</v>
      </c>
      <c r="VL14256" s="4" t="s">
        <v>10</v>
      </c>
      <c r="VM14256" s="4" t="s">
        <v>9</v>
      </c>
      <c r="VN14256" s="4" t="s">
        <v>6</v>
      </c>
      <c r="VO14256" s="4" t="s">
        <v>8</v>
      </c>
      <c r="VP14256" s="4" t="s">
        <v>10</v>
      </c>
      <c r="VQ14256" s="4" t="s">
        <v>10</v>
      </c>
      <c r="VR14256" s="4" t="s">
        <v>9</v>
      </c>
      <c r="VS14256" s="4" t="s">
        <v>6</v>
      </c>
      <c r="VT14256" s="4" t="s">
        <v>8</v>
      </c>
      <c r="VU14256" s="4" t="s">
        <v>10</v>
      </c>
      <c r="VV14256" s="4" t="s">
        <v>10</v>
      </c>
      <c r="VW14256" s="4" t="s">
        <v>9</v>
      </c>
      <c r="VX14256" s="4" t="s">
        <v>6</v>
      </c>
      <c r="VY14256" s="4" t="s">
        <v>8</v>
      </c>
      <c r="VZ14256" s="4" t="s">
        <v>10</v>
      </c>
      <c r="WA14256" s="4" t="s">
        <v>10</v>
      </c>
      <c r="WB14256" s="4" t="s">
        <v>9</v>
      </c>
      <c r="WC14256" s="4" t="s">
        <v>6</v>
      </c>
      <c r="WD14256" s="4" t="s">
        <v>8</v>
      </c>
      <c r="WE14256" s="4" t="s">
        <v>10</v>
      </c>
      <c r="WF14256" s="4" t="s">
        <v>10</v>
      </c>
      <c r="WG14256" s="4" t="s">
        <v>9</v>
      </c>
      <c r="WH14256" s="4" t="s">
        <v>6</v>
      </c>
      <c r="WI14256" s="4" t="s">
        <v>8</v>
      </c>
      <c r="WJ14256" s="4" t="s">
        <v>10</v>
      </c>
      <c r="WK14256" s="4" t="s">
        <v>10</v>
      </c>
      <c r="WL14256" s="4" t="s">
        <v>9</v>
      </c>
      <c r="WM14256" s="4" t="s">
        <v>6</v>
      </c>
      <c r="WN14256" s="4" t="s">
        <v>8</v>
      </c>
      <c r="WO14256" s="4" t="s">
        <v>10</v>
      </c>
      <c r="WP14256" s="4" t="s">
        <v>10</v>
      </c>
      <c r="WQ14256" s="4" t="s">
        <v>9</v>
      </c>
      <c r="WR14256" s="4" t="s">
        <v>6</v>
      </c>
      <c r="WS14256" s="4" t="s">
        <v>8</v>
      </c>
      <c r="WT14256" s="4" t="s">
        <v>10</v>
      </c>
      <c r="WU14256" s="4" t="s">
        <v>10</v>
      </c>
      <c r="WV14256" s="4" t="s">
        <v>9</v>
      </c>
      <c r="WW14256" s="4" t="s">
        <v>6</v>
      </c>
      <c r="WX14256" s="4" t="s">
        <v>8</v>
      </c>
      <c r="WY14256" s="4" t="s">
        <v>10</v>
      </c>
      <c r="WZ14256" s="4" t="s">
        <v>10</v>
      </c>
      <c r="XA14256" s="4" t="s">
        <v>9</v>
      </c>
      <c r="XB14256" s="4" t="s">
        <v>6</v>
      </c>
      <c r="XC14256" s="4" t="s">
        <v>8</v>
      </c>
      <c r="XD14256" s="4" t="s">
        <v>10</v>
      </c>
      <c r="XE14256" s="4" t="s">
        <v>10</v>
      </c>
      <c r="XF14256" s="4" t="s">
        <v>9</v>
      </c>
      <c r="XG14256" s="4" t="s">
        <v>6</v>
      </c>
      <c r="XH14256" s="4" t="s">
        <v>8</v>
      </c>
      <c r="XI14256" s="4" t="s">
        <v>10</v>
      </c>
      <c r="XJ14256" s="4" t="s">
        <v>10</v>
      </c>
      <c r="XK14256" s="4" t="s">
        <v>9</v>
      </c>
      <c r="XL14256" s="4" t="s">
        <v>6</v>
      </c>
      <c r="XM14256" s="4" t="s">
        <v>8</v>
      </c>
      <c r="XN14256" s="4" t="s">
        <v>10</v>
      </c>
      <c r="XO14256" s="4" t="s">
        <v>10</v>
      </c>
      <c r="XP14256" s="4" t="s">
        <v>9</v>
      </c>
      <c r="XQ14256" s="4" t="s">
        <v>6</v>
      </c>
      <c r="XR14256" s="4" t="s">
        <v>8</v>
      </c>
      <c r="XS14256" s="4" t="s">
        <v>10</v>
      </c>
      <c r="XT14256" s="4" t="s">
        <v>10</v>
      </c>
      <c r="XU14256" s="4" t="s">
        <v>9</v>
      </c>
      <c r="XV14256" s="4" t="s">
        <v>6</v>
      </c>
      <c r="XW14256" s="4" t="s">
        <v>8</v>
      </c>
      <c r="XX14256" s="4" t="s">
        <v>10</v>
      </c>
      <c r="XY14256" s="4" t="s">
        <v>10</v>
      </c>
      <c r="XZ14256" s="4" t="s">
        <v>9</v>
      </c>
      <c r="YA14256" s="4" t="s">
        <v>6</v>
      </c>
      <c r="YB14256" s="4" t="s">
        <v>8</v>
      </c>
      <c r="YC14256" s="4" t="s">
        <v>10</v>
      </c>
      <c r="YD14256" s="4" t="s">
        <v>10</v>
      </c>
      <c r="YE14256" s="4" t="s">
        <v>9</v>
      </c>
      <c r="YF14256" s="4" t="s">
        <v>6</v>
      </c>
      <c r="YG14256" s="4" t="s">
        <v>8</v>
      </c>
      <c r="YH14256" s="4" t="s">
        <v>10</v>
      </c>
      <c r="YI14256" s="4" t="s">
        <v>10</v>
      </c>
      <c r="YJ14256" s="4" t="s">
        <v>9</v>
      </c>
      <c r="YK14256" s="4" t="s">
        <v>6</v>
      </c>
      <c r="YL14256" s="4" t="s">
        <v>8</v>
      </c>
      <c r="YM14256" s="4" t="s">
        <v>10</v>
      </c>
      <c r="YN14256" s="4" t="s">
        <v>10</v>
      </c>
      <c r="YO14256" s="4" t="s">
        <v>9</v>
      </c>
      <c r="YP14256" s="4" t="s">
        <v>6</v>
      </c>
      <c r="YQ14256" s="4" t="s">
        <v>8</v>
      </c>
      <c r="YR14256" s="4" t="s">
        <v>10</v>
      </c>
      <c r="YS14256" s="4" t="s">
        <v>10</v>
      </c>
      <c r="YT14256" s="4" t="s">
        <v>9</v>
      </c>
      <c r="YU14256" s="4" t="s">
        <v>6</v>
      </c>
      <c r="YV14256" s="4" t="s">
        <v>8</v>
      </c>
      <c r="YW14256" s="4" t="s">
        <v>10</v>
      </c>
      <c r="YX14256" s="4" t="s">
        <v>10</v>
      </c>
      <c r="YY14256" s="4" t="s">
        <v>9</v>
      </c>
      <c r="YZ14256" s="4" t="s">
        <v>6</v>
      </c>
      <c r="ZA14256" s="4" t="s">
        <v>8</v>
      </c>
      <c r="ZB14256" s="4" t="s">
        <v>10</v>
      </c>
      <c r="ZC14256" s="4" t="s">
        <v>10</v>
      </c>
      <c r="ZD14256" s="4" t="s">
        <v>9</v>
      </c>
      <c r="ZE14256" s="4" t="s">
        <v>6</v>
      </c>
      <c r="ZF14256" s="4" t="s">
        <v>8</v>
      </c>
      <c r="ZG14256" s="4" t="s">
        <v>10</v>
      </c>
      <c r="ZH14256" s="4" t="s">
        <v>10</v>
      </c>
      <c r="ZI14256" s="4" t="s">
        <v>9</v>
      </c>
      <c r="ZJ14256" s="4" t="s">
        <v>6</v>
      </c>
      <c r="ZK14256" s="4" t="s">
        <v>8</v>
      </c>
      <c r="ZL14256" s="4" t="s">
        <v>10</v>
      </c>
      <c r="ZM14256" s="4" t="s">
        <v>10</v>
      </c>
      <c r="ZN14256" s="4" t="s">
        <v>9</v>
      </c>
      <c r="ZO14256" s="4" t="s">
        <v>6</v>
      </c>
      <c r="ZP14256" s="4" t="s">
        <v>8</v>
      </c>
      <c r="ZQ14256" s="4" t="s">
        <v>10</v>
      </c>
      <c r="ZR14256" s="4" t="s">
        <v>10</v>
      </c>
      <c r="ZS14256" s="4" t="s">
        <v>9</v>
      </c>
      <c r="ZT14256" s="4" t="s">
        <v>6</v>
      </c>
      <c r="ZU14256" s="4" t="s">
        <v>8</v>
      </c>
      <c r="ZV14256" s="4" t="s">
        <v>10</v>
      </c>
      <c r="ZW14256" s="4" t="s">
        <v>10</v>
      </c>
      <c r="ZX14256" s="4" t="s">
        <v>9</v>
      </c>
      <c r="ZY14256" s="4" t="s">
        <v>6</v>
      </c>
      <c r="ZZ14256" s="4" t="s">
        <v>8</v>
      </c>
      <c r="AAA14256" s="4" t="s">
        <v>10</v>
      </c>
      <c r="AAB14256" s="4" t="s">
        <v>10</v>
      </c>
      <c r="AAC14256" s="4" t="s">
        <v>9</v>
      </c>
      <c r="AAD14256" s="4" t="s">
        <v>6</v>
      </c>
      <c r="AAE14256" s="4" t="s">
        <v>8</v>
      </c>
      <c r="AAF14256" s="4" t="s">
        <v>10</v>
      </c>
      <c r="AAG14256" s="4" t="s">
        <v>10</v>
      </c>
      <c r="AAH14256" s="4" t="s">
        <v>9</v>
      </c>
      <c r="AAI14256" s="4" t="s">
        <v>6</v>
      </c>
      <c r="AAJ14256" s="4" t="s">
        <v>8</v>
      </c>
      <c r="AAK14256" s="4" t="s">
        <v>10</v>
      </c>
      <c r="AAL14256" s="4" t="s">
        <v>10</v>
      </c>
      <c r="AAM14256" s="4" t="s">
        <v>9</v>
      </c>
      <c r="AAN14256" s="4" t="s">
        <v>6</v>
      </c>
      <c r="AAO14256" s="4" t="s">
        <v>8</v>
      </c>
      <c r="AAP14256" s="4" t="s">
        <v>10</v>
      </c>
      <c r="AAQ14256" s="4" t="s">
        <v>10</v>
      </c>
      <c r="AAR14256" s="4" t="s">
        <v>9</v>
      </c>
      <c r="AAS14256" s="4" t="s">
        <v>6</v>
      </c>
      <c r="AAT14256" s="4" t="s">
        <v>8</v>
      </c>
      <c r="AAU14256" s="4" t="s">
        <v>10</v>
      </c>
      <c r="AAV14256" s="4" t="s">
        <v>10</v>
      </c>
      <c r="AAW14256" s="4" t="s">
        <v>9</v>
      </c>
      <c r="AAX14256" s="4" t="s">
        <v>6</v>
      </c>
      <c r="AAY14256" s="4" t="s">
        <v>8</v>
      </c>
      <c r="AAZ14256" s="4" t="s">
        <v>10</v>
      </c>
      <c r="ABA14256" s="4" t="s">
        <v>10</v>
      </c>
      <c r="ABB14256" s="4" t="s">
        <v>9</v>
      </c>
      <c r="ABC14256" s="4" t="s">
        <v>6</v>
      </c>
      <c r="ABD14256" s="4" t="s">
        <v>8</v>
      </c>
      <c r="ABE14256" s="4" t="s">
        <v>10</v>
      </c>
      <c r="ABF14256" s="4" t="s">
        <v>10</v>
      </c>
      <c r="ABG14256" s="4" t="s">
        <v>9</v>
      </c>
      <c r="ABH14256" s="4" t="s">
        <v>6</v>
      </c>
      <c r="ABI14256" s="4" t="s">
        <v>8</v>
      </c>
      <c r="ABJ14256" s="4" t="s">
        <v>10</v>
      </c>
      <c r="ABK14256" s="4" t="s">
        <v>10</v>
      </c>
      <c r="ABL14256" s="4" t="s">
        <v>9</v>
      </c>
      <c r="ABM14256" s="4" t="s">
        <v>6</v>
      </c>
      <c r="ABN14256" s="4" t="s">
        <v>8</v>
      </c>
      <c r="ABO14256" s="4" t="s">
        <v>10</v>
      </c>
      <c r="ABP14256" s="4" t="s">
        <v>10</v>
      </c>
      <c r="ABQ14256" s="4" t="s">
        <v>9</v>
      </c>
      <c r="ABR14256" s="4" t="s">
        <v>6</v>
      </c>
      <c r="ABS14256" s="4" t="s">
        <v>8</v>
      </c>
      <c r="ABT14256" s="4" t="s">
        <v>10</v>
      </c>
      <c r="ABU14256" s="4" t="s">
        <v>10</v>
      </c>
      <c r="ABV14256" s="4" t="s">
        <v>9</v>
      </c>
      <c r="ABW14256" s="4" t="s">
        <v>6</v>
      </c>
      <c r="ABX14256" s="4" t="s">
        <v>8</v>
      </c>
      <c r="ABY14256" s="4" t="s">
        <v>10</v>
      </c>
      <c r="ABZ14256" s="4" t="s">
        <v>10</v>
      </c>
      <c r="ACA14256" s="4" t="s">
        <v>9</v>
      </c>
      <c r="ACB14256" s="4" t="s">
        <v>6</v>
      </c>
      <c r="ACC14256" s="4" t="s">
        <v>8</v>
      </c>
      <c r="ACD14256" s="4" t="s">
        <v>10</v>
      </c>
      <c r="ACE14256" s="4" t="s">
        <v>10</v>
      </c>
      <c r="ACF14256" s="4" t="s">
        <v>9</v>
      </c>
      <c r="ACG14256" s="4" t="s">
        <v>6</v>
      </c>
      <c r="ACH14256" s="4" t="s">
        <v>8</v>
      </c>
      <c r="ACI14256" s="4" t="s">
        <v>10</v>
      </c>
      <c r="ACJ14256" s="4" t="s">
        <v>10</v>
      </c>
      <c r="ACK14256" s="4" t="s">
        <v>9</v>
      </c>
      <c r="ACL14256" s="4" t="s">
        <v>6</v>
      </c>
      <c r="ACM14256" s="4" t="s">
        <v>8</v>
      </c>
      <c r="ACN14256" s="4" t="s">
        <v>10</v>
      </c>
      <c r="ACO14256" s="4" t="s">
        <v>10</v>
      </c>
      <c r="ACP14256" s="4" t="s">
        <v>9</v>
      </c>
      <c r="ACQ14256" s="4" t="s">
        <v>6</v>
      </c>
      <c r="ACR14256" s="4" t="s">
        <v>8</v>
      </c>
      <c r="ACS14256" s="4" t="s">
        <v>10</v>
      </c>
      <c r="ACT14256" s="4" t="s">
        <v>10</v>
      </c>
      <c r="ACU14256" s="4" t="s">
        <v>9</v>
      </c>
      <c r="ACV14256" s="4" t="s">
        <v>6</v>
      </c>
      <c r="ACW14256" s="4" t="s">
        <v>8</v>
      </c>
      <c r="ACX14256" s="4" t="s">
        <v>10</v>
      </c>
      <c r="ACY14256" s="4" t="s">
        <v>10</v>
      </c>
      <c r="ACZ14256" s="4" t="s">
        <v>9</v>
      </c>
      <c r="ADA14256" s="4" t="s">
        <v>6</v>
      </c>
      <c r="ADB14256" s="4" t="s">
        <v>8</v>
      </c>
      <c r="ADC14256" s="4" t="s">
        <v>10</v>
      </c>
      <c r="ADD14256" s="4" t="s">
        <v>10</v>
      </c>
      <c r="ADE14256" s="4" t="s">
        <v>9</v>
      </c>
      <c r="ADF14256" s="4" t="s">
        <v>6</v>
      </c>
      <c r="ADG14256" s="4" t="s">
        <v>8</v>
      </c>
    </row>
    <row r="14257" spans="1:787">
      <c r="A14257" t="n">
        <v>117296</v>
      </c>
      <c r="B14257" s="92" t="n">
        <v>257</v>
      </c>
      <c r="C14257" s="7" t="n">
        <v>3</v>
      </c>
      <c r="D14257" s="7" t="n">
        <v>65533</v>
      </c>
      <c r="E14257" s="7" t="n">
        <v>0</v>
      </c>
      <c r="F14257" s="7" t="s">
        <v>135</v>
      </c>
      <c r="G14257" s="7" t="n">
        <f t="normal" ca="1">32-LENB(INDIRECT(ADDRESS(14257,6)))</f>
        <v>0</v>
      </c>
      <c r="H14257" s="7" t="n">
        <v>3</v>
      </c>
      <c r="I14257" s="7" t="n">
        <v>65533</v>
      </c>
      <c r="J14257" s="7" t="n">
        <v>0</v>
      </c>
      <c r="K14257" s="7" t="s">
        <v>396</v>
      </c>
      <c r="L14257" s="7" t="n">
        <f t="normal" ca="1">32-LENB(INDIRECT(ADDRESS(14257,11)))</f>
        <v>0</v>
      </c>
      <c r="M14257" s="7" t="n">
        <v>3</v>
      </c>
      <c r="N14257" s="7" t="n">
        <v>65533</v>
      </c>
      <c r="O14257" s="7" t="n">
        <v>0</v>
      </c>
      <c r="P14257" s="7" t="s">
        <v>397</v>
      </c>
      <c r="Q14257" s="7" t="n">
        <f t="normal" ca="1">32-LENB(INDIRECT(ADDRESS(14257,16)))</f>
        <v>0</v>
      </c>
      <c r="R14257" s="7" t="n">
        <v>3</v>
      </c>
      <c r="S14257" s="7" t="n">
        <v>65533</v>
      </c>
      <c r="T14257" s="7" t="n">
        <v>0</v>
      </c>
      <c r="U14257" s="7" t="s">
        <v>398</v>
      </c>
      <c r="V14257" s="7" t="n">
        <f t="normal" ca="1">32-LENB(INDIRECT(ADDRESS(14257,21)))</f>
        <v>0</v>
      </c>
      <c r="W14257" s="7" t="n">
        <v>3</v>
      </c>
      <c r="X14257" s="7" t="n">
        <v>65533</v>
      </c>
      <c r="Y14257" s="7" t="n">
        <v>0</v>
      </c>
      <c r="Z14257" s="7" t="s">
        <v>399</v>
      </c>
      <c r="AA14257" s="7" t="n">
        <f t="normal" ca="1">32-LENB(INDIRECT(ADDRESS(14257,26)))</f>
        <v>0</v>
      </c>
      <c r="AB14257" s="7" t="n">
        <v>3</v>
      </c>
      <c r="AC14257" s="7" t="n">
        <v>65533</v>
      </c>
      <c r="AD14257" s="7" t="n">
        <v>0</v>
      </c>
      <c r="AE14257" s="7" t="s">
        <v>400</v>
      </c>
      <c r="AF14257" s="7" t="n">
        <f t="normal" ca="1">32-LENB(INDIRECT(ADDRESS(14257,31)))</f>
        <v>0</v>
      </c>
      <c r="AG14257" s="7" t="n">
        <v>3</v>
      </c>
      <c r="AH14257" s="7" t="n">
        <v>65533</v>
      </c>
      <c r="AI14257" s="7" t="n">
        <v>0</v>
      </c>
      <c r="AJ14257" s="7" t="s">
        <v>401</v>
      </c>
      <c r="AK14257" s="7" t="n">
        <f t="normal" ca="1">32-LENB(INDIRECT(ADDRESS(14257,36)))</f>
        <v>0</v>
      </c>
      <c r="AL14257" s="7" t="n">
        <v>3</v>
      </c>
      <c r="AM14257" s="7" t="n">
        <v>65533</v>
      </c>
      <c r="AN14257" s="7" t="n">
        <v>0</v>
      </c>
      <c r="AO14257" s="7" t="s">
        <v>399</v>
      </c>
      <c r="AP14257" s="7" t="n">
        <f t="normal" ca="1">32-LENB(INDIRECT(ADDRESS(14257,41)))</f>
        <v>0</v>
      </c>
      <c r="AQ14257" s="7" t="n">
        <v>3</v>
      </c>
      <c r="AR14257" s="7" t="n">
        <v>65533</v>
      </c>
      <c r="AS14257" s="7" t="n">
        <v>0</v>
      </c>
      <c r="AT14257" s="7" t="s">
        <v>402</v>
      </c>
      <c r="AU14257" s="7" t="n">
        <f t="normal" ca="1">32-LENB(INDIRECT(ADDRESS(14257,46)))</f>
        <v>0</v>
      </c>
      <c r="AV14257" s="7" t="n">
        <v>3</v>
      </c>
      <c r="AW14257" s="7" t="n">
        <v>65533</v>
      </c>
      <c r="AX14257" s="7" t="n">
        <v>0</v>
      </c>
      <c r="AY14257" s="7" t="s">
        <v>403</v>
      </c>
      <c r="AZ14257" s="7" t="n">
        <f t="normal" ca="1">32-LENB(INDIRECT(ADDRESS(14257,51)))</f>
        <v>0</v>
      </c>
      <c r="BA14257" s="7" t="n">
        <v>3</v>
      </c>
      <c r="BB14257" s="7" t="n">
        <v>65533</v>
      </c>
      <c r="BC14257" s="7" t="n">
        <v>0</v>
      </c>
      <c r="BD14257" s="7" t="s">
        <v>404</v>
      </c>
      <c r="BE14257" s="7" t="n">
        <f t="normal" ca="1">32-LENB(INDIRECT(ADDRESS(14257,56)))</f>
        <v>0</v>
      </c>
      <c r="BF14257" s="7" t="n">
        <v>3</v>
      </c>
      <c r="BG14257" s="7" t="n">
        <v>65533</v>
      </c>
      <c r="BH14257" s="7" t="n">
        <v>0</v>
      </c>
      <c r="BI14257" s="7" t="s">
        <v>405</v>
      </c>
      <c r="BJ14257" s="7" t="n">
        <f t="normal" ca="1">32-LENB(INDIRECT(ADDRESS(14257,61)))</f>
        <v>0</v>
      </c>
      <c r="BK14257" s="7" t="n">
        <v>3</v>
      </c>
      <c r="BL14257" s="7" t="n">
        <v>65533</v>
      </c>
      <c r="BM14257" s="7" t="n">
        <v>0</v>
      </c>
      <c r="BN14257" s="7" t="s">
        <v>406</v>
      </c>
      <c r="BO14257" s="7" t="n">
        <f t="normal" ca="1">32-LENB(INDIRECT(ADDRESS(14257,66)))</f>
        <v>0</v>
      </c>
      <c r="BP14257" s="7" t="n">
        <v>3</v>
      </c>
      <c r="BQ14257" s="7" t="n">
        <v>65533</v>
      </c>
      <c r="BR14257" s="7" t="n">
        <v>0</v>
      </c>
      <c r="BS14257" s="7" t="s">
        <v>407</v>
      </c>
      <c r="BT14257" s="7" t="n">
        <f t="normal" ca="1">32-LENB(INDIRECT(ADDRESS(14257,71)))</f>
        <v>0</v>
      </c>
      <c r="BU14257" s="7" t="n">
        <v>3</v>
      </c>
      <c r="BV14257" s="7" t="n">
        <v>65533</v>
      </c>
      <c r="BW14257" s="7" t="n">
        <v>0</v>
      </c>
      <c r="BX14257" s="7" t="s">
        <v>408</v>
      </c>
      <c r="BY14257" s="7" t="n">
        <f t="normal" ca="1">32-LENB(INDIRECT(ADDRESS(14257,76)))</f>
        <v>0</v>
      </c>
      <c r="BZ14257" s="7" t="n">
        <v>3</v>
      </c>
      <c r="CA14257" s="7" t="n">
        <v>65533</v>
      </c>
      <c r="CB14257" s="7" t="n">
        <v>0</v>
      </c>
      <c r="CC14257" s="7" t="s">
        <v>408</v>
      </c>
      <c r="CD14257" s="7" t="n">
        <f t="normal" ca="1">32-LENB(INDIRECT(ADDRESS(14257,81)))</f>
        <v>0</v>
      </c>
      <c r="CE14257" s="7" t="n">
        <v>3</v>
      </c>
      <c r="CF14257" s="7" t="n">
        <v>65533</v>
      </c>
      <c r="CG14257" s="7" t="n">
        <v>0</v>
      </c>
      <c r="CH14257" s="7" t="s">
        <v>409</v>
      </c>
      <c r="CI14257" s="7" t="n">
        <f t="normal" ca="1">32-LENB(INDIRECT(ADDRESS(14257,86)))</f>
        <v>0</v>
      </c>
      <c r="CJ14257" s="7" t="n">
        <v>2</v>
      </c>
      <c r="CK14257" s="7" t="n">
        <v>65533</v>
      </c>
      <c r="CL14257" s="7" t="n">
        <v>0</v>
      </c>
      <c r="CM14257" s="7" t="s">
        <v>421</v>
      </c>
      <c r="CN14257" s="7" t="n">
        <f t="normal" ca="1">32-LENB(INDIRECT(ADDRESS(14257,91)))</f>
        <v>0</v>
      </c>
      <c r="CO14257" s="7" t="n">
        <v>2</v>
      </c>
      <c r="CP14257" s="7" t="n">
        <v>65533</v>
      </c>
      <c r="CQ14257" s="7" t="n">
        <v>0</v>
      </c>
      <c r="CR14257" s="7" t="s">
        <v>422</v>
      </c>
      <c r="CS14257" s="7" t="n">
        <f t="normal" ca="1">32-LENB(INDIRECT(ADDRESS(14257,96)))</f>
        <v>0</v>
      </c>
      <c r="CT14257" s="7" t="n">
        <v>4</v>
      </c>
      <c r="CU14257" s="7" t="n">
        <v>65533</v>
      </c>
      <c r="CV14257" s="7" t="n">
        <v>8061</v>
      </c>
      <c r="CW14257" s="7" t="s">
        <v>13</v>
      </c>
      <c r="CX14257" s="7" t="n">
        <f t="normal" ca="1">32-LENB(INDIRECT(ADDRESS(14257,101)))</f>
        <v>0</v>
      </c>
      <c r="CY14257" s="7" t="n">
        <v>4</v>
      </c>
      <c r="CZ14257" s="7" t="n">
        <v>65533</v>
      </c>
      <c r="DA14257" s="7" t="n">
        <v>8060</v>
      </c>
      <c r="DB14257" s="7" t="s">
        <v>13</v>
      </c>
      <c r="DC14257" s="7" t="n">
        <f t="normal" ca="1">32-LENB(INDIRECT(ADDRESS(14257,106)))</f>
        <v>0</v>
      </c>
      <c r="DD14257" s="7" t="n">
        <v>7</v>
      </c>
      <c r="DE14257" s="7" t="n">
        <v>65533</v>
      </c>
      <c r="DF14257" s="7" t="n">
        <v>1340</v>
      </c>
      <c r="DG14257" s="7" t="s">
        <v>13</v>
      </c>
      <c r="DH14257" s="7" t="n">
        <f t="normal" ca="1">32-LENB(INDIRECT(ADDRESS(14257,111)))</f>
        <v>0</v>
      </c>
      <c r="DI14257" s="7" t="n">
        <v>7</v>
      </c>
      <c r="DJ14257" s="7" t="n">
        <v>65533</v>
      </c>
      <c r="DK14257" s="7" t="n">
        <v>52575</v>
      </c>
      <c r="DL14257" s="7" t="s">
        <v>13</v>
      </c>
      <c r="DM14257" s="7" t="n">
        <f t="normal" ca="1">32-LENB(INDIRECT(ADDRESS(14257,116)))</f>
        <v>0</v>
      </c>
      <c r="DN14257" s="7" t="n">
        <v>7</v>
      </c>
      <c r="DO14257" s="7" t="n">
        <v>65533</v>
      </c>
      <c r="DP14257" s="7" t="n">
        <v>33330</v>
      </c>
      <c r="DQ14257" s="7" t="s">
        <v>13</v>
      </c>
      <c r="DR14257" s="7" t="n">
        <f t="normal" ca="1">32-LENB(INDIRECT(ADDRESS(14257,121)))</f>
        <v>0</v>
      </c>
      <c r="DS14257" s="7" t="n">
        <v>7</v>
      </c>
      <c r="DT14257" s="7" t="n">
        <v>65533</v>
      </c>
      <c r="DU14257" s="7" t="n">
        <v>33331</v>
      </c>
      <c r="DV14257" s="7" t="s">
        <v>13</v>
      </c>
      <c r="DW14257" s="7" t="n">
        <f t="normal" ca="1">32-LENB(INDIRECT(ADDRESS(14257,126)))</f>
        <v>0</v>
      </c>
      <c r="DX14257" s="7" t="n">
        <v>7</v>
      </c>
      <c r="DY14257" s="7" t="n">
        <v>65533</v>
      </c>
      <c r="DZ14257" s="7" t="n">
        <v>30318</v>
      </c>
      <c r="EA14257" s="7" t="s">
        <v>13</v>
      </c>
      <c r="EB14257" s="7" t="n">
        <f t="normal" ca="1">32-LENB(INDIRECT(ADDRESS(14257,131)))</f>
        <v>0</v>
      </c>
      <c r="EC14257" s="7" t="n">
        <v>7</v>
      </c>
      <c r="ED14257" s="7" t="n">
        <v>65533</v>
      </c>
      <c r="EE14257" s="7" t="n">
        <v>30319</v>
      </c>
      <c r="EF14257" s="7" t="s">
        <v>13</v>
      </c>
      <c r="EG14257" s="7" t="n">
        <f t="normal" ca="1">32-LENB(INDIRECT(ADDRESS(14257,136)))</f>
        <v>0</v>
      </c>
      <c r="EH14257" s="7" t="n">
        <v>7</v>
      </c>
      <c r="EI14257" s="7" t="n">
        <v>65533</v>
      </c>
      <c r="EJ14257" s="7" t="n">
        <v>5325</v>
      </c>
      <c r="EK14257" s="7" t="s">
        <v>13</v>
      </c>
      <c r="EL14257" s="7" t="n">
        <f t="normal" ca="1">32-LENB(INDIRECT(ADDRESS(14257,141)))</f>
        <v>0</v>
      </c>
      <c r="EM14257" s="7" t="n">
        <v>7</v>
      </c>
      <c r="EN14257" s="7" t="n">
        <v>65533</v>
      </c>
      <c r="EO14257" s="7" t="n">
        <v>5326</v>
      </c>
      <c r="EP14257" s="7" t="s">
        <v>13</v>
      </c>
      <c r="EQ14257" s="7" t="n">
        <f t="normal" ca="1">32-LENB(INDIRECT(ADDRESS(14257,146)))</f>
        <v>0</v>
      </c>
      <c r="ER14257" s="7" t="n">
        <v>7</v>
      </c>
      <c r="ES14257" s="7" t="n">
        <v>65533</v>
      </c>
      <c r="ET14257" s="7" t="n">
        <v>30320</v>
      </c>
      <c r="EU14257" s="7" t="s">
        <v>13</v>
      </c>
      <c r="EV14257" s="7" t="n">
        <f t="normal" ca="1">32-LENB(INDIRECT(ADDRESS(14257,151)))</f>
        <v>0</v>
      </c>
      <c r="EW14257" s="7" t="n">
        <v>7</v>
      </c>
      <c r="EX14257" s="7" t="n">
        <v>65533</v>
      </c>
      <c r="EY14257" s="7" t="n">
        <v>52576</v>
      </c>
      <c r="EZ14257" s="7" t="s">
        <v>13</v>
      </c>
      <c r="FA14257" s="7" t="n">
        <f t="normal" ca="1">32-LENB(INDIRECT(ADDRESS(14257,156)))</f>
        <v>0</v>
      </c>
      <c r="FB14257" s="7" t="n">
        <v>7</v>
      </c>
      <c r="FC14257" s="7" t="n">
        <v>65533</v>
      </c>
      <c r="FD14257" s="7" t="n">
        <v>52577</v>
      </c>
      <c r="FE14257" s="7" t="s">
        <v>13</v>
      </c>
      <c r="FF14257" s="7" t="n">
        <f t="normal" ca="1">32-LENB(INDIRECT(ADDRESS(14257,161)))</f>
        <v>0</v>
      </c>
      <c r="FG14257" s="7" t="n">
        <v>7</v>
      </c>
      <c r="FH14257" s="7" t="n">
        <v>65533</v>
      </c>
      <c r="FI14257" s="7" t="n">
        <v>52578</v>
      </c>
      <c r="FJ14257" s="7" t="s">
        <v>13</v>
      </c>
      <c r="FK14257" s="7" t="n">
        <f t="normal" ca="1">32-LENB(INDIRECT(ADDRESS(14257,166)))</f>
        <v>0</v>
      </c>
      <c r="FL14257" s="7" t="n">
        <v>7</v>
      </c>
      <c r="FM14257" s="7" t="n">
        <v>65533</v>
      </c>
      <c r="FN14257" s="7" t="n">
        <v>30425</v>
      </c>
      <c r="FO14257" s="7" t="s">
        <v>13</v>
      </c>
      <c r="FP14257" s="7" t="n">
        <f t="normal" ca="1">32-LENB(INDIRECT(ADDRESS(14257,171)))</f>
        <v>0</v>
      </c>
      <c r="FQ14257" s="7" t="n">
        <v>7</v>
      </c>
      <c r="FR14257" s="7" t="n">
        <v>65533</v>
      </c>
      <c r="FS14257" s="7" t="n">
        <v>30426</v>
      </c>
      <c r="FT14257" s="7" t="s">
        <v>13</v>
      </c>
      <c r="FU14257" s="7" t="n">
        <f t="normal" ca="1">32-LENB(INDIRECT(ADDRESS(14257,176)))</f>
        <v>0</v>
      </c>
      <c r="FV14257" s="7" t="n">
        <v>7</v>
      </c>
      <c r="FW14257" s="7" t="n">
        <v>65533</v>
      </c>
      <c r="FX14257" s="7" t="n">
        <v>52579</v>
      </c>
      <c r="FY14257" s="7" t="s">
        <v>13</v>
      </c>
      <c r="FZ14257" s="7" t="n">
        <f t="normal" ca="1">32-LENB(INDIRECT(ADDRESS(14257,181)))</f>
        <v>0</v>
      </c>
      <c r="GA14257" s="7" t="n">
        <v>7</v>
      </c>
      <c r="GB14257" s="7" t="n">
        <v>65533</v>
      </c>
      <c r="GC14257" s="7" t="n">
        <v>18433</v>
      </c>
      <c r="GD14257" s="7" t="s">
        <v>13</v>
      </c>
      <c r="GE14257" s="7" t="n">
        <f t="normal" ca="1">32-LENB(INDIRECT(ADDRESS(14257,186)))</f>
        <v>0</v>
      </c>
      <c r="GF14257" s="7" t="n">
        <v>7</v>
      </c>
      <c r="GG14257" s="7" t="n">
        <v>65533</v>
      </c>
      <c r="GH14257" s="7" t="n">
        <v>7360</v>
      </c>
      <c r="GI14257" s="7" t="s">
        <v>13</v>
      </c>
      <c r="GJ14257" s="7" t="n">
        <f t="normal" ca="1">32-LENB(INDIRECT(ADDRESS(14257,191)))</f>
        <v>0</v>
      </c>
      <c r="GK14257" s="7" t="n">
        <v>7</v>
      </c>
      <c r="GL14257" s="7" t="n">
        <v>65533</v>
      </c>
      <c r="GM14257" s="7" t="n">
        <v>4360</v>
      </c>
      <c r="GN14257" s="7" t="s">
        <v>13</v>
      </c>
      <c r="GO14257" s="7" t="n">
        <f t="normal" ca="1">32-LENB(INDIRECT(ADDRESS(14257,196)))</f>
        <v>0</v>
      </c>
      <c r="GP14257" s="7" t="n">
        <v>7</v>
      </c>
      <c r="GQ14257" s="7" t="n">
        <v>65533</v>
      </c>
      <c r="GR14257" s="7" t="n">
        <v>33332</v>
      </c>
      <c r="GS14257" s="7" t="s">
        <v>13</v>
      </c>
      <c r="GT14257" s="7" t="n">
        <f t="normal" ca="1">32-LENB(INDIRECT(ADDRESS(14257,201)))</f>
        <v>0</v>
      </c>
      <c r="GU14257" s="7" t="n">
        <v>7</v>
      </c>
      <c r="GV14257" s="7" t="n">
        <v>65533</v>
      </c>
      <c r="GW14257" s="7" t="n">
        <v>33333</v>
      </c>
      <c r="GX14257" s="7" t="s">
        <v>13</v>
      </c>
      <c r="GY14257" s="7" t="n">
        <f t="normal" ca="1">32-LENB(INDIRECT(ADDRESS(14257,206)))</f>
        <v>0</v>
      </c>
      <c r="GZ14257" s="7" t="n">
        <v>7</v>
      </c>
      <c r="HA14257" s="7" t="n">
        <v>65533</v>
      </c>
      <c r="HB14257" s="7" t="n">
        <v>33334</v>
      </c>
      <c r="HC14257" s="7" t="s">
        <v>13</v>
      </c>
      <c r="HD14257" s="7" t="n">
        <f t="normal" ca="1">32-LENB(INDIRECT(ADDRESS(14257,211)))</f>
        <v>0</v>
      </c>
      <c r="HE14257" s="7" t="n">
        <v>7</v>
      </c>
      <c r="HF14257" s="7" t="n">
        <v>65533</v>
      </c>
      <c r="HG14257" s="7" t="n">
        <v>1341</v>
      </c>
      <c r="HH14257" s="7" t="s">
        <v>13</v>
      </c>
      <c r="HI14257" s="7" t="n">
        <f t="normal" ca="1">32-LENB(INDIRECT(ADDRESS(14257,216)))</f>
        <v>0</v>
      </c>
      <c r="HJ14257" s="7" t="n">
        <v>7</v>
      </c>
      <c r="HK14257" s="7" t="n">
        <v>65533</v>
      </c>
      <c r="HL14257" s="7" t="n">
        <v>52580</v>
      </c>
      <c r="HM14257" s="7" t="s">
        <v>13</v>
      </c>
      <c r="HN14257" s="7" t="n">
        <f t="normal" ca="1">32-LENB(INDIRECT(ADDRESS(14257,221)))</f>
        <v>0</v>
      </c>
      <c r="HO14257" s="7" t="n">
        <v>7</v>
      </c>
      <c r="HP14257" s="7" t="n">
        <v>65533</v>
      </c>
      <c r="HQ14257" s="7" t="n">
        <v>14360</v>
      </c>
      <c r="HR14257" s="7" t="s">
        <v>13</v>
      </c>
      <c r="HS14257" s="7" t="n">
        <f t="normal" ca="1">32-LENB(INDIRECT(ADDRESS(14257,226)))</f>
        <v>0</v>
      </c>
      <c r="HT14257" s="7" t="n">
        <v>7</v>
      </c>
      <c r="HU14257" s="7" t="n">
        <v>65533</v>
      </c>
      <c r="HV14257" s="7" t="n">
        <v>14361</v>
      </c>
      <c r="HW14257" s="7" t="s">
        <v>13</v>
      </c>
      <c r="HX14257" s="7" t="n">
        <f t="normal" ca="1">32-LENB(INDIRECT(ADDRESS(14257,231)))</f>
        <v>0</v>
      </c>
      <c r="HY14257" s="7" t="n">
        <v>7</v>
      </c>
      <c r="HZ14257" s="7" t="n">
        <v>65533</v>
      </c>
      <c r="IA14257" s="7" t="n">
        <v>15327</v>
      </c>
      <c r="IB14257" s="7" t="s">
        <v>13</v>
      </c>
      <c r="IC14257" s="7" t="n">
        <f t="normal" ca="1">32-LENB(INDIRECT(ADDRESS(14257,236)))</f>
        <v>0</v>
      </c>
      <c r="ID14257" s="7" t="n">
        <v>7</v>
      </c>
      <c r="IE14257" s="7" t="n">
        <v>65533</v>
      </c>
      <c r="IF14257" s="7" t="n">
        <v>15328</v>
      </c>
      <c r="IG14257" s="7" t="s">
        <v>13</v>
      </c>
      <c r="IH14257" s="7" t="n">
        <f t="normal" ca="1">32-LENB(INDIRECT(ADDRESS(14257,241)))</f>
        <v>0</v>
      </c>
      <c r="II14257" s="7" t="n">
        <v>7</v>
      </c>
      <c r="IJ14257" s="7" t="n">
        <v>65533</v>
      </c>
      <c r="IK14257" s="7" t="n">
        <v>30321</v>
      </c>
      <c r="IL14257" s="7" t="s">
        <v>13</v>
      </c>
      <c r="IM14257" s="7" t="n">
        <f t="normal" ca="1">32-LENB(INDIRECT(ADDRESS(14257,246)))</f>
        <v>0</v>
      </c>
      <c r="IN14257" s="7" t="n">
        <v>7</v>
      </c>
      <c r="IO14257" s="7" t="n">
        <v>65533</v>
      </c>
      <c r="IP14257" s="7" t="n">
        <v>33335</v>
      </c>
      <c r="IQ14257" s="7" t="s">
        <v>13</v>
      </c>
      <c r="IR14257" s="7" t="n">
        <f t="normal" ca="1">32-LENB(INDIRECT(ADDRESS(14257,251)))</f>
        <v>0</v>
      </c>
      <c r="IS14257" s="7" t="n">
        <v>7</v>
      </c>
      <c r="IT14257" s="7" t="n">
        <v>65533</v>
      </c>
      <c r="IU14257" s="7" t="n">
        <v>33336</v>
      </c>
      <c r="IV14257" s="7" t="s">
        <v>13</v>
      </c>
      <c r="IW14257" s="7" t="n">
        <f t="normal" ca="1">32-LENB(INDIRECT(ADDRESS(14257,256)))</f>
        <v>0</v>
      </c>
      <c r="IX14257" s="7" t="n">
        <v>4</v>
      </c>
      <c r="IY14257" s="7" t="n">
        <v>65533</v>
      </c>
      <c r="IZ14257" s="7" t="n">
        <v>2000</v>
      </c>
      <c r="JA14257" s="7" t="s">
        <v>13</v>
      </c>
      <c r="JB14257" s="7" t="n">
        <f t="normal" ca="1">32-LENB(INDIRECT(ADDRESS(14257,261)))</f>
        <v>0</v>
      </c>
      <c r="JC14257" s="7" t="n">
        <v>4</v>
      </c>
      <c r="JD14257" s="7" t="n">
        <v>65533</v>
      </c>
      <c r="JE14257" s="7" t="n">
        <v>2004</v>
      </c>
      <c r="JF14257" s="7" t="s">
        <v>13</v>
      </c>
      <c r="JG14257" s="7" t="n">
        <f t="normal" ca="1">32-LENB(INDIRECT(ADDRESS(14257,266)))</f>
        <v>0</v>
      </c>
      <c r="JH14257" s="7" t="n">
        <v>4</v>
      </c>
      <c r="JI14257" s="7" t="n">
        <v>65533</v>
      </c>
      <c r="JJ14257" s="7" t="n">
        <v>5315</v>
      </c>
      <c r="JK14257" s="7" t="s">
        <v>13</v>
      </c>
      <c r="JL14257" s="7" t="n">
        <f t="normal" ca="1">32-LENB(INDIRECT(ADDRESS(14257,271)))</f>
        <v>0</v>
      </c>
      <c r="JM14257" s="7" t="n">
        <v>7</v>
      </c>
      <c r="JN14257" s="7" t="n">
        <v>65533</v>
      </c>
      <c r="JO14257" s="7" t="n">
        <v>33337</v>
      </c>
      <c r="JP14257" s="7" t="s">
        <v>13</v>
      </c>
      <c r="JQ14257" s="7" t="n">
        <f t="normal" ca="1">32-LENB(INDIRECT(ADDRESS(14257,276)))</f>
        <v>0</v>
      </c>
      <c r="JR14257" s="7" t="n">
        <v>4</v>
      </c>
      <c r="JS14257" s="7" t="n">
        <v>65533</v>
      </c>
      <c r="JT14257" s="7" t="n">
        <v>4400</v>
      </c>
      <c r="JU14257" s="7" t="s">
        <v>13</v>
      </c>
      <c r="JV14257" s="7" t="n">
        <f t="normal" ca="1">32-LENB(INDIRECT(ADDRESS(14257,281)))</f>
        <v>0</v>
      </c>
      <c r="JW14257" s="7" t="n">
        <v>4</v>
      </c>
      <c r="JX14257" s="7" t="n">
        <v>65533</v>
      </c>
      <c r="JY14257" s="7" t="n">
        <v>5315</v>
      </c>
      <c r="JZ14257" s="7" t="s">
        <v>13</v>
      </c>
      <c r="KA14257" s="7" t="n">
        <f t="normal" ca="1">32-LENB(INDIRECT(ADDRESS(14257,286)))</f>
        <v>0</v>
      </c>
      <c r="KB14257" s="7" t="n">
        <v>4</v>
      </c>
      <c r="KC14257" s="7" t="n">
        <v>65533</v>
      </c>
      <c r="KD14257" s="7" t="n">
        <v>5105</v>
      </c>
      <c r="KE14257" s="7" t="s">
        <v>13</v>
      </c>
      <c r="KF14257" s="7" t="n">
        <f t="normal" ca="1">32-LENB(INDIRECT(ADDRESS(14257,291)))</f>
        <v>0</v>
      </c>
      <c r="KG14257" s="7" t="n">
        <v>7</v>
      </c>
      <c r="KH14257" s="7" t="n">
        <v>65533</v>
      </c>
      <c r="KI14257" s="7" t="n">
        <v>6367</v>
      </c>
      <c r="KJ14257" s="7" t="s">
        <v>13</v>
      </c>
      <c r="KK14257" s="7" t="n">
        <f t="normal" ca="1">32-LENB(INDIRECT(ADDRESS(14257,296)))</f>
        <v>0</v>
      </c>
      <c r="KL14257" s="7" t="n">
        <v>7</v>
      </c>
      <c r="KM14257" s="7" t="n">
        <v>65533</v>
      </c>
      <c r="KN14257" s="7" t="n">
        <v>4361</v>
      </c>
      <c r="KO14257" s="7" t="s">
        <v>13</v>
      </c>
      <c r="KP14257" s="7" t="n">
        <f t="normal" ca="1">32-LENB(INDIRECT(ADDRESS(14257,301)))</f>
        <v>0</v>
      </c>
      <c r="KQ14257" s="7" t="n">
        <v>7</v>
      </c>
      <c r="KR14257" s="7" t="n">
        <v>65533</v>
      </c>
      <c r="KS14257" s="7" t="n">
        <v>7361</v>
      </c>
      <c r="KT14257" s="7" t="s">
        <v>13</v>
      </c>
      <c r="KU14257" s="7" t="n">
        <f t="normal" ca="1">32-LENB(INDIRECT(ADDRESS(14257,306)))</f>
        <v>0</v>
      </c>
      <c r="KV14257" s="7" t="n">
        <v>7</v>
      </c>
      <c r="KW14257" s="7" t="n">
        <v>65533</v>
      </c>
      <c r="KX14257" s="7" t="n">
        <v>52581</v>
      </c>
      <c r="KY14257" s="7" t="s">
        <v>13</v>
      </c>
      <c r="KZ14257" s="7" t="n">
        <f t="normal" ca="1">32-LENB(INDIRECT(ADDRESS(14257,311)))</f>
        <v>0</v>
      </c>
      <c r="LA14257" s="7" t="n">
        <v>7</v>
      </c>
      <c r="LB14257" s="7" t="n">
        <v>65533</v>
      </c>
      <c r="LC14257" s="7" t="n">
        <v>33338</v>
      </c>
      <c r="LD14257" s="7" t="s">
        <v>13</v>
      </c>
      <c r="LE14257" s="7" t="n">
        <f t="normal" ca="1">32-LENB(INDIRECT(ADDRESS(14257,316)))</f>
        <v>0</v>
      </c>
      <c r="LF14257" s="7" t="n">
        <v>7</v>
      </c>
      <c r="LG14257" s="7" t="n">
        <v>65533</v>
      </c>
      <c r="LH14257" s="7" t="n">
        <v>33339</v>
      </c>
      <c r="LI14257" s="7" t="s">
        <v>13</v>
      </c>
      <c r="LJ14257" s="7" t="n">
        <f t="normal" ca="1">32-LENB(INDIRECT(ADDRESS(14257,321)))</f>
        <v>0</v>
      </c>
      <c r="LK14257" s="7" t="n">
        <v>7</v>
      </c>
      <c r="LL14257" s="7" t="n">
        <v>65533</v>
      </c>
      <c r="LM14257" s="7" t="n">
        <v>1342</v>
      </c>
      <c r="LN14257" s="7" t="s">
        <v>13</v>
      </c>
      <c r="LO14257" s="7" t="n">
        <f t="normal" ca="1">32-LENB(INDIRECT(ADDRESS(14257,326)))</f>
        <v>0</v>
      </c>
      <c r="LP14257" s="7" t="n">
        <v>7</v>
      </c>
      <c r="LQ14257" s="7" t="n">
        <v>65533</v>
      </c>
      <c r="LR14257" s="7" t="n">
        <v>14362</v>
      </c>
      <c r="LS14257" s="7" t="s">
        <v>13</v>
      </c>
      <c r="LT14257" s="7" t="n">
        <f t="normal" ca="1">32-LENB(INDIRECT(ADDRESS(14257,331)))</f>
        <v>0</v>
      </c>
      <c r="LU14257" s="7" t="n">
        <v>7</v>
      </c>
      <c r="LV14257" s="7" t="n">
        <v>65533</v>
      </c>
      <c r="LW14257" s="7" t="n">
        <v>15329</v>
      </c>
      <c r="LX14257" s="7" t="s">
        <v>13</v>
      </c>
      <c r="LY14257" s="7" t="n">
        <f t="normal" ca="1">32-LENB(INDIRECT(ADDRESS(14257,336)))</f>
        <v>0</v>
      </c>
      <c r="LZ14257" s="7" t="n">
        <v>7</v>
      </c>
      <c r="MA14257" s="7" t="n">
        <v>65533</v>
      </c>
      <c r="MB14257" s="7" t="n">
        <v>30322</v>
      </c>
      <c r="MC14257" s="7" t="s">
        <v>13</v>
      </c>
      <c r="MD14257" s="7" t="n">
        <f t="normal" ca="1">32-LENB(INDIRECT(ADDRESS(14257,341)))</f>
        <v>0</v>
      </c>
      <c r="ME14257" s="7" t="n">
        <v>7</v>
      </c>
      <c r="MF14257" s="7" t="n">
        <v>65533</v>
      </c>
      <c r="MG14257" s="7" t="n">
        <v>33340</v>
      </c>
      <c r="MH14257" s="7" t="s">
        <v>13</v>
      </c>
      <c r="MI14257" s="7" t="n">
        <f t="normal" ca="1">32-LENB(INDIRECT(ADDRESS(14257,346)))</f>
        <v>0</v>
      </c>
      <c r="MJ14257" s="7" t="n">
        <v>7</v>
      </c>
      <c r="MK14257" s="7" t="n">
        <v>65533</v>
      </c>
      <c r="ML14257" s="7" t="n">
        <v>33341</v>
      </c>
      <c r="MM14257" s="7" t="s">
        <v>13</v>
      </c>
      <c r="MN14257" s="7" t="n">
        <f t="normal" ca="1">32-LENB(INDIRECT(ADDRESS(14257,351)))</f>
        <v>0</v>
      </c>
      <c r="MO14257" s="7" t="n">
        <v>7</v>
      </c>
      <c r="MP14257" s="7" t="n">
        <v>65533</v>
      </c>
      <c r="MQ14257" s="7" t="n">
        <v>9335</v>
      </c>
      <c r="MR14257" s="7" t="s">
        <v>13</v>
      </c>
      <c r="MS14257" s="7" t="n">
        <f t="normal" ca="1">32-LENB(INDIRECT(ADDRESS(14257,356)))</f>
        <v>0</v>
      </c>
      <c r="MT14257" s="7" t="n">
        <v>7</v>
      </c>
      <c r="MU14257" s="7" t="n">
        <v>65533</v>
      </c>
      <c r="MV14257" s="7" t="n">
        <v>52582</v>
      </c>
      <c r="MW14257" s="7" t="s">
        <v>13</v>
      </c>
      <c r="MX14257" s="7" t="n">
        <f t="normal" ca="1">32-LENB(INDIRECT(ADDRESS(14257,361)))</f>
        <v>0</v>
      </c>
      <c r="MY14257" s="7" t="n">
        <v>4</v>
      </c>
      <c r="MZ14257" s="7" t="n">
        <v>65533</v>
      </c>
      <c r="NA14257" s="7" t="n">
        <v>4400</v>
      </c>
      <c r="NB14257" s="7" t="s">
        <v>13</v>
      </c>
      <c r="NC14257" s="7" t="n">
        <f t="normal" ca="1">32-LENB(INDIRECT(ADDRESS(14257,366)))</f>
        <v>0</v>
      </c>
      <c r="ND14257" s="7" t="n">
        <v>4</v>
      </c>
      <c r="NE14257" s="7" t="n">
        <v>65533</v>
      </c>
      <c r="NF14257" s="7" t="n">
        <v>4515</v>
      </c>
      <c r="NG14257" s="7" t="s">
        <v>13</v>
      </c>
      <c r="NH14257" s="7" t="n">
        <f t="normal" ca="1">32-LENB(INDIRECT(ADDRESS(14257,371)))</f>
        <v>0</v>
      </c>
      <c r="NI14257" s="7" t="n">
        <v>7</v>
      </c>
      <c r="NJ14257" s="7" t="n">
        <v>65533</v>
      </c>
      <c r="NK14257" s="7" t="n">
        <v>30323</v>
      </c>
      <c r="NL14257" s="7" t="s">
        <v>13</v>
      </c>
      <c r="NM14257" s="7" t="n">
        <f t="normal" ca="1">32-LENB(INDIRECT(ADDRESS(14257,376)))</f>
        <v>0</v>
      </c>
      <c r="NN14257" s="7" t="n">
        <v>7</v>
      </c>
      <c r="NO14257" s="7" t="n">
        <v>65533</v>
      </c>
      <c r="NP14257" s="7" t="n">
        <v>6368</v>
      </c>
      <c r="NQ14257" s="7" t="s">
        <v>13</v>
      </c>
      <c r="NR14257" s="7" t="n">
        <f t="normal" ca="1">32-LENB(INDIRECT(ADDRESS(14257,381)))</f>
        <v>0</v>
      </c>
      <c r="NS14257" s="7" t="n">
        <v>7</v>
      </c>
      <c r="NT14257" s="7" t="n">
        <v>65533</v>
      </c>
      <c r="NU14257" s="7" t="n">
        <v>4362</v>
      </c>
      <c r="NV14257" s="7" t="s">
        <v>13</v>
      </c>
      <c r="NW14257" s="7" t="n">
        <f t="normal" ca="1">32-LENB(INDIRECT(ADDRESS(14257,386)))</f>
        <v>0</v>
      </c>
      <c r="NX14257" s="7" t="n">
        <v>7</v>
      </c>
      <c r="NY14257" s="7" t="n">
        <v>65533</v>
      </c>
      <c r="NZ14257" s="7" t="n">
        <v>7362</v>
      </c>
      <c r="OA14257" s="7" t="s">
        <v>13</v>
      </c>
      <c r="OB14257" s="7" t="n">
        <f t="normal" ca="1">32-LENB(INDIRECT(ADDRESS(14257,391)))</f>
        <v>0</v>
      </c>
      <c r="OC14257" s="7" t="n">
        <v>7</v>
      </c>
      <c r="OD14257" s="7" t="n">
        <v>65533</v>
      </c>
      <c r="OE14257" s="7" t="n">
        <v>1343</v>
      </c>
      <c r="OF14257" s="7" t="s">
        <v>13</v>
      </c>
      <c r="OG14257" s="7" t="n">
        <f t="normal" ca="1">32-LENB(INDIRECT(ADDRESS(14257,396)))</f>
        <v>0</v>
      </c>
      <c r="OH14257" s="7" t="n">
        <v>7</v>
      </c>
      <c r="OI14257" s="7" t="n">
        <v>65533</v>
      </c>
      <c r="OJ14257" s="7" t="n">
        <v>33342</v>
      </c>
      <c r="OK14257" s="7" t="s">
        <v>13</v>
      </c>
      <c r="OL14257" s="7" t="n">
        <f t="normal" ca="1">32-LENB(INDIRECT(ADDRESS(14257,401)))</f>
        <v>0</v>
      </c>
      <c r="OM14257" s="7" t="n">
        <v>7</v>
      </c>
      <c r="ON14257" s="7" t="n">
        <v>65533</v>
      </c>
      <c r="OO14257" s="7" t="n">
        <v>33343</v>
      </c>
      <c r="OP14257" s="7" t="s">
        <v>13</v>
      </c>
      <c r="OQ14257" s="7" t="n">
        <f t="normal" ca="1">32-LENB(INDIRECT(ADDRESS(14257,406)))</f>
        <v>0</v>
      </c>
      <c r="OR14257" s="7" t="n">
        <v>7</v>
      </c>
      <c r="OS14257" s="7" t="n">
        <v>65533</v>
      </c>
      <c r="OT14257" s="7" t="n">
        <v>33344</v>
      </c>
      <c r="OU14257" s="7" t="s">
        <v>13</v>
      </c>
      <c r="OV14257" s="7" t="n">
        <f t="normal" ca="1">32-LENB(INDIRECT(ADDRESS(14257,411)))</f>
        <v>0</v>
      </c>
      <c r="OW14257" s="7" t="n">
        <v>7</v>
      </c>
      <c r="OX14257" s="7" t="n">
        <v>65533</v>
      </c>
      <c r="OY14257" s="7" t="n">
        <v>13300</v>
      </c>
      <c r="OZ14257" s="7" t="s">
        <v>13</v>
      </c>
      <c r="PA14257" s="7" t="n">
        <f t="normal" ca="1">32-LENB(INDIRECT(ADDRESS(14257,416)))</f>
        <v>0</v>
      </c>
      <c r="PB14257" s="7" t="n">
        <v>7</v>
      </c>
      <c r="PC14257" s="7" t="n">
        <v>65533</v>
      </c>
      <c r="PD14257" s="7" t="n">
        <v>52583</v>
      </c>
      <c r="PE14257" s="7" t="s">
        <v>13</v>
      </c>
      <c r="PF14257" s="7" t="n">
        <f t="normal" ca="1">32-LENB(INDIRECT(ADDRESS(14257,421)))</f>
        <v>0</v>
      </c>
      <c r="PG14257" s="7" t="n">
        <v>4</v>
      </c>
      <c r="PH14257" s="7" t="n">
        <v>65533</v>
      </c>
      <c r="PI14257" s="7" t="n">
        <v>4186</v>
      </c>
      <c r="PJ14257" s="7" t="s">
        <v>13</v>
      </c>
      <c r="PK14257" s="7" t="n">
        <f t="normal" ca="1">32-LENB(INDIRECT(ADDRESS(14257,426)))</f>
        <v>0</v>
      </c>
      <c r="PL14257" s="7" t="n">
        <v>7</v>
      </c>
      <c r="PM14257" s="7" t="n">
        <v>65533</v>
      </c>
      <c r="PN14257" s="7" t="n">
        <v>5327</v>
      </c>
      <c r="PO14257" s="7" t="s">
        <v>13</v>
      </c>
      <c r="PP14257" s="7" t="n">
        <f t="normal" ca="1">32-LENB(INDIRECT(ADDRESS(14257,431)))</f>
        <v>0</v>
      </c>
      <c r="PQ14257" s="7" t="n">
        <v>7</v>
      </c>
      <c r="PR14257" s="7" t="n">
        <v>65533</v>
      </c>
      <c r="PS14257" s="7" t="n">
        <v>1344</v>
      </c>
      <c r="PT14257" s="7" t="s">
        <v>13</v>
      </c>
      <c r="PU14257" s="7" t="n">
        <f t="normal" ca="1">32-LENB(INDIRECT(ADDRESS(14257,436)))</f>
        <v>0</v>
      </c>
      <c r="PV14257" s="7" t="n">
        <v>7</v>
      </c>
      <c r="PW14257" s="7" t="n">
        <v>65533</v>
      </c>
      <c r="PX14257" s="7" t="n">
        <v>52584</v>
      </c>
      <c r="PY14257" s="7" t="s">
        <v>13</v>
      </c>
      <c r="PZ14257" s="7" t="n">
        <f t="normal" ca="1">32-LENB(INDIRECT(ADDRESS(14257,441)))</f>
        <v>0</v>
      </c>
      <c r="QA14257" s="7" t="n">
        <v>7</v>
      </c>
      <c r="QB14257" s="7" t="n">
        <v>65533</v>
      </c>
      <c r="QC14257" s="7" t="n">
        <v>1345</v>
      </c>
      <c r="QD14257" s="7" t="s">
        <v>13</v>
      </c>
      <c r="QE14257" s="7" t="n">
        <f t="normal" ca="1">32-LENB(INDIRECT(ADDRESS(14257,446)))</f>
        <v>0</v>
      </c>
      <c r="QF14257" s="7" t="n">
        <v>7</v>
      </c>
      <c r="QG14257" s="7" t="n">
        <v>65533</v>
      </c>
      <c r="QH14257" s="7" t="n">
        <v>1346</v>
      </c>
      <c r="QI14257" s="7" t="s">
        <v>13</v>
      </c>
      <c r="QJ14257" s="7" t="n">
        <f t="normal" ca="1">32-LENB(INDIRECT(ADDRESS(14257,451)))</f>
        <v>0</v>
      </c>
      <c r="QK14257" s="7" t="n">
        <v>4</v>
      </c>
      <c r="QL14257" s="7" t="n">
        <v>65533</v>
      </c>
      <c r="QM14257" s="7" t="n">
        <v>2000</v>
      </c>
      <c r="QN14257" s="7" t="s">
        <v>13</v>
      </c>
      <c r="QO14257" s="7" t="n">
        <f t="normal" ca="1">32-LENB(INDIRECT(ADDRESS(14257,456)))</f>
        <v>0</v>
      </c>
      <c r="QP14257" s="7" t="n">
        <v>7</v>
      </c>
      <c r="QQ14257" s="7" t="n">
        <v>65533</v>
      </c>
      <c r="QR14257" s="7" t="n">
        <v>13301</v>
      </c>
      <c r="QS14257" s="7" t="s">
        <v>13</v>
      </c>
      <c r="QT14257" s="7" t="n">
        <f t="normal" ca="1">32-LENB(INDIRECT(ADDRESS(14257,461)))</f>
        <v>0</v>
      </c>
      <c r="QU14257" s="7" t="n">
        <v>7</v>
      </c>
      <c r="QV14257" s="7" t="n">
        <v>65533</v>
      </c>
      <c r="QW14257" s="7" t="n">
        <v>13302</v>
      </c>
      <c r="QX14257" s="7" t="s">
        <v>13</v>
      </c>
      <c r="QY14257" s="7" t="n">
        <f t="normal" ca="1">32-LENB(INDIRECT(ADDRESS(14257,466)))</f>
        <v>0</v>
      </c>
      <c r="QZ14257" s="7" t="n">
        <v>7</v>
      </c>
      <c r="RA14257" s="7" t="n">
        <v>65533</v>
      </c>
      <c r="RB14257" s="7" t="n">
        <v>33345</v>
      </c>
      <c r="RC14257" s="7" t="s">
        <v>13</v>
      </c>
      <c r="RD14257" s="7" t="n">
        <f t="normal" ca="1">32-LENB(INDIRECT(ADDRESS(14257,471)))</f>
        <v>0</v>
      </c>
      <c r="RE14257" s="7" t="n">
        <v>7</v>
      </c>
      <c r="RF14257" s="7" t="n">
        <v>65533</v>
      </c>
      <c r="RG14257" s="7" t="n">
        <v>33346</v>
      </c>
      <c r="RH14257" s="7" t="s">
        <v>13</v>
      </c>
      <c r="RI14257" s="7" t="n">
        <f t="normal" ca="1">32-LENB(INDIRECT(ADDRESS(14257,476)))</f>
        <v>0</v>
      </c>
      <c r="RJ14257" s="7" t="n">
        <v>4</v>
      </c>
      <c r="RK14257" s="7" t="n">
        <v>65533</v>
      </c>
      <c r="RL14257" s="7" t="n">
        <v>1905</v>
      </c>
      <c r="RM14257" s="7" t="s">
        <v>13</v>
      </c>
      <c r="RN14257" s="7" t="n">
        <f t="normal" ca="1">32-LENB(INDIRECT(ADDRESS(14257,481)))</f>
        <v>0</v>
      </c>
      <c r="RO14257" s="7" t="n">
        <v>7</v>
      </c>
      <c r="RP14257" s="7" t="n">
        <v>65533</v>
      </c>
      <c r="RQ14257" s="7" t="n">
        <v>33347</v>
      </c>
      <c r="RR14257" s="7" t="s">
        <v>13</v>
      </c>
      <c r="RS14257" s="7" t="n">
        <f t="normal" ca="1">32-LENB(INDIRECT(ADDRESS(14257,486)))</f>
        <v>0</v>
      </c>
      <c r="RT14257" s="7" t="n">
        <v>7</v>
      </c>
      <c r="RU14257" s="7" t="n">
        <v>65533</v>
      </c>
      <c r="RV14257" s="7" t="n">
        <v>33348</v>
      </c>
      <c r="RW14257" s="7" t="s">
        <v>13</v>
      </c>
      <c r="RX14257" s="7" t="n">
        <f t="normal" ca="1">32-LENB(INDIRECT(ADDRESS(14257,491)))</f>
        <v>0</v>
      </c>
      <c r="RY14257" s="7" t="n">
        <v>7</v>
      </c>
      <c r="RZ14257" s="7" t="n">
        <v>65533</v>
      </c>
      <c r="SA14257" s="7" t="n">
        <v>33349</v>
      </c>
      <c r="SB14257" s="7" t="s">
        <v>13</v>
      </c>
      <c r="SC14257" s="7" t="n">
        <f t="normal" ca="1">32-LENB(INDIRECT(ADDRESS(14257,496)))</f>
        <v>0</v>
      </c>
      <c r="SD14257" s="7" t="n">
        <v>8</v>
      </c>
      <c r="SE14257" s="7" t="n">
        <v>65533</v>
      </c>
      <c r="SF14257" s="7" t="n">
        <v>0</v>
      </c>
      <c r="SG14257" s="7" t="s">
        <v>558</v>
      </c>
      <c r="SH14257" s="7" t="n">
        <f t="normal" ca="1">32-LENB(INDIRECT(ADDRESS(14257,501)))</f>
        <v>0</v>
      </c>
      <c r="SI14257" s="7" t="n">
        <v>7</v>
      </c>
      <c r="SJ14257" s="7" t="n">
        <v>65533</v>
      </c>
      <c r="SK14257" s="7" t="n">
        <v>13303</v>
      </c>
      <c r="SL14257" s="7" t="s">
        <v>13</v>
      </c>
      <c r="SM14257" s="7" t="n">
        <f t="normal" ca="1">32-LENB(INDIRECT(ADDRESS(14257,506)))</f>
        <v>0</v>
      </c>
      <c r="SN14257" s="7" t="n">
        <v>7</v>
      </c>
      <c r="SO14257" s="7" t="n">
        <v>65533</v>
      </c>
      <c r="SP14257" s="7" t="n">
        <v>13304</v>
      </c>
      <c r="SQ14257" s="7" t="s">
        <v>13</v>
      </c>
      <c r="SR14257" s="7" t="n">
        <f t="normal" ca="1">32-LENB(INDIRECT(ADDRESS(14257,511)))</f>
        <v>0</v>
      </c>
      <c r="SS14257" s="7" t="n">
        <v>7</v>
      </c>
      <c r="ST14257" s="7" t="n">
        <v>65533</v>
      </c>
      <c r="SU14257" s="7" t="n">
        <v>13305</v>
      </c>
      <c r="SV14257" s="7" t="s">
        <v>13</v>
      </c>
      <c r="SW14257" s="7" t="n">
        <f t="normal" ca="1">32-LENB(INDIRECT(ADDRESS(14257,516)))</f>
        <v>0</v>
      </c>
      <c r="SX14257" s="7" t="n">
        <v>7</v>
      </c>
      <c r="SY14257" s="7" t="n">
        <v>65533</v>
      </c>
      <c r="SZ14257" s="7" t="n">
        <v>1347</v>
      </c>
      <c r="TA14257" s="7" t="s">
        <v>13</v>
      </c>
      <c r="TB14257" s="7" t="n">
        <f t="normal" ca="1">32-LENB(INDIRECT(ADDRESS(14257,521)))</f>
        <v>0</v>
      </c>
      <c r="TC14257" s="7" t="n">
        <v>7</v>
      </c>
      <c r="TD14257" s="7" t="n">
        <v>65533</v>
      </c>
      <c r="TE14257" s="7" t="n">
        <v>5328</v>
      </c>
      <c r="TF14257" s="7" t="s">
        <v>13</v>
      </c>
      <c r="TG14257" s="7" t="n">
        <f t="normal" ca="1">32-LENB(INDIRECT(ADDRESS(14257,526)))</f>
        <v>0</v>
      </c>
      <c r="TH14257" s="7" t="n">
        <v>7</v>
      </c>
      <c r="TI14257" s="7" t="n">
        <v>65533</v>
      </c>
      <c r="TJ14257" s="7" t="n">
        <v>14363</v>
      </c>
      <c r="TK14257" s="7" t="s">
        <v>13</v>
      </c>
      <c r="TL14257" s="7" t="n">
        <f t="normal" ca="1">32-LENB(INDIRECT(ADDRESS(14257,531)))</f>
        <v>0</v>
      </c>
      <c r="TM14257" s="7" t="n">
        <v>7</v>
      </c>
      <c r="TN14257" s="7" t="n">
        <v>65533</v>
      </c>
      <c r="TO14257" s="7" t="n">
        <v>15330</v>
      </c>
      <c r="TP14257" s="7" t="s">
        <v>13</v>
      </c>
      <c r="TQ14257" s="7" t="n">
        <f t="normal" ca="1">32-LENB(INDIRECT(ADDRESS(14257,536)))</f>
        <v>0</v>
      </c>
      <c r="TR14257" s="7" t="n">
        <v>7</v>
      </c>
      <c r="TS14257" s="7" t="n">
        <v>65533</v>
      </c>
      <c r="TT14257" s="7" t="n">
        <v>33350</v>
      </c>
      <c r="TU14257" s="7" t="s">
        <v>13</v>
      </c>
      <c r="TV14257" s="7" t="n">
        <f t="normal" ca="1">32-LENB(INDIRECT(ADDRESS(14257,541)))</f>
        <v>0</v>
      </c>
      <c r="TW14257" s="7" t="n">
        <v>7</v>
      </c>
      <c r="TX14257" s="7" t="n">
        <v>65533</v>
      </c>
      <c r="TY14257" s="7" t="n">
        <v>33351</v>
      </c>
      <c r="TZ14257" s="7" t="s">
        <v>13</v>
      </c>
      <c r="UA14257" s="7" t="n">
        <f t="normal" ca="1">32-LENB(INDIRECT(ADDRESS(14257,546)))</f>
        <v>0</v>
      </c>
      <c r="UB14257" s="7" t="n">
        <v>7</v>
      </c>
      <c r="UC14257" s="7" t="n">
        <v>65533</v>
      </c>
      <c r="UD14257" s="7" t="n">
        <v>13306</v>
      </c>
      <c r="UE14257" s="7" t="s">
        <v>13</v>
      </c>
      <c r="UF14257" s="7" t="n">
        <f t="normal" ca="1">32-LENB(INDIRECT(ADDRESS(14257,551)))</f>
        <v>0</v>
      </c>
      <c r="UG14257" s="7" t="n">
        <v>7</v>
      </c>
      <c r="UH14257" s="7" t="n">
        <v>65533</v>
      </c>
      <c r="UI14257" s="7" t="n">
        <v>13307</v>
      </c>
      <c r="UJ14257" s="7" t="s">
        <v>13</v>
      </c>
      <c r="UK14257" s="7" t="n">
        <f t="normal" ca="1">32-LENB(INDIRECT(ADDRESS(14257,556)))</f>
        <v>0</v>
      </c>
      <c r="UL14257" s="7" t="n">
        <v>7</v>
      </c>
      <c r="UM14257" s="7" t="n">
        <v>65533</v>
      </c>
      <c r="UN14257" s="7" t="n">
        <v>33352</v>
      </c>
      <c r="UO14257" s="7" t="s">
        <v>13</v>
      </c>
      <c r="UP14257" s="7" t="n">
        <f t="normal" ca="1">32-LENB(INDIRECT(ADDRESS(14257,561)))</f>
        <v>0</v>
      </c>
      <c r="UQ14257" s="7" t="n">
        <v>7</v>
      </c>
      <c r="UR14257" s="7" t="n">
        <v>65533</v>
      </c>
      <c r="US14257" s="7" t="n">
        <v>33353</v>
      </c>
      <c r="UT14257" s="7" t="s">
        <v>13</v>
      </c>
      <c r="UU14257" s="7" t="n">
        <f t="normal" ca="1">32-LENB(INDIRECT(ADDRESS(14257,566)))</f>
        <v>0</v>
      </c>
      <c r="UV14257" s="7" t="n">
        <v>7</v>
      </c>
      <c r="UW14257" s="7" t="n">
        <v>65533</v>
      </c>
      <c r="UX14257" s="7" t="n">
        <v>13308</v>
      </c>
      <c r="UY14257" s="7" t="s">
        <v>13</v>
      </c>
      <c r="UZ14257" s="7" t="n">
        <f t="normal" ca="1">32-LENB(INDIRECT(ADDRESS(14257,571)))</f>
        <v>0</v>
      </c>
      <c r="VA14257" s="7" t="n">
        <v>7</v>
      </c>
      <c r="VB14257" s="7" t="n">
        <v>65533</v>
      </c>
      <c r="VC14257" s="7" t="n">
        <v>13309</v>
      </c>
      <c r="VD14257" s="7" t="s">
        <v>13</v>
      </c>
      <c r="VE14257" s="7" t="n">
        <f t="normal" ca="1">32-LENB(INDIRECT(ADDRESS(14257,576)))</f>
        <v>0</v>
      </c>
      <c r="VF14257" s="7" t="n">
        <v>4</v>
      </c>
      <c r="VG14257" s="7" t="n">
        <v>65533</v>
      </c>
      <c r="VH14257" s="7" t="n">
        <v>4284</v>
      </c>
      <c r="VI14257" s="7" t="s">
        <v>13</v>
      </c>
      <c r="VJ14257" s="7" t="n">
        <f t="normal" ca="1">32-LENB(INDIRECT(ADDRESS(14257,581)))</f>
        <v>0</v>
      </c>
      <c r="VK14257" s="7" t="n">
        <v>4</v>
      </c>
      <c r="VL14257" s="7" t="n">
        <v>65533</v>
      </c>
      <c r="VM14257" s="7" t="n">
        <v>1900</v>
      </c>
      <c r="VN14257" s="7" t="s">
        <v>13</v>
      </c>
      <c r="VO14257" s="7" t="n">
        <f t="normal" ca="1">32-LENB(INDIRECT(ADDRESS(14257,586)))</f>
        <v>0</v>
      </c>
      <c r="VP14257" s="7" t="n">
        <v>7</v>
      </c>
      <c r="VQ14257" s="7" t="n">
        <v>65533</v>
      </c>
      <c r="VR14257" s="7" t="n">
        <v>13310</v>
      </c>
      <c r="VS14257" s="7" t="s">
        <v>13</v>
      </c>
      <c r="VT14257" s="7" t="n">
        <f t="normal" ca="1">32-LENB(INDIRECT(ADDRESS(14257,591)))</f>
        <v>0</v>
      </c>
      <c r="VU14257" s="7" t="n">
        <v>7</v>
      </c>
      <c r="VV14257" s="7" t="n">
        <v>65533</v>
      </c>
      <c r="VW14257" s="7" t="n">
        <v>6369</v>
      </c>
      <c r="VX14257" s="7" t="s">
        <v>13</v>
      </c>
      <c r="VY14257" s="7" t="n">
        <f t="normal" ca="1">32-LENB(INDIRECT(ADDRESS(14257,596)))</f>
        <v>0</v>
      </c>
      <c r="VZ14257" s="7" t="n">
        <v>7</v>
      </c>
      <c r="WA14257" s="7" t="n">
        <v>65533</v>
      </c>
      <c r="WB14257" s="7" t="n">
        <v>7363</v>
      </c>
      <c r="WC14257" s="7" t="s">
        <v>13</v>
      </c>
      <c r="WD14257" s="7" t="n">
        <f t="normal" ca="1">32-LENB(INDIRECT(ADDRESS(14257,601)))</f>
        <v>0</v>
      </c>
      <c r="WE14257" s="7" t="n">
        <v>7</v>
      </c>
      <c r="WF14257" s="7" t="n">
        <v>65533</v>
      </c>
      <c r="WG14257" s="7" t="n">
        <v>4363</v>
      </c>
      <c r="WH14257" s="7" t="s">
        <v>13</v>
      </c>
      <c r="WI14257" s="7" t="n">
        <f t="normal" ca="1">32-LENB(INDIRECT(ADDRESS(14257,606)))</f>
        <v>0</v>
      </c>
      <c r="WJ14257" s="7" t="n">
        <v>7</v>
      </c>
      <c r="WK14257" s="7" t="n">
        <v>65533</v>
      </c>
      <c r="WL14257" s="7" t="n">
        <v>1348</v>
      </c>
      <c r="WM14257" s="7" t="s">
        <v>13</v>
      </c>
      <c r="WN14257" s="7" t="n">
        <f t="normal" ca="1">32-LENB(INDIRECT(ADDRESS(14257,611)))</f>
        <v>0</v>
      </c>
      <c r="WO14257" s="7" t="n">
        <v>7</v>
      </c>
      <c r="WP14257" s="7" t="n">
        <v>65533</v>
      </c>
      <c r="WQ14257" s="7" t="n">
        <v>33354</v>
      </c>
      <c r="WR14257" s="7" t="s">
        <v>13</v>
      </c>
      <c r="WS14257" s="7" t="n">
        <f t="normal" ca="1">32-LENB(INDIRECT(ADDRESS(14257,616)))</f>
        <v>0</v>
      </c>
      <c r="WT14257" s="7" t="n">
        <v>7</v>
      </c>
      <c r="WU14257" s="7" t="n">
        <v>65533</v>
      </c>
      <c r="WV14257" s="7" t="n">
        <v>33355</v>
      </c>
      <c r="WW14257" s="7" t="s">
        <v>13</v>
      </c>
      <c r="WX14257" s="7" t="n">
        <f t="normal" ca="1">32-LENB(INDIRECT(ADDRESS(14257,621)))</f>
        <v>0</v>
      </c>
      <c r="WY14257" s="7" t="n">
        <v>7</v>
      </c>
      <c r="WZ14257" s="7" t="n">
        <v>65533</v>
      </c>
      <c r="XA14257" s="7" t="n">
        <v>61393</v>
      </c>
      <c r="XB14257" s="7" t="s">
        <v>13</v>
      </c>
      <c r="XC14257" s="7" t="n">
        <f t="normal" ca="1">32-LENB(INDIRECT(ADDRESS(14257,626)))</f>
        <v>0</v>
      </c>
      <c r="XD14257" s="7" t="n">
        <v>4</v>
      </c>
      <c r="XE14257" s="7" t="n">
        <v>65533</v>
      </c>
      <c r="XF14257" s="7" t="n">
        <v>4549</v>
      </c>
      <c r="XG14257" s="7" t="s">
        <v>13</v>
      </c>
      <c r="XH14257" s="7" t="n">
        <f t="normal" ca="1">32-LENB(INDIRECT(ADDRESS(14257,631)))</f>
        <v>0</v>
      </c>
      <c r="XI14257" s="7" t="n">
        <v>7</v>
      </c>
      <c r="XJ14257" s="7" t="n">
        <v>65533</v>
      </c>
      <c r="XK14257" s="7" t="n">
        <v>9336</v>
      </c>
      <c r="XL14257" s="7" t="s">
        <v>13</v>
      </c>
      <c r="XM14257" s="7" t="n">
        <f t="normal" ca="1">32-LENB(INDIRECT(ADDRESS(14257,636)))</f>
        <v>0</v>
      </c>
      <c r="XN14257" s="7" t="n">
        <v>7</v>
      </c>
      <c r="XO14257" s="7" t="n">
        <v>65533</v>
      </c>
      <c r="XP14257" s="7" t="n">
        <v>4364</v>
      </c>
      <c r="XQ14257" s="7" t="s">
        <v>13</v>
      </c>
      <c r="XR14257" s="7" t="n">
        <f t="normal" ca="1">32-LENB(INDIRECT(ADDRESS(14257,641)))</f>
        <v>0</v>
      </c>
      <c r="XS14257" s="7" t="n">
        <v>7</v>
      </c>
      <c r="XT14257" s="7" t="n">
        <v>65533</v>
      </c>
      <c r="XU14257" s="7" t="n">
        <v>52585</v>
      </c>
      <c r="XV14257" s="7" t="s">
        <v>13</v>
      </c>
      <c r="XW14257" s="7" t="n">
        <f t="normal" ca="1">32-LENB(INDIRECT(ADDRESS(14257,646)))</f>
        <v>0</v>
      </c>
      <c r="XX14257" s="7" t="n">
        <v>4</v>
      </c>
      <c r="XY14257" s="7" t="n">
        <v>65533</v>
      </c>
      <c r="XZ14257" s="7" t="n">
        <v>15110</v>
      </c>
      <c r="YA14257" s="7" t="s">
        <v>13</v>
      </c>
      <c r="YB14257" s="7" t="n">
        <f t="normal" ca="1">32-LENB(INDIRECT(ADDRESS(14257,651)))</f>
        <v>0</v>
      </c>
      <c r="YC14257" s="7" t="n">
        <v>4</v>
      </c>
      <c r="YD14257" s="7" t="n">
        <v>65533</v>
      </c>
      <c r="YE14257" s="7" t="n">
        <v>4339</v>
      </c>
      <c r="YF14257" s="7" t="s">
        <v>13</v>
      </c>
      <c r="YG14257" s="7" t="n">
        <f t="normal" ca="1">32-LENB(INDIRECT(ADDRESS(14257,656)))</f>
        <v>0</v>
      </c>
      <c r="YH14257" s="7" t="n">
        <v>7</v>
      </c>
      <c r="YI14257" s="7" t="n">
        <v>65533</v>
      </c>
      <c r="YJ14257" s="7" t="n">
        <v>61394</v>
      </c>
      <c r="YK14257" s="7" t="s">
        <v>13</v>
      </c>
      <c r="YL14257" s="7" t="n">
        <f t="normal" ca="1">32-LENB(INDIRECT(ADDRESS(14257,661)))</f>
        <v>0</v>
      </c>
      <c r="YM14257" s="7" t="n">
        <v>7</v>
      </c>
      <c r="YN14257" s="7" t="n">
        <v>65533</v>
      </c>
      <c r="YO14257" s="7" t="n">
        <v>61395</v>
      </c>
      <c r="YP14257" s="7" t="s">
        <v>13</v>
      </c>
      <c r="YQ14257" s="7" t="n">
        <f t="normal" ca="1">32-LENB(INDIRECT(ADDRESS(14257,666)))</f>
        <v>0</v>
      </c>
      <c r="YR14257" s="7" t="n">
        <v>7</v>
      </c>
      <c r="YS14257" s="7" t="n">
        <v>65533</v>
      </c>
      <c r="YT14257" s="7" t="n">
        <v>6370</v>
      </c>
      <c r="YU14257" s="7" t="s">
        <v>13</v>
      </c>
      <c r="YV14257" s="7" t="n">
        <f t="normal" ca="1">32-LENB(INDIRECT(ADDRESS(14257,671)))</f>
        <v>0</v>
      </c>
      <c r="YW14257" s="7" t="n">
        <v>7</v>
      </c>
      <c r="YX14257" s="7" t="n">
        <v>65533</v>
      </c>
      <c r="YY14257" s="7" t="n">
        <v>7364</v>
      </c>
      <c r="YZ14257" s="7" t="s">
        <v>13</v>
      </c>
      <c r="ZA14257" s="7" t="n">
        <f t="normal" ca="1">32-LENB(INDIRECT(ADDRESS(14257,676)))</f>
        <v>0</v>
      </c>
      <c r="ZB14257" s="7" t="n">
        <v>7</v>
      </c>
      <c r="ZC14257" s="7" t="n">
        <v>65533</v>
      </c>
      <c r="ZD14257" s="7" t="n">
        <v>14364</v>
      </c>
      <c r="ZE14257" s="7" t="s">
        <v>13</v>
      </c>
      <c r="ZF14257" s="7" t="n">
        <f t="normal" ca="1">32-LENB(INDIRECT(ADDRESS(14257,681)))</f>
        <v>0</v>
      </c>
      <c r="ZG14257" s="7" t="n">
        <v>7</v>
      </c>
      <c r="ZH14257" s="7" t="n">
        <v>65533</v>
      </c>
      <c r="ZI14257" s="7" t="n">
        <v>15331</v>
      </c>
      <c r="ZJ14257" s="7" t="s">
        <v>13</v>
      </c>
      <c r="ZK14257" s="7" t="n">
        <f t="normal" ca="1">32-LENB(INDIRECT(ADDRESS(14257,686)))</f>
        <v>0</v>
      </c>
      <c r="ZL14257" s="7" t="n">
        <v>7</v>
      </c>
      <c r="ZM14257" s="7" t="n">
        <v>65533</v>
      </c>
      <c r="ZN14257" s="7" t="n">
        <v>9337</v>
      </c>
      <c r="ZO14257" s="7" t="s">
        <v>13</v>
      </c>
      <c r="ZP14257" s="7" t="n">
        <f t="normal" ca="1">32-LENB(INDIRECT(ADDRESS(14257,691)))</f>
        <v>0</v>
      </c>
      <c r="ZQ14257" s="7" t="n">
        <v>7</v>
      </c>
      <c r="ZR14257" s="7" t="n">
        <v>65533</v>
      </c>
      <c r="ZS14257" s="7" t="n">
        <v>1349</v>
      </c>
      <c r="ZT14257" s="7" t="s">
        <v>13</v>
      </c>
      <c r="ZU14257" s="7" t="n">
        <f t="normal" ca="1">32-LENB(INDIRECT(ADDRESS(14257,696)))</f>
        <v>0</v>
      </c>
      <c r="ZV14257" s="7" t="n">
        <v>7</v>
      </c>
      <c r="ZW14257" s="7" t="n">
        <v>65533</v>
      </c>
      <c r="ZX14257" s="7" t="n">
        <v>30324</v>
      </c>
      <c r="ZY14257" s="7" t="s">
        <v>13</v>
      </c>
      <c r="ZZ14257" s="7" t="n">
        <f t="normal" ca="1">32-LENB(INDIRECT(ADDRESS(14257,701)))</f>
        <v>0</v>
      </c>
      <c r="AAA14257" s="7" t="n">
        <v>7</v>
      </c>
      <c r="AAB14257" s="7" t="n">
        <v>65533</v>
      </c>
      <c r="AAC14257" s="7" t="n">
        <v>33356</v>
      </c>
      <c r="AAD14257" s="7" t="s">
        <v>13</v>
      </c>
      <c r="AAE14257" s="7" t="n">
        <f t="normal" ca="1">32-LENB(INDIRECT(ADDRESS(14257,706)))</f>
        <v>0</v>
      </c>
      <c r="AAF14257" s="7" t="n">
        <v>7</v>
      </c>
      <c r="AAG14257" s="7" t="n">
        <v>65533</v>
      </c>
      <c r="AAH14257" s="7" t="n">
        <v>33357</v>
      </c>
      <c r="AAI14257" s="7" t="s">
        <v>13</v>
      </c>
      <c r="AAJ14257" s="7" t="n">
        <f t="normal" ca="1">32-LENB(INDIRECT(ADDRESS(14257,711)))</f>
        <v>0</v>
      </c>
      <c r="AAK14257" s="7" t="n">
        <v>4</v>
      </c>
      <c r="AAL14257" s="7" t="n">
        <v>65533</v>
      </c>
      <c r="AAM14257" s="7" t="n">
        <v>2000</v>
      </c>
      <c r="AAN14257" s="7" t="s">
        <v>13</v>
      </c>
      <c r="AAO14257" s="7" t="n">
        <f t="normal" ca="1">32-LENB(INDIRECT(ADDRESS(14257,716)))</f>
        <v>0</v>
      </c>
      <c r="AAP14257" s="7" t="n">
        <v>7</v>
      </c>
      <c r="AAQ14257" s="7" t="n">
        <v>65533</v>
      </c>
      <c r="AAR14257" s="7" t="n">
        <v>52586</v>
      </c>
      <c r="AAS14257" s="7" t="s">
        <v>13</v>
      </c>
      <c r="AAT14257" s="7" t="n">
        <f t="normal" ca="1">32-LENB(INDIRECT(ADDRESS(14257,721)))</f>
        <v>0</v>
      </c>
      <c r="AAU14257" s="7" t="n">
        <v>7</v>
      </c>
      <c r="AAV14257" s="7" t="n">
        <v>65533</v>
      </c>
      <c r="AAW14257" s="7" t="n">
        <v>33358</v>
      </c>
      <c r="AAX14257" s="7" t="s">
        <v>13</v>
      </c>
      <c r="AAY14257" s="7" t="n">
        <f t="normal" ca="1">32-LENB(INDIRECT(ADDRESS(14257,726)))</f>
        <v>0</v>
      </c>
      <c r="AAZ14257" s="7" t="n">
        <v>7</v>
      </c>
      <c r="ABA14257" s="7" t="n">
        <v>65533</v>
      </c>
      <c r="ABB14257" s="7" t="n">
        <v>30325</v>
      </c>
      <c r="ABC14257" s="7" t="s">
        <v>13</v>
      </c>
      <c r="ABD14257" s="7" t="n">
        <f t="normal" ca="1">32-LENB(INDIRECT(ADDRESS(14257,731)))</f>
        <v>0</v>
      </c>
      <c r="ABE14257" s="7" t="n">
        <v>7</v>
      </c>
      <c r="ABF14257" s="7" t="n">
        <v>65533</v>
      </c>
      <c r="ABG14257" s="7" t="n">
        <v>1350</v>
      </c>
      <c r="ABH14257" s="7" t="s">
        <v>13</v>
      </c>
      <c r="ABI14257" s="7" t="n">
        <f t="normal" ca="1">32-LENB(INDIRECT(ADDRESS(14257,736)))</f>
        <v>0</v>
      </c>
      <c r="ABJ14257" s="7" t="n">
        <v>7</v>
      </c>
      <c r="ABK14257" s="7" t="n">
        <v>65533</v>
      </c>
      <c r="ABL14257" s="7" t="n">
        <v>5329</v>
      </c>
      <c r="ABM14257" s="7" t="s">
        <v>13</v>
      </c>
      <c r="ABN14257" s="7" t="n">
        <f t="normal" ca="1">32-LENB(INDIRECT(ADDRESS(14257,741)))</f>
        <v>0</v>
      </c>
      <c r="ABO14257" s="7" t="n">
        <v>7</v>
      </c>
      <c r="ABP14257" s="7" t="n">
        <v>65533</v>
      </c>
      <c r="ABQ14257" s="7" t="n">
        <v>18434</v>
      </c>
      <c r="ABR14257" s="7" t="s">
        <v>13</v>
      </c>
      <c r="ABS14257" s="7" t="n">
        <f t="normal" ca="1">32-LENB(INDIRECT(ADDRESS(14257,746)))</f>
        <v>0</v>
      </c>
      <c r="ABT14257" s="7" t="n">
        <v>7</v>
      </c>
      <c r="ABU14257" s="7" t="n">
        <v>65533</v>
      </c>
      <c r="ABV14257" s="7" t="n">
        <v>52587</v>
      </c>
      <c r="ABW14257" s="7" t="s">
        <v>13</v>
      </c>
      <c r="ABX14257" s="7" t="n">
        <f t="normal" ca="1">32-LENB(INDIRECT(ADDRESS(14257,751)))</f>
        <v>0</v>
      </c>
      <c r="ABY14257" s="7" t="n">
        <v>4</v>
      </c>
      <c r="ABZ14257" s="7" t="n">
        <v>65533</v>
      </c>
      <c r="ACA14257" s="7" t="n">
        <v>4400</v>
      </c>
      <c r="ACB14257" s="7" t="s">
        <v>13</v>
      </c>
      <c r="ACC14257" s="7" t="n">
        <f t="normal" ca="1">32-LENB(INDIRECT(ADDRESS(14257,756)))</f>
        <v>0</v>
      </c>
      <c r="ACD14257" s="7" t="n">
        <v>4</v>
      </c>
      <c r="ACE14257" s="7" t="n">
        <v>65533</v>
      </c>
      <c r="ACF14257" s="7" t="n">
        <v>2003</v>
      </c>
      <c r="ACG14257" s="7" t="s">
        <v>13</v>
      </c>
      <c r="ACH14257" s="7" t="n">
        <f t="normal" ca="1">32-LENB(INDIRECT(ADDRESS(14257,761)))</f>
        <v>0</v>
      </c>
      <c r="ACI14257" s="7" t="n">
        <v>7</v>
      </c>
      <c r="ACJ14257" s="7" t="n">
        <v>65533</v>
      </c>
      <c r="ACK14257" s="7" t="n">
        <v>53960</v>
      </c>
      <c r="ACL14257" s="7" t="s">
        <v>13</v>
      </c>
      <c r="ACM14257" s="7" t="n">
        <f t="normal" ca="1">32-LENB(INDIRECT(ADDRESS(14257,766)))</f>
        <v>0</v>
      </c>
      <c r="ACN14257" s="7" t="n">
        <v>4</v>
      </c>
      <c r="ACO14257" s="7" t="n">
        <v>65533</v>
      </c>
      <c r="ACP14257" s="7" t="n">
        <v>2205</v>
      </c>
      <c r="ACQ14257" s="7" t="s">
        <v>13</v>
      </c>
      <c r="ACR14257" s="7" t="n">
        <f t="normal" ca="1">32-LENB(INDIRECT(ADDRESS(14257,771)))</f>
        <v>0</v>
      </c>
      <c r="ACS14257" s="7" t="n">
        <v>4</v>
      </c>
      <c r="ACT14257" s="7" t="n">
        <v>65533</v>
      </c>
      <c r="ACU14257" s="7" t="n">
        <v>5305</v>
      </c>
      <c r="ACV14257" s="7" t="s">
        <v>13</v>
      </c>
      <c r="ACW14257" s="7" t="n">
        <f t="normal" ca="1">32-LENB(INDIRECT(ADDRESS(14257,776)))</f>
        <v>0</v>
      </c>
      <c r="ACX14257" s="7" t="n">
        <v>7</v>
      </c>
      <c r="ACY14257" s="7" t="n">
        <v>65533</v>
      </c>
      <c r="ACZ14257" s="7" t="n">
        <v>23952</v>
      </c>
      <c r="ADA14257" s="7" t="s">
        <v>13</v>
      </c>
      <c r="ADB14257" s="7" t="n">
        <f t="normal" ca="1">32-LENB(INDIRECT(ADDRESS(14257,781)))</f>
        <v>0</v>
      </c>
      <c r="ADC14257" s="7" t="n">
        <v>0</v>
      </c>
      <c r="ADD14257" s="7" t="n">
        <v>65533</v>
      </c>
      <c r="ADE14257" s="7" t="n">
        <v>0</v>
      </c>
      <c r="ADF14257" s="7" t="s">
        <v>13</v>
      </c>
      <c r="ADG14257" s="7" t="n">
        <f t="normal" ca="1">32-LENB(INDIRECT(ADDRESS(14257,786)))</f>
        <v>0</v>
      </c>
    </row>
    <row r="14258" spans="1:787">
      <c r="A14258" t="s">
        <v>4</v>
      </c>
      <c r="B14258" s="4" t="s">
        <v>5</v>
      </c>
    </row>
    <row r="14259" spans="1:787">
      <c r="A14259" t="n">
        <v>123576</v>
      </c>
      <c r="B14259" s="5" t="n">
        <v>1</v>
      </c>
    </row>
    <row r="14260" spans="1:787" s="3" customFormat="1" customHeight="0">
      <c r="A14260" s="3" t="s">
        <v>2</v>
      </c>
      <c r="B14260" s="3" t="s">
        <v>924</v>
      </c>
    </row>
    <row r="14261" spans="1:787">
      <c r="A14261" t="s">
        <v>4</v>
      </c>
      <c r="B14261" s="4" t="s">
        <v>5</v>
      </c>
      <c r="C14261" s="4" t="s">
        <v>10</v>
      </c>
      <c r="D14261" s="4" t="s">
        <v>10</v>
      </c>
      <c r="E14261" s="4" t="s">
        <v>9</v>
      </c>
      <c r="F14261" s="4" t="s">
        <v>6</v>
      </c>
      <c r="G14261" s="4" t="s">
        <v>8</v>
      </c>
      <c r="H14261" s="4" t="s">
        <v>10</v>
      </c>
      <c r="I14261" s="4" t="s">
        <v>10</v>
      </c>
      <c r="J14261" s="4" t="s">
        <v>9</v>
      </c>
      <c r="K14261" s="4" t="s">
        <v>6</v>
      </c>
      <c r="L14261" s="4" t="s">
        <v>8</v>
      </c>
      <c r="M14261" s="4" t="s">
        <v>10</v>
      </c>
      <c r="N14261" s="4" t="s">
        <v>10</v>
      </c>
      <c r="O14261" s="4" t="s">
        <v>9</v>
      </c>
      <c r="P14261" s="4" t="s">
        <v>6</v>
      </c>
      <c r="Q14261" s="4" t="s">
        <v>8</v>
      </c>
    </row>
    <row r="14262" spans="1:787">
      <c r="A14262" t="n">
        <v>123584</v>
      </c>
      <c r="B14262" s="92" t="n">
        <v>257</v>
      </c>
      <c r="C14262" s="7" t="n">
        <v>4</v>
      </c>
      <c r="D14262" s="7" t="n">
        <v>65533</v>
      </c>
      <c r="E14262" s="7" t="n">
        <v>4338</v>
      </c>
      <c r="F14262" s="7" t="s">
        <v>13</v>
      </c>
      <c r="G14262" s="7" t="n">
        <f t="normal" ca="1">32-LENB(INDIRECT(ADDRESS(14262,6)))</f>
        <v>0</v>
      </c>
      <c r="H14262" s="7" t="n">
        <v>9</v>
      </c>
      <c r="I14262" s="7" t="n">
        <v>65534</v>
      </c>
      <c r="J14262" s="7" t="n">
        <v>0</v>
      </c>
      <c r="K14262" s="7" t="s">
        <v>628</v>
      </c>
      <c r="L14262" s="7" t="n">
        <f t="normal" ca="1">32-LENB(INDIRECT(ADDRESS(14262,11)))</f>
        <v>0</v>
      </c>
      <c r="M14262" s="7" t="n">
        <v>0</v>
      </c>
      <c r="N14262" s="7" t="n">
        <v>65533</v>
      </c>
      <c r="O14262" s="7" t="n">
        <v>0</v>
      </c>
      <c r="P14262" s="7" t="s">
        <v>13</v>
      </c>
      <c r="Q14262" s="7" t="n">
        <f t="normal" ca="1">32-LENB(INDIRECT(ADDRESS(14262,16)))</f>
        <v>0</v>
      </c>
    </row>
    <row r="14263" spans="1:787">
      <c r="A14263" t="s">
        <v>4</v>
      </c>
      <c r="B14263" s="4" t="s">
        <v>5</v>
      </c>
    </row>
    <row r="14264" spans="1:787">
      <c r="A14264" t="n">
        <v>123704</v>
      </c>
      <c r="B14264" s="5" t="n">
        <v>1</v>
      </c>
    </row>
    <row r="14265" spans="1:787" s="3" customFormat="1" customHeight="0">
      <c r="A14265" s="3" t="s">
        <v>2</v>
      </c>
      <c r="B14265" s="3" t="s">
        <v>925</v>
      </c>
    </row>
    <row r="14266" spans="1:787">
      <c r="A14266" t="s">
        <v>4</v>
      </c>
      <c r="B14266" s="4" t="s">
        <v>5</v>
      </c>
      <c r="C14266" s="4" t="s">
        <v>10</v>
      </c>
      <c r="D14266" s="4" t="s">
        <v>10</v>
      </c>
      <c r="E14266" s="4" t="s">
        <v>9</v>
      </c>
      <c r="F14266" s="4" t="s">
        <v>6</v>
      </c>
      <c r="G14266" s="4" t="s">
        <v>8</v>
      </c>
      <c r="H14266" s="4" t="s">
        <v>10</v>
      </c>
      <c r="I14266" s="4" t="s">
        <v>10</v>
      </c>
      <c r="J14266" s="4" t="s">
        <v>9</v>
      </c>
      <c r="K14266" s="4" t="s">
        <v>6</v>
      </c>
      <c r="L14266" s="4" t="s">
        <v>8</v>
      </c>
      <c r="M14266" s="4" t="s">
        <v>10</v>
      </c>
      <c r="N14266" s="4" t="s">
        <v>10</v>
      </c>
      <c r="O14266" s="4" t="s">
        <v>9</v>
      </c>
      <c r="P14266" s="4" t="s">
        <v>6</v>
      </c>
      <c r="Q14266" s="4" t="s">
        <v>8</v>
      </c>
    </row>
    <row r="14267" spans="1:787">
      <c r="A14267" t="n">
        <v>123712</v>
      </c>
      <c r="B14267" s="92" t="n">
        <v>257</v>
      </c>
      <c r="C14267" s="7" t="n">
        <v>4</v>
      </c>
      <c r="D14267" s="7" t="n">
        <v>65533</v>
      </c>
      <c r="E14267" s="7" t="n">
        <v>4338</v>
      </c>
      <c r="F14267" s="7" t="s">
        <v>13</v>
      </c>
      <c r="G14267" s="7" t="n">
        <f t="normal" ca="1">32-LENB(INDIRECT(ADDRESS(14267,6)))</f>
        <v>0</v>
      </c>
      <c r="H14267" s="7" t="n">
        <v>9</v>
      </c>
      <c r="I14267" s="7" t="n">
        <v>65534</v>
      </c>
      <c r="J14267" s="7" t="n">
        <v>0</v>
      </c>
      <c r="K14267" s="7" t="s">
        <v>628</v>
      </c>
      <c r="L14267" s="7" t="n">
        <f t="normal" ca="1">32-LENB(INDIRECT(ADDRESS(14267,11)))</f>
        <v>0</v>
      </c>
      <c r="M14267" s="7" t="n">
        <v>0</v>
      </c>
      <c r="N14267" s="7" t="n">
        <v>65533</v>
      </c>
      <c r="O14267" s="7" t="n">
        <v>0</v>
      </c>
      <c r="P14267" s="7" t="s">
        <v>13</v>
      </c>
      <c r="Q14267" s="7" t="n">
        <f t="normal" ca="1">32-LENB(INDIRECT(ADDRESS(14267,16)))</f>
        <v>0</v>
      </c>
    </row>
    <row r="14268" spans="1:787">
      <c r="A14268" t="s">
        <v>4</v>
      </c>
      <c r="B14268" s="4" t="s">
        <v>5</v>
      </c>
    </row>
    <row r="14269" spans="1:787">
      <c r="A14269" t="n">
        <v>123832</v>
      </c>
      <c r="B14269" s="5" t="n">
        <v>1</v>
      </c>
    </row>
    <row r="14270" spans="1:787" s="3" customFormat="1" customHeight="0">
      <c r="A14270" s="3" t="s">
        <v>2</v>
      </c>
      <c r="B14270" s="3" t="s">
        <v>926</v>
      </c>
    </row>
    <row r="14271" spans="1:787">
      <c r="A14271" t="s">
        <v>4</v>
      </c>
      <c r="B14271" s="4" t="s">
        <v>5</v>
      </c>
      <c r="C14271" s="4" t="s">
        <v>10</v>
      </c>
      <c r="D14271" s="4" t="s">
        <v>10</v>
      </c>
      <c r="E14271" s="4" t="s">
        <v>9</v>
      </c>
      <c r="F14271" s="4" t="s">
        <v>6</v>
      </c>
      <c r="G14271" s="4" t="s">
        <v>8</v>
      </c>
      <c r="H14271" s="4" t="s">
        <v>10</v>
      </c>
      <c r="I14271" s="4" t="s">
        <v>10</v>
      </c>
      <c r="J14271" s="4" t="s">
        <v>9</v>
      </c>
      <c r="K14271" s="4" t="s">
        <v>6</v>
      </c>
      <c r="L14271" s="4" t="s">
        <v>8</v>
      </c>
      <c r="M14271" s="4" t="s">
        <v>10</v>
      </c>
      <c r="N14271" s="4" t="s">
        <v>10</v>
      </c>
      <c r="O14271" s="4" t="s">
        <v>9</v>
      </c>
      <c r="P14271" s="4" t="s">
        <v>6</v>
      </c>
      <c r="Q14271" s="4" t="s">
        <v>8</v>
      </c>
    </row>
    <row r="14272" spans="1:787">
      <c r="A14272" t="n">
        <v>123840</v>
      </c>
      <c r="B14272" s="92" t="n">
        <v>257</v>
      </c>
      <c r="C14272" s="7" t="n">
        <v>4</v>
      </c>
      <c r="D14272" s="7" t="n">
        <v>65533</v>
      </c>
      <c r="E14272" s="7" t="n">
        <v>4338</v>
      </c>
      <c r="F14272" s="7" t="s">
        <v>13</v>
      </c>
      <c r="G14272" s="7" t="n">
        <f t="normal" ca="1">32-LENB(INDIRECT(ADDRESS(14272,6)))</f>
        <v>0</v>
      </c>
      <c r="H14272" s="7" t="n">
        <v>9</v>
      </c>
      <c r="I14272" s="7" t="n">
        <v>65534</v>
      </c>
      <c r="J14272" s="7" t="n">
        <v>0</v>
      </c>
      <c r="K14272" s="7" t="s">
        <v>628</v>
      </c>
      <c r="L14272" s="7" t="n">
        <f t="normal" ca="1">32-LENB(INDIRECT(ADDRESS(14272,11)))</f>
        <v>0</v>
      </c>
      <c r="M14272" s="7" t="n">
        <v>0</v>
      </c>
      <c r="N14272" s="7" t="n">
        <v>65533</v>
      </c>
      <c r="O14272" s="7" t="n">
        <v>0</v>
      </c>
      <c r="P14272" s="7" t="s">
        <v>13</v>
      </c>
      <c r="Q14272" s="7" t="n">
        <f t="normal" ca="1">32-LENB(INDIRECT(ADDRESS(14272,16)))</f>
        <v>0</v>
      </c>
    </row>
    <row r="14273" spans="1:787">
      <c r="A14273" t="s">
        <v>4</v>
      </c>
      <c r="B14273" s="4" t="s">
        <v>5</v>
      </c>
    </row>
    <row r="14274" spans="1:787">
      <c r="A14274" t="n">
        <v>123960</v>
      </c>
      <c r="B14274" s="5" t="n">
        <v>1</v>
      </c>
    </row>
    <row r="14275" spans="1:787" s="3" customFormat="1" customHeight="0">
      <c r="A14275" s="3" t="s">
        <v>2</v>
      </c>
      <c r="B14275" s="3" t="s">
        <v>927</v>
      </c>
    </row>
    <row r="14276" spans="1:787">
      <c r="A14276" t="s">
        <v>4</v>
      </c>
      <c r="B14276" s="4" t="s">
        <v>5</v>
      </c>
      <c r="C14276" s="4" t="s">
        <v>10</v>
      </c>
      <c r="D14276" s="4" t="s">
        <v>10</v>
      </c>
      <c r="E14276" s="4" t="s">
        <v>9</v>
      </c>
      <c r="F14276" s="4" t="s">
        <v>6</v>
      </c>
      <c r="G14276" s="4" t="s">
        <v>8</v>
      </c>
      <c r="H14276" s="4" t="s">
        <v>10</v>
      </c>
      <c r="I14276" s="4" t="s">
        <v>10</v>
      </c>
      <c r="J14276" s="4" t="s">
        <v>9</v>
      </c>
      <c r="K14276" s="4" t="s">
        <v>6</v>
      </c>
      <c r="L14276" s="4" t="s">
        <v>8</v>
      </c>
      <c r="M14276" s="4" t="s">
        <v>10</v>
      </c>
      <c r="N14276" s="4" t="s">
        <v>10</v>
      </c>
      <c r="O14276" s="4" t="s">
        <v>9</v>
      </c>
      <c r="P14276" s="4" t="s">
        <v>6</v>
      </c>
      <c r="Q14276" s="4" t="s">
        <v>8</v>
      </c>
    </row>
    <row r="14277" spans="1:787">
      <c r="A14277" t="n">
        <v>123968</v>
      </c>
      <c r="B14277" s="92" t="n">
        <v>257</v>
      </c>
      <c r="C14277" s="7" t="n">
        <v>4</v>
      </c>
      <c r="D14277" s="7" t="n">
        <v>65533</v>
      </c>
      <c r="E14277" s="7" t="n">
        <v>4338</v>
      </c>
      <c r="F14277" s="7" t="s">
        <v>13</v>
      </c>
      <c r="G14277" s="7" t="n">
        <f t="normal" ca="1">32-LENB(INDIRECT(ADDRESS(14277,6)))</f>
        <v>0</v>
      </c>
      <c r="H14277" s="7" t="n">
        <v>9</v>
      </c>
      <c r="I14277" s="7" t="n">
        <v>65534</v>
      </c>
      <c r="J14277" s="7" t="n">
        <v>0</v>
      </c>
      <c r="K14277" s="7" t="s">
        <v>628</v>
      </c>
      <c r="L14277" s="7" t="n">
        <f t="normal" ca="1">32-LENB(INDIRECT(ADDRESS(14277,11)))</f>
        <v>0</v>
      </c>
      <c r="M14277" s="7" t="n">
        <v>0</v>
      </c>
      <c r="N14277" s="7" t="n">
        <v>65533</v>
      </c>
      <c r="O14277" s="7" t="n">
        <v>0</v>
      </c>
      <c r="P14277" s="7" t="s">
        <v>13</v>
      </c>
      <c r="Q14277" s="7" t="n">
        <f t="normal" ca="1">32-LENB(INDIRECT(ADDRESS(14277,16)))</f>
        <v>0</v>
      </c>
    </row>
    <row r="14278" spans="1:787">
      <c r="A14278" t="s">
        <v>4</v>
      </c>
      <c r="B14278" s="4" t="s">
        <v>5</v>
      </c>
    </row>
    <row r="14279" spans="1:787">
      <c r="A14279" t="n">
        <v>124088</v>
      </c>
      <c r="B14279" s="5" t="n">
        <v>1</v>
      </c>
    </row>
    <row r="14280" spans="1:787" s="3" customFormat="1" customHeight="0">
      <c r="A14280" s="3" t="s">
        <v>2</v>
      </c>
      <c r="B14280" s="3" t="s">
        <v>928</v>
      </c>
    </row>
    <row r="14281" spans="1:787">
      <c r="A14281" t="s">
        <v>4</v>
      </c>
      <c r="B14281" s="4" t="s">
        <v>5</v>
      </c>
      <c r="C14281" s="4" t="s">
        <v>10</v>
      </c>
      <c r="D14281" s="4" t="s">
        <v>10</v>
      </c>
      <c r="E14281" s="4" t="s">
        <v>9</v>
      </c>
      <c r="F14281" s="4" t="s">
        <v>6</v>
      </c>
      <c r="G14281" s="4" t="s">
        <v>8</v>
      </c>
      <c r="H14281" s="4" t="s">
        <v>10</v>
      </c>
      <c r="I14281" s="4" t="s">
        <v>10</v>
      </c>
      <c r="J14281" s="4" t="s">
        <v>9</v>
      </c>
      <c r="K14281" s="4" t="s">
        <v>6</v>
      </c>
      <c r="L14281" s="4" t="s">
        <v>8</v>
      </c>
      <c r="M14281" s="4" t="s">
        <v>10</v>
      </c>
      <c r="N14281" s="4" t="s">
        <v>10</v>
      </c>
      <c r="O14281" s="4" t="s">
        <v>9</v>
      </c>
      <c r="P14281" s="4" t="s">
        <v>6</v>
      </c>
      <c r="Q14281" s="4" t="s">
        <v>8</v>
      </c>
    </row>
    <row r="14282" spans="1:787">
      <c r="A14282" t="n">
        <v>124096</v>
      </c>
      <c r="B14282" s="92" t="n">
        <v>257</v>
      </c>
      <c r="C14282" s="7" t="n">
        <v>4</v>
      </c>
      <c r="D14282" s="7" t="n">
        <v>65533</v>
      </c>
      <c r="E14282" s="7" t="n">
        <v>4338</v>
      </c>
      <c r="F14282" s="7" t="s">
        <v>13</v>
      </c>
      <c r="G14282" s="7" t="n">
        <f t="normal" ca="1">32-LENB(INDIRECT(ADDRESS(14282,6)))</f>
        <v>0</v>
      </c>
      <c r="H14282" s="7" t="n">
        <v>9</v>
      </c>
      <c r="I14282" s="7" t="n">
        <v>65534</v>
      </c>
      <c r="J14282" s="7" t="n">
        <v>0</v>
      </c>
      <c r="K14282" s="7" t="s">
        <v>628</v>
      </c>
      <c r="L14282" s="7" t="n">
        <f t="normal" ca="1">32-LENB(INDIRECT(ADDRESS(14282,11)))</f>
        <v>0</v>
      </c>
      <c r="M14282" s="7" t="n">
        <v>0</v>
      </c>
      <c r="N14282" s="7" t="n">
        <v>65533</v>
      </c>
      <c r="O14282" s="7" t="n">
        <v>0</v>
      </c>
      <c r="P14282" s="7" t="s">
        <v>13</v>
      </c>
      <c r="Q14282" s="7" t="n">
        <f t="normal" ca="1">32-LENB(INDIRECT(ADDRESS(14282,16)))</f>
        <v>0</v>
      </c>
    </row>
    <row r="14283" spans="1:787">
      <c r="A14283" t="s">
        <v>4</v>
      </c>
      <c r="B14283" s="4" t="s">
        <v>5</v>
      </c>
    </row>
    <row r="14284" spans="1:787">
      <c r="A14284" t="n">
        <v>124216</v>
      </c>
      <c r="B14284" s="5" t="n">
        <v>1</v>
      </c>
    </row>
    <row r="14285" spans="1:787" s="3" customFormat="1" customHeight="0">
      <c r="A14285" s="3" t="s">
        <v>2</v>
      </c>
      <c r="B14285" s="3" t="s">
        <v>929</v>
      </c>
    </row>
    <row r="14286" spans="1:787">
      <c r="A14286" t="s">
        <v>4</v>
      </c>
      <c r="B14286" s="4" t="s">
        <v>5</v>
      </c>
      <c r="C14286" s="4" t="s">
        <v>10</v>
      </c>
      <c r="D14286" s="4" t="s">
        <v>10</v>
      </c>
      <c r="E14286" s="4" t="s">
        <v>9</v>
      </c>
      <c r="F14286" s="4" t="s">
        <v>6</v>
      </c>
      <c r="G14286" s="4" t="s">
        <v>8</v>
      </c>
      <c r="H14286" s="4" t="s">
        <v>10</v>
      </c>
      <c r="I14286" s="4" t="s">
        <v>10</v>
      </c>
      <c r="J14286" s="4" t="s">
        <v>9</v>
      </c>
      <c r="K14286" s="4" t="s">
        <v>6</v>
      </c>
      <c r="L14286" s="4" t="s">
        <v>8</v>
      </c>
      <c r="M14286" s="4" t="s">
        <v>10</v>
      </c>
      <c r="N14286" s="4" t="s">
        <v>10</v>
      </c>
      <c r="O14286" s="4" t="s">
        <v>9</v>
      </c>
      <c r="P14286" s="4" t="s">
        <v>6</v>
      </c>
      <c r="Q14286" s="4" t="s">
        <v>8</v>
      </c>
    </row>
    <row r="14287" spans="1:787">
      <c r="A14287" t="n">
        <v>124224</v>
      </c>
      <c r="B14287" s="92" t="n">
        <v>257</v>
      </c>
      <c r="C14287" s="7" t="n">
        <v>4</v>
      </c>
      <c r="D14287" s="7" t="n">
        <v>65533</v>
      </c>
      <c r="E14287" s="7" t="n">
        <v>4338</v>
      </c>
      <c r="F14287" s="7" t="s">
        <v>13</v>
      </c>
      <c r="G14287" s="7" t="n">
        <f t="normal" ca="1">32-LENB(INDIRECT(ADDRESS(14287,6)))</f>
        <v>0</v>
      </c>
      <c r="H14287" s="7" t="n">
        <v>9</v>
      </c>
      <c r="I14287" s="7" t="n">
        <v>65534</v>
      </c>
      <c r="J14287" s="7" t="n">
        <v>0</v>
      </c>
      <c r="K14287" s="7" t="s">
        <v>628</v>
      </c>
      <c r="L14287" s="7" t="n">
        <f t="normal" ca="1">32-LENB(INDIRECT(ADDRESS(14287,11)))</f>
        <v>0</v>
      </c>
      <c r="M14287" s="7" t="n">
        <v>0</v>
      </c>
      <c r="N14287" s="7" t="n">
        <v>65533</v>
      </c>
      <c r="O14287" s="7" t="n">
        <v>0</v>
      </c>
      <c r="P14287" s="7" t="s">
        <v>13</v>
      </c>
      <c r="Q14287" s="7" t="n">
        <f t="normal" ca="1">32-LENB(INDIRECT(ADDRESS(14287,16)))</f>
        <v>0</v>
      </c>
    </row>
    <row r="14288" spans="1:787">
      <c r="A14288" t="s">
        <v>4</v>
      </c>
      <c r="B14288" s="4" t="s">
        <v>5</v>
      </c>
    </row>
    <row r="14289" spans="1:17">
      <c r="A14289" t="n">
        <v>124344</v>
      </c>
      <c r="B14289" s="5" t="n">
        <v>1</v>
      </c>
    </row>
    <row r="14290" spans="1:17" s="3" customFormat="1" customHeight="0">
      <c r="A14290" s="3" t="s">
        <v>2</v>
      </c>
      <c r="B14290" s="3" t="s">
        <v>930</v>
      </c>
    </row>
    <row r="14291" spans="1:17">
      <c r="A14291" t="s">
        <v>4</v>
      </c>
      <c r="B14291" s="4" t="s">
        <v>5</v>
      </c>
      <c r="C14291" s="4" t="s">
        <v>10</v>
      </c>
      <c r="D14291" s="4" t="s">
        <v>10</v>
      </c>
      <c r="E14291" s="4" t="s">
        <v>9</v>
      </c>
      <c r="F14291" s="4" t="s">
        <v>6</v>
      </c>
      <c r="G14291" s="4" t="s">
        <v>8</v>
      </c>
      <c r="H14291" s="4" t="s">
        <v>10</v>
      </c>
      <c r="I14291" s="4" t="s">
        <v>10</v>
      </c>
      <c r="J14291" s="4" t="s">
        <v>9</v>
      </c>
      <c r="K14291" s="4" t="s">
        <v>6</v>
      </c>
      <c r="L14291" s="4" t="s">
        <v>8</v>
      </c>
      <c r="M14291" s="4" t="s">
        <v>10</v>
      </c>
      <c r="N14291" s="4" t="s">
        <v>10</v>
      </c>
      <c r="O14291" s="4" t="s">
        <v>9</v>
      </c>
      <c r="P14291" s="4" t="s">
        <v>6</v>
      </c>
      <c r="Q14291" s="4" t="s">
        <v>8</v>
      </c>
    </row>
    <row r="14292" spans="1:17">
      <c r="A14292" t="n">
        <v>124352</v>
      </c>
      <c r="B14292" s="92" t="n">
        <v>257</v>
      </c>
      <c r="C14292" s="7" t="n">
        <v>4</v>
      </c>
      <c r="D14292" s="7" t="n">
        <v>65533</v>
      </c>
      <c r="E14292" s="7" t="n">
        <v>4338</v>
      </c>
      <c r="F14292" s="7" t="s">
        <v>13</v>
      </c>
      <c r="G14292" s="7" t="n">
        <f t="normal" ca="1">32-LENB(INDIRECT(ADDRESS(14292,6)))</f>
        <v>0</v>
      </c>
      <c r="H14292" s="7" t="n">
        <v>9</v>
      </c>
      <c r="I14292" s="7" t="n">
        <v>65534</v>
      </c>
      <c r="J14292" s="7" t="n">
        <v>0</v>
      </c>
      <c r="K14292" s="7" t="s">
        <v>628</v>
      </c>
      <c r="L14292" s="7" t="n">
        <f t="normal" ca="1">32-LENB(INDIRECT(ADDRESS(14292,11)))</f>
        <v>0</v>
      </c>
      <c r="M14292" s="7" t="n">
        <v>0</v>
      </c>
      <c r="N14292" s="7" t="n">
        <v>65533</v>
      </c>
      <c r="O14292" s="7" t="n">
        <v>0</v>
      </c>
      <c r="P14292" s="7" t="s">
        <v>13</v>
      </c>
      <c r="Q14292" s="7" t="n">
        <f t="normal" ca="1">32-LENB(INDIRECT(ADDRESS(14292,16)))</f>
        <v>0</v>
      </c>
    </row>
    <row r="14293" spans="1:17">
      <c r="A14293" t="s">
        <v>4</v>
      </c>
      <c r="B14293" s="4" t="s">
        <v>5</v>
      </c>
    </row>
    <row r="14294" spans="1:17">
      <c r="A14294" t="n">
        <v>124472</v>
      </c>
      <c r="B14294" s="5" t="n">
        <v>1</v>
      </c>
    </row>
    <row r="14295" spans="1:17" s="3" customFormat="1" customHeight="0">
      <c r="A14295" s="3" t="s">
        <v>2</v>
      </c>
      <c r="B14295" s="3" t="s">
        <v>931</v>
      </c>
    </row>
    <row r="14296" spans="1:17">
      <c r="A14296" t="s">
        <v>4</v>
      </c>
      <c r="B14296" s="4" t="s">
        <v>5</v>
      </c>
      <c r="C14296" s="4" t="s">
        <v>10</v>
      </c>
      <c r="D14296" s="4" t="s">
        <v>10</v>
      </c>
      <c r="E14296" s="4" t="s">
        <v>9</v>
      </c>
      <c r="F14296" s="4" t="s">
        <v>6</v>
      </c>
      <c r="G14296" s="4" t="s">
        <v>8</v>
      </c>
      <c r="H14296" s="4" t="s">
        <v>10</v>
      </c>
      <c r="I14296" s="4" t="s">
        <v>10</v>
      </c>
      <c r="J14296" s="4" t="s">
        <v>9</v>
      </c>
      <c r="K14296" s="4" t="s">
        <v>6</v>
      </c>
      <c r="L14296" s="4" t="s">
        <v>8</v>
      </c>
    </row>
    <row r="14297" spans="1:17">
      <c r="A14297" t="n">
        <v>124480</v>
      </c>
      <c r="B14297" s="92" t="n">
        <v>257</v>
      </c>
      <c r="C14297" s="7" t="n">
        <v>4</v>
      </c>
      <c r="D14297" s="7" t="n">
        <v>65533</v>
      </c>
      <c r="E14297" s="7" t="n">
        <v>4338</v>
      </c>
      <c r="F14297" s="7" t="s">
        <v>13</v>
      </c>
      <c r="G14297" s="7" t="n">
        <f t="normal" ca="1">32-LENB(INDIRECT(ADDRESS(14297,6)))</f>
        <v>0</v>
      </c>
      <c r="H14297" s="7" t="n">
        <v>0</v>
      </c>
      <c r="I14297" s="7" t="n">
        <v>65533</v>
      </c>
      <c r="J14297" s="7" t="n">
        <v>0</v>
      </c>
      <c r="K14297" s="7" t="s">
        <v>13</v>
      </c>
      <c r="L14297" s="7" t="n">
        <f t="normal" ca="1">32-LENB(INDIRECT(ADDRESS(14297,11)))</f>
        <v>0</v>
      </c>
    </row>
    <row r="14298" spans="1:17">
      <c r="A14298" t="s">
        <v>4</v>
      </c>
      <c r="B14298" s="4" t="s">
        <v>5</v>
      </c>
    </row>
    <row r="14299" spans="1:17">
      <c r="A14299" t="n">
        <v>124560</v>
      </c>
      <c r="B14299" s="5" t="n">
        <v>1</v>
      </c>
    </row>
    <row r="14300" spans="1:17" s="3" customFormat="1" customHeight="0">
      <c r="A14300" s="3" t="s">
        <v>2</v>
      </c>
      <c r="B14300" s="3" t="s">
        <v>932</v>
      </c>
    </row>
    <row r="14301" spans="1:17">
      <c r="A14301" t="s">
        <v>4</v>
      </c>
      <c r="B14301" s="4" t="s">
        <v>5</v>
      </c>
      <c r="C14301" s="4" t="s">
        <v>10</v>
      </c>
      <c r="D14301" s="4" t="s">
        <v>10</v>
      </c>
      <c r="E14301" s="4" t="s">
        <v>9</v>
      </c>
      <c r="F14301" s="4" t="s">
        <v>6</v>
      </c>
      <c r="G14301" s="4" t="s">
        <v>8</v>
      </c>
      <c r="H14301" s="4" t="s">
        <v>10</v>
      </c>
      <c r="I14301" s="4" t="s">
        <v>10</v>
      </c>
      <c r="J14301" s="4" t="s">
        <v>9</v>
      </c>
      <c r="K14301" s="4" t="s">
        <v>6</v>
      </c>
      <c r="L14301" s="4" t="s">
        <v>8</v>
      </c>
    </row>
    <row r="14302" spans="1:17">
      <c r="A14302" t="n">
        <v>124576</v>
      </c>
      <c r="B14302" s="92" t="n">
        <v>257</v>
      </c>
      <c r="C14302" s="7" t="n">
        <v>4</v>
      </c>
      <c r="D14302" s="7" t="n">
        <v>65533</v>
      </c>
      <c r="E14302" s="7" t="n">
        <v>2000</v>
      </c>
      <c r="F14302" s="7" t="s">
        <v>13</v>
      </c>
      <c r="G14302" s="7" t="n">
        <f t="normal" ca="1">32-LENB(INDIRECT(ADDRESS(14302,6)))</f>
        <v>0</v>
      </c>
      <c r="H14302" s="7" t="n">
        <v>0</v>
      </c>
      <c r="I14302" s="7" t="n">
        <v>65533</v>
      </c>
      <c r="J14302" s="7" t="n">
        <v>0</v>
      </c>
      <c r="K14302" s="7" t="s">
        <v>13</v>
      </c>
      <c r="L14302" s="7" t="n">
        <f t="normal" ca="1">32-LENB(INDIRECT(ADDRESS(14302,11)))</f>
        <v>0</v>
      </c>
    </row>
    <row r="14303" spans="1:17">
      <c r="A14303" t="s">
        <v>4</v>
      </c>
      <c r="B14303" s="4" t="s">
        <v>5</v>
      </c>
    </row>
    <row r="14304" spans="1:17">
      <c r="A14304" t="n">
        <v>124656</v>
      </c>
      <c r="B14304" s="5" t="n">
        <v>1</v>
      </c>
    </row>
    <row r="14305" spans="1:17" s="3" customFormat="1" customHeight="0">
      <c r="A14305" s="3" t="s">
        <v>2</v>
      </c>
      <c r="B14305" s="3" t="s">
        <v>933</v>
      </c>
    </row>
    <row r="14306" spans="1:17">
      <c r="A14306" t="s">
        <v>4</v>
      </c>
      <c r="B14306" s="4" t="s">
        <v>5</v>
      </c>
      <c r="C14306" s="4" t="s">
        <v>10</v>
      </c>
      <c r="D14306" s="4" t="s">
        <v>10</v>
      </c>
      <c r="E14306" s="4" t="s">
        <v>9</v>
      </c>
      <c r="F14306" s="4" t="s">
        <v>6</v>
      </c>
      <c r="G14306" s="4" t="s">
        <v>8</v>
      </c>
      <c r="H14306" s="4" t="s">
        <v>10</v>
      </c>
      <c r="I14306" s="4" t="s">
        <v>10</v>
      </c>
      <c r="J14306" s="4" t="s">
        <v>9</v>
      </c>
      <c r="K14306" s="4" t="s">
        <v>6</v>
      </c>
      <c r="L14306" s="4" t="s">
        <v>8</v>
      </c>
      <c r="M14306" s="4" t="s">
        <v>10</v>
      </c>
      <c r="N14306" s="4" t="s">
        <v>10</v>
      </c>
      <c r="O14306" s="4" t="s">
        <v>9</v>
      </c>
      <c r="P14306" s="4" t="s">
        <v>6</v>
      </c>
      <c r="Q14306" s="4" t="s">
        <v>8</v>
      </c>
    </row>
    <row r="14307" spans="1:17">
      <c r="A14307" t="n">
        <v>124672</v>
      </c>
      <c r="B14307" s="92" t="n">
        <v>257</v>
      </c>
      <c r="C14307" s="7" t="n">
        <v>4</v>
      </c>
      <c r="D14307" s="7" t="n">
        <v>65533</v>
      </c>
      <c r="E14307" s="7" t="n">
        <v>4339</v>
      </c>
      <c r="F14307" s="7" t="s">
        <v>13</v>
      </c>
      <c r="G14307" s="7" t="n">
        <f t="normal" ca="1">32-LENB(INDIRECT(ADDRESS(14307,6)))</f>
        <v>0</v>
      </c>
      <c r="H14307" s="7" t="n">
        <v>4</v>
      </c>
      <c r="I14307" s="7" t="n">
        <v>65533</v>
      </c>
      <c r="J14307" s="7" t="n">
        <v>4227</v>
      </c>
      <c r="K14307" s="7" t="s">
        <v>13</v>
      </c>
      <c r="L14307" s="7" t="n">
        <f t="normal" ca="1">32-LENB(INDIRECT(ADDRESS(14307,11)))</f>
        <v>0</v>
      </c>
      <c r="M14307" s="7" t="n">
        <v>0</v>
      </c>
      <c r="N14307" s="7" t="n">
        <v>65533</v>
      </c>
      <c r="O14307" s="7" t="n">
        <v>0</v>
      </c>
      <c r="P14307" s="7" t="s">
        <v>13</v>
      </c>
      <c r="Q14307" s="7" t="n">
        <f t="normal" ca="1">32-LENB(INDIRECT(ADDRESS(14307,16)))</f>
        <v>0</v>
      </c>
    </row>
    <row r="14308" spans="1:17">
      <c r="A14308" t="s">
        <v>4</v>
      </c>
      <c r="B14308" s="4" t="s">
        <v>5</v>
      </c>
    </row>
    <row r="14309" spans="1:17">
      <c r="A14309" t="n">
        <v>124792</v>
      </c>
      <c r="B14309" s="5" t="n">
        <v>1</v>
      </c>
    </row>
    <row r="14310" spans="1:17" s="3" customFormat="1" customHeight="0">
      <c r="A14310" s="3" t="s">
        <v>2</v>
      </c>
      <c r="B14310" s="3" t="s">
        <v>934</v>
      </c>
    </row>
    <row r="14311" spans="1:17">
      <c r="A14311" t="s">
        <v>4</v>
      </c>
      <c r="B14311" s="4" t="s">
        <v>5</v>
      </c>
      <c r="C14311" s="4" t="s">
        <v>10</v>
      </c>
      <c r="D14311" s="4" t="s">
        <v>10</v>
      </c>
      <c r="E14311" s="4" t="s">
        <v>9</v>
      </c>
      <c r="F14311" s="4" t="s">
        <v>6</v>
      </c>
      <c r="G14311" s="4" t="s">
        <v>8</v>
      </c>
      <c r="H14311" s="4" t="s">
        <v>10</v>
      </c>
      <c r="I14311" s="4" t="s">
        <v>10</v>
      </c>
      <c r="J14311" s="4" t="s">
        <v>9</v>
      </c>
      <c r="K14311" s="4" t="s">
        <v>6</v>
      </c>
      <c r="L14311" s="4" t="s">
        <v>8</v>
      </c>
      <c r="M14311" s="4" t="s">
        <v>10</v>
      </c>
      <c r="N14311" s="4" t="s">
        <v>10</v>
      </c>
      <c r="O14311" s="4" t="s">
        <v>9</v>
      </c>
      <c r="P14311" s="4" t="s">
        <v>6</v>
      </c>
      <c r="Q14311" s="4" t="s">
        <v>8</v>
      </c>
    </row>
    <row r="14312" spans="1:17">
      <c r="A14312" t="n">
        <v>124800</v>
      </c>
      <c r="B14312" s="92" t="n">
        <v>257</v>
      </c>
      <c r="C14312" s="7" t="n">
        <v>4</v>
      </c>
      <c r="D14312" s="7" t="n">
        <v>65533</v>
      </c>
      <c r="E14312" s="7" t="n">
        <v>4339</v>
      </c>
      <c r="F14312" s="7" t="s">
        <v>13</v>
      </c>
      <c r="G14312" s="7" t="n">
        <f t="normal" ca="1">32-LENB(INDIRECT(ADDRESS(14312,6)))</f>
        <v>0</v>
      </c>
      <c r="H14312" s="7" t="n">
        <v>4</v>
      </c>
      <c r="I14312" s="7" t="n">
        <v>65533</v>
      </c>
      <c r="J14312" s="7" t="n">
        <v>4227</v>
      </c>
      <c r="K14312" s="7" t="s">
        <v>13</v>
      </c>
      <c r="L14312" s="7" t="n">
        <f t="normal" ca="1">32-LENB(INDIRECT(ADDRESS(14312,11)))</f>
        <v>0</v>
      </c>
      <c r="M14312" s="7" t="n">
        <v>0</v>
      </c>
      <c r="N14312" s="7" t="n">
        <v>65533</v>
      </c>
      <c r="O14312" s="7" t="n">
        <v>0</v>
      </c>
      <c r="P14312" s="7" t="s">
        <v>13</v>
      </c>
      <c r="Q14312" s="7" t="n">
        <f t="normal" ca="1">32-LENB(INDIRECT(ADDRESS(14312,16)))</f>
        <v>0</v>
      </c>
    </row>
    <row r="14313" spans="1:17">
      <c r="A14313" t="s">
        <v>4</v>
      </c>
      <c r="B14313" s="4" t="s">
        <v>5</v>
      </c>
    </row>
    <row r="14314" spans="1:17">
      <c r="A14314" t="n">
        <v>124920</v>
      </c>
      <c r="B14314" s="5" t="n">
        <v>1</v>
      </c>
    </row>
    <row r="14315" spans="1:17" s="3" customFormat="1" customHeight="0">
      <c r="A14315" s="3" t="s">
        <v>2</v>
      </c>
      <c r="B14315" s="3" t="s">
        <v>935</v>
      </c>
    </row>
    <row r="14316" spans="1:17">
      <c r="A14316" t="s">
        <v>4</v>
      </c>
      <c r="B14316" s="4" t="s">
        <v>5</v>
      </c>
      <c r="C14316" s="4" t="s">
        <v>10</v>
      </c>
      <c r="D14316" s="4" t="s">
        <v>10</v>
      </c>
      <c r="E14316" s="4" t="s">
        <v>9</v>
      </c>
      <c r="F14316" s="4" t="s">
        <v>6</v>
      </c>
      <c r="G14316" s="4" t="s">
        <v>8</v>
      </c>
      <c r="H14316" s="4" t="s">
        <v>10</v>
      </c>
      <c r="I14316" s="4" t="s">
        <v>10</v>
      </c>
      <c r="J14316" s="4" t="s">
        <v>9</v>
      </c>
      <c r="K14316" s="4" t="s">
        <v>6</v>
      </c>
      <c r="L14316" s="4" t="s">
        <v>8</v>
      </c>
      <c r="M14316" s="4" t="s">
        <v>10</v>
      </c>
      <c r="N14316" s="4" t="s">
        <v>10</v>
      </c>
      <c r="O14316" s="4" t="s">
        <v>9</v>
      </c>
      <c r="P14316" s="4" t="s">
        <v>6</v>
      </c>
      <c r="Q14316" s="4" t="s">
        <v>8</v>
      </c>
    </row>
    <row r="14317" spans="1:17">
      <c r="A14317" t="n">
        <v>124928</v>
      </c>
      <c r="B14317" s="92" t="n">
        <v>257</v>
      </c>
      <c r="C14317" s="7" t="n">
        <v>4</v>
      </c>
      <c r="D14317" s="7" t="n">
        <v>65533</v>
      </c>
      <c r="E14317" s="7" t="n">
        <v>4339</v>
      </c>
      <c r="F14317" s="7" t="s">
        <v>13</v>
      </c>
      <c r="G14317" s="7" t="n">
        <f t="normal" ca="1">32-LENB(INDIRECT(ADDRESS(14317,6)))</f>
        <v>0</v>
      </c>
      <c r="H14317" s="7" t="n">
        <v>4</v>
      </c>
      <c r="I14317" s="7" t="n">
        <v>65533</v>
      </c>
      <c r="J14317" s="7" t="n">
        <v>4227</v>
      </c>
      <c r="K14317" s="7" t="s">
        <v>13</v>
      </c>
      <c r="L14317" s="7" t="n">
        <f t="normal" ca="1">32-LENB(INDIRECT(ADDRESS(14317,11)))</f>
        <v>0</v>
      </c>
      <c r="M14317" s="7" t="n">
        <v>0</v>
      </c>
      <c r="N14317" s="7" t="n">
        <v>65533</v>
      </c>
      <c r="O14317" s="7" t="n">
        <v>0</v>
      </c>
      <c r="P14317" s="7" t="s">
        <v>13</v>
      </c>
      <c r="Q14317" s="7" t="n">
        <f t="normal" ca="1">32-LENB(INDIRECT(ADDRESS(14317,16)))</f>
        <v>0</v>
      </c>
    </row>
    <row r="14318" spans="1:17">
      <c r="A14318" t="s">
        <v>4</v>
      </c>
      <c r="B14318" s="4" t="s">
        <v>5</v>
      </c>
    </row>
    <row r="14319" spans="1:17">
      <c r="A14319" t="n">
        <v>125048</v>
      </c>
      <c r="B14319" s="5" t="n">
        <v>1</v>
      </c>
    </row>
    <row r="14320" spans="1:17" s="3" customFormat="1" customHeight="0">
      <c r="A14320" s="3" t="s">
        <v>2</v>
      </c>
      <c r="B14320" s="3" t="s">
        <v>936</v>
      </c>
    </row>
    <row r="14321" spans="1:17">
      <c r="A14321" t="s">
        <v>4</v>
      </c>
      <c r="B14321" s="4" t="s">
        <v>5</v>
      </c>
      <c r="C14321" s="4" t="s">
        <v>10</v>
      </c>
      <c r="D14321" s="4" t="s">
        <v>10</v>
      </c>
      <c r="E14321" s="4" t="s">
        <v>9</v>
      </c>
      <c r="F14321" s="4" t="s">
        <v>6</v>
      </c>
      <c r="G14321" s="4" t="s">
        <v>8</v>
      </c>
      <c r="H14321" s="4" t="s">
        <v>10</v>
      </c>
      <c r="I14321" s="4" t="s">
        <v>10</v>
      </c>
      <c r="J14321" s="4" t="s">
        <v>9</v>
      </c>
      <c r="K14321" s="4" t="s">
        <v>6</v>
      </c>
      <c r="L14321" s="4" t="s">
        <v>8</v>
      </c>
      <c r="M14321" s="4" t="s">
        <v>10</v>
      </c>
      <c r="N14321" s="4" t="s">
        <v>10</v>
      </c>
      <c r="O14321" s="4" t="s">
        <v>9</v>
      </c>
      <c r="P14321" s="4" t="s">
        <v>6</v>
      </c>
      <c r="Q14321" s="4" t="s">
        <v>8</v>
      </c>
    </row>
    <row r="14322" spans="1:17">
      <c r="A14322" t="n">
        <v>125056</v>
      </c>
      <c r="B14322" s="92" t="n">
        <v>257</v>
      </c>
      <c r="C14322" s="7" t="n">
        <v>4</v>
      </c>
      <c r="D14322" s="7" t="n">
        <v>65533</v>
      </c>
      <c r="E14322" s="7" t="n">
        <v>4339</v>
      </c>
      <c r="F14322" s="7" t="s">
        <v>13</v>
      </c>
      <c r="G14322" s="7" t="n">
        <f t="normal" ca="1">32-LENB(INDIRECT(ADDRESS(14322,6)))</f>
        <v>0</v>
      </c>
      <c r="H14322" s="7" t="n">
        <v>4</v>
      </c>
      <c r="I14322" s="7" t="n">
        <v>65533</v>
      </c>
      <c r="J14322" s="7" t="n">
        <v>4227</v>
      </c>
      <c r="K14322" s="7" t="s">
        <v>13</v>
      </c>
      <c r="L14322" s="7" t="n">
        <f t="normal" ca="1">32-LENB(INDIRECT(ADDRESS(14322,11)))</f>
        <v>0</v>
      </c>
      <c r="M14322" s="7" t="n">
        <v>0</v>
      </c>
      <c r="N14322" s="7" t="n">
        <v>65533</v>
      </c>
      <c r="O14322" s="7" t="n">
        <v>0</v>
      </c>
      <c r="P14322" s="7" t="s">
        <v>13</v>
      </c>
      <c r="Q14322" s="7" t="n">
        <f t="normal" ca="1">32-LENB(INDIRECT(ADDRESS(14322,16)))</f>
        <v>0</v>
      </c>
    </row>
    <row r="14323" spans="1:17">
      <c r="A14323" t="s">
        <v>4</v>
      </c>
      <c r="B14323" s="4" t="s">
        <v>5</v>
      </c>
    </row>
    <row r="14324" spans="1:17">
      <c r="A14324" t="n">
        <v>125176</v>
      </c>
      <c r="B14324" s="5" t="n">
        <v>1</v>
      </c>
    </row>
    <row r="14325" spans="1:17" s="3" customFormat="1" customHeight="0">
      <c r="A14325" s="3" t="s">
        <v>2</v>
      </c>
      <c r="B14325" s="3" t="s">
        <v>937</v>
      </c>
    </row>
    <row r="14326" spans="1:17">
      <c r="A14326" t="s">
        <v>4</v>
      </c>
      <c r="B14326" s="4" t="s">
        <v>5</v>
      </c>
      <c r="C14326" s="4" t="s">
        <v>10</v>
      </c>
      <c r="D14326" s="4" t="s">
        <v>10</v>
      </c>
      <c r="E14326" s="4" t="s">
        <v>9</v>
      </c>
      <c r="F14326" s="4" t="s">
        <v>6</v>
      </c>
      <c r="G14326" s="4" t="s">
        <v>8</v>
      </c>
      <c r="H14326" s="4" t="s">
        <v>10</v>
      </c>
      <c r="I14326" s="4" t="s">
        <v>10</v>
      </c>
      <c r="J14326" s="4" t="s">
        <v>9</v>
      </c>
      <c r="K14326" s="4" t="s">
        <v>6</v>
      </c>
      <c r="L14326" s="4" t="s">
        <v>8</v>
      </c>
      <c r="M14326" s="4" t="s">
        <v>10</v>
      </c>
      <c r="N14326" s="4" t="s">
        <v>10</v>
      </c>
      <c r="O14326" s="4" t="s">
        <v>9</v>
      </c>
      <c r="P14326" s="4" t="s">
        <v>6</v>
      </c>
      <c r="Q14326" s="4" t="s">
        <v>8</v>
      </c>
    </row>
    <row r="14327" spans="1:17">
      <c r="A14327" t="n">
        <v>125184</v>
      </c>
      <c r="B14327" s="92" t="n">
        <v>257</v>
      </c>
      <c r="C14327" s="7" t="n">
        <v>4</v>
      </c>
      <c r="D14327" s="7" t="n">
        <v>65533</v>
      </c>
      <c r="E14327" s="7" t="n">
        <v>4339</v>
      </c>
      <c r="F14327" s="7" t="s">
        <v>13</v>
      </c>
      <c r="G14327" s="7" t="n">
        <f t="normal" ca="1">32-LENB(INDIRECT(ADDRESS(14327,6)))</f>
        <v>0</v>
      </c>
      <c r="H14327" s="7" t="n">
        <v>4</v>
      </c>
      <c r="I14327" s="7" t="n">
        <v>65533</v>
      </c>
      <c r="J14327" s="7" t="n">
        <v>4227</v>
      </c>
      <c r="K14327" s="7" t="s">
        <v>13</v>
      </c>
      <c r="L14327" s="7" t="n">
        <f t="normal" ca="1">32-LENB(INDIRECT(ADDRESS(14327,11)))</f>
        <v>0</v>
      </c>
      <c r="M14327" s="7" t="n">
        <v>0</v>
      </c>
      <c r="N14327" s="7" t="n">
        <v>65533</v>
      </c>
      <c r="O14327" s="7" t="n">
        <v>0</v>
      </c>
      <c r="P14327" s="7" t="s">
        <v>13</v>
      </c>
      <c r="Q14327" s="7" t="n">
        <f t="normal" ca="1">32-LENB(INDIRECT(ADDRESS(14327,16)))</f>
        <v>0</v>
      </c>
    </row>
    <row r="14328" spans="1:17">
      <c r="A14328" t="s">
        <v>4</v>
      </c>
      <c r="B14328" s="4" t="s">
        <v>5</v>
      </c>
    </row>
    <row r="14329" spans="1:17">
      <c r="A14329" t="n">
        <v>125304</v>
      </c>
      <c r="B14329" s="5" t="n">
        <v>1</v>
      </c>
    </row>
    <row r="14330" spans="1:17" s="3" customFormat="1" customHeight="0">
      <c r="A14330" s="3" t="s">
        <v>2</v>
      </c>
      <c r="B14330" s="3" t="s">
        <v>938</v>
      </c>
    </row>
    <row r="14331" spans="1:17">
      <c r="A14331" t="s">
        <v>4</v>
      </c>
      <c r="B14331" s="4" t="s">
        <v>5</v>
      </c>
      <c r="C14331" s="4" t="s">
        <v>10</v>
      </c>
      <c r="D14331" s="4" t="s">
        <v>10</v>
      </c>
      <c r="E14331" s="4" t="s">
        <v>9</v>
      </c>
      <c r="F14331" s="4" t="s">
        <v>6</v>
      </c>
      <c r="G14331" s="4" t="s">
        <v>8</v>
      </c>
      <c r="H14331" s="4" t="s">
        <v>10</v>
      </c>
      <c r="I14331" s="4" t="s">
        <v>10</v>
      </c>
      <c r="J14331" s="4" t="s">
        <v>9</v>
      </c>
      <c r="K14331" s="4" t="s">
        <v>6</v>
      </c>
      <c r="L14331" s="4" t="s">
        <v>8</v>
      </c>
      <c r="M14331" s="4" t="s">
        <v>10</v>
      </c>
      <c r="N14331" s="4" t="s">
        <v>10</v>
      </c>
      <c r="O14331" s="4" t="s">
        <v>9</v>
      </c>
      <c r="P14331" s="4" t="s">
        <v>6</v>
      </c>
      <c r="Q14331" s="4" t="s">
        <v>8</v>
      </c>
    </row>
    <row r="14332" spans="1:17">
      <c r="A14332" t="n">
        <v>125312</v>
      </c>
      <c r="B14332" s="92" t="n">
        <v>257</v>
      </c>
      <c r="C14332" s="7" t="n">
        <v>4</v>
      </c>
      <c r="D14332" s="7" t="n">
        <v>65533</v>
      </c>
      <c r="E14332" s="7" t="n">
        <v>4339</v>
      </c>
      <c r="F14332" s="7" t="s">
        <v>13</v>
      </c>
      <c r="G14332" s="7" t="n">
        <f t="normal" ca="1">32-LENB(INDIRECT(ADDRESS(14332,6)))</f>
        <v>0</v>
      </c>
      <c r="H14332" s="7" t="n">
        <v>4</v>
      </c>
      <c r="I14332" s="7" t="n">
        <v>65533</v>
      </c>
      <c r="J14332" s="7" t="n">
        <v>4227</v>
      </c>
      <c r="K14332" s="7" t="s">
        <v>13</v>
      </c>
      <c r="L14332" s="7" t="n">
        <f t="normal" ca="1">32-LENB(INDIRECT(ADDRESS(14332,11)))</f>
        <v>0</v>
      </c>
      <c r="M14332" s="7" t="n">
        <v>0</v>
      </c>
      <c r="N14332" s="7" t="n">
        <v>65533</v>
      </c>
      <c r="O14332" s="7" t="n">
        <v>0</v>
      </c>
      <c r="P14332" s="7" t="s">
        <v>13</v>
      </c>
      <c r="Q14332" s="7" t="n">
        <f t="normal" ca="1">32-LENB(INDIRECT(ADDRESS(14332,16)))</f>
        <v>0</v>
      </c>
    </row>
    <row r="14333" spans="1:17">
      <c r="A14333" t="s">
        <v>4</v>
      </c>
      <c r="B14333" s="4" t="s">
        <v>5</v>
      </c>
    </row>
    <row r="14334" spans="1:17">
      <c r="A14334" t="n">
        <v>125432</v>
      </c>
      <c r="B14334" s="5" t="n">
        <v>1</v>
      </c>
    </row>
    <row r="14335" spans="1:17" s="3" customFormat="1" customHeight="0">
      <c r="A14335" s="3" t="s">
        <v>2</v>
      </c>
      <c r="B14335" s="3" t="s">
        <v>939</v>
      </c>
    </row>
    <row r="14336" spans="1:17">
      <c r="A14336" t="s">
        <v>4</v>
      </c>
      <c r="B14336" s="4" t="s">
        <v>5</v>
      </c>
      <c r="C14336" s="4" t="s">
        <v>10</v>
      </c>
      <c r="D14336" s="4" t="s">
        <v>10</v>
      </c>
      <c r="E14336" s="4" t="s">
        <v>9</v>
      </c>
      <c r="F14336" s="4" t="s">
        <v>6</v>
      </c>
      <c r="G14336" s="4" t="s">
        <v>8</v>
      </c>
      <c r="H14336" s="4" t="s">
        <v>10</v>
      </c>
      <c r="I14336" s="4" t="s">
        <v>10</v>
      </c>
      <c r="J14336" s="4" t="s">
        <v>9</v>
      </c>
      <c r="K14336" s="4" t="s">
        <v>6</v>
      </c>
      <c r="L14336" s="4" t="s">
        <v>8</v>
      </c>
      <c r="M14336" s="4" t="s">
        <v>10</v>
      </c>
      <c r="N14336" s="4" t="s">
        <v>10</v>
      </c>
      <c r="O14336" s="4" t="s">
        <v>9</v>
      </c>
      <c r="P14336" s="4" t="s">
        <v>6</v>
      </c>
      <c r="Q14336" s="4" t="s">
        <v>8</v>
      </c>
    </row>
    <row r="14337" spans="1:17">
      <c r="A14337" t="n">
        <v>125440</v>
      </c>
      <c r="B14337" s="92" t="n">
        <v>257</v>
      </c>
      <c r="C14337" s="7" t="n">
        <v>4</v>
      </c>
      <c r="D14337" s="7" t="n">
        <v>65533</v>
      </c>
      <c r="E14337" s="7" t="n">
        <v>4339</v>
      </c>
      <c r="F14337" s="7" t="s">
        <v>13</v>
      </c>
      <c r="G14337" s="7" t="n">
        <f t="normal" ca="1">32-LENB(INDIRECT(ADDRESS(14337,6)))</f>
        <v>0</v>
      </c>
      <c r="H14337" s="7" t="n">
        <v>4</v>
      </c>
      <c r="I14337" s="7" t="n">
        <v>65533</v>
      </c>
      <c r="J14337" s="7" t="n">
        <v>4227</v>
      </c>
      <c r="K14337" s="7" t="s">
        <v>13</v>
      </c>
      <c r="L14337" s="7" t="n">
        <f t="normal" ca="1">32-LENB(INDIRECT(ADDRESS(14337,11)))</f>
        <v>0</v>
      </c>
      <c r="M14337" s="7" t="n">
        <v>0</v>
      </c>
      <c r="N14337" s="7" t="n">
        <v>65533</v>
      </c>
      <c r="O14337" s="7" t="n">
        <v>0</v>
      </c>
      <c r="P14337" s="7" t="s">
        <v>13</v>
      </c>
      <c r="Q14337" s="7" t="n">
        <f t="normal" ca="1">32-LENB(INDIRECT(ADDRESS(14337,16)))</f>
        <v>0</v>
      </c>
    </row>
    <row r="14338" spans="1:17">
      <c r="A14338" t="s">
        <v>4</v>
      </c>
      <c r="B14338" s="4" t="s">
        <v>5</v>
      </c>
    </row>
    <row r="14339" spans="1:17">
      <c r="A14339" t="n">
        <v>125560</v>
      </c>
      <c r="B14339" s="5" t="n">
        <v>1</v>
      </c>
    </row>
    <row r="14340" spans="1:17" s="3" customFormat="1" customHeight="0">
      <c r="A14340" s="3" t="s">
        <v>2</v>
      </c>
      <c r="B14340" s="3" t="s">
        <v>940</v>
      </c>
    </row>
    <row r="14341" spans="1:17">
      <c r="A14341" t="s">
        <v>4</v>
      </c>
      <c r="B14341" s="4" t="s">
        <v>5</v>
      </c>
      <c r="C14341" s="4" t="s">
        <v>10</v>
      </c>
      <c r="D14341" s="4" t="s">
        <v>10</v>
      </c>
      <c r="E14341" s="4" t="s">
        <v>9</v>
      </c>
      <c r="F14341" s="4" t="s">
        <v>6</v>
      </c>
      <c r="G14341" s="4" t="s">
        <v>8</v>
      </c>
      <c r="H14341" s="4" t="s">
        <v>10</v>
      </c>
      <c r="I14341" s="4" t="s">
        <v>10</v>
      </c>
      <c r="J14341" s="4" t="s">
        <v>9</v>
      </c>
      <c r="K14341" s="4" t="s">
        <v>6</v>
      </c>
      <c r="L14341" s="4" t="s">
        <v>8</v>
      </c>
      <c r="M14341" s="4" t="s">
        <v>10</v>
      </c>
      <c r="N14341" s="4" t="s">
        <v>10</v>
      </c>
      <c r="O14341" s="4" t="s">
        <v>9</v>
      </c>
      <c r="P14341" s="4" t="s">
        <v>6</v>
      </c>
      <c r="Q14341" s="4" t="s">
        <v>8</v>
      </c>
    </row>
    <row r="14342" spans="1:17">
      <c r="A14342" t="n">
        <v>125568</v>
      </c>
      <c r="B14342" s="92" t="n">
        <v>257</v>
      </c>
      <c r="C14342" s="7" t="n">
        <v>4</v>
      </c>
      <c r="D14342" s="7" t="n">
        <v>65533</v>
      </c>
      <c r="E14342" s="7" t="n">
        <v>4339</v>
      </c>
      <c r="F14342" s="7" t="s">
        <v>13</v>
      </c>
      <c r="G14342" s="7" t="n">
        <f t="normal" ca="1">32-LENB(INDIRECT(ADDRESS(14342,6)))</f>
        <v>0</v>
      </c>
      <c r="H14342" s="7" t="n">
        <v>4</v>
      </c>
      <c r="I14342" s="7" t="n">
        <v>65533</v>
      </c>
      <c r="J14342" s="7" t="n">
        <v>4227</v>
      </c>
      <c r="K14342" s="7" t="s">
        <v>13</v>
      </c>
      <c r="L14342" s="7" t="n">
        <f t="normal" ca="1">32-LENB(INDIRECT(ADDRESS(14342,11)))</f>
        <v>0</v>
      </c>
      <c r="M14342" s="7" t="n">
        <v>0</v>
      </c>
      <c r="N14342" s="7" t="n">
        <v>65533</v>
      </c>
      <c r="O14342" s="7" t="n">
        <v>0</v>
      </c>
      <c r="P14342" s="7" t="s">
        <v>13</v>
      </c>
      <c r="Q14342" s="7" t="n">
        <f t="normal" ca="1">32-LENB(INDIRECT(ADDRESS(14342,16)))</f>
        <v>0</v>
      </c>
    </row>
    <row r="14343" spans="1:17">
      <c r="A14343" t="s">
        <v>4</v>
      </c>
      <c r="B14343" s="4" t="s">
        <v>5</v>
      </c>
    </row>
    <row r="14344" spans="1:17">
      <c r="A14344" t="n">
        <v>125688</v>
      </c>
      <c r="B14344" s="5" t="n">
        <v>1</v>
      </c>
    </row>
    <row r="14345" spans="1:17" s="3" customFormat="1" customHeight="0">
      <c r="A14345" s="3" t="s">
        <v>2</v>
      </c>
      <c r="B14345" s="3" t="s">
        <v>941</v>
      </c>
    </row>
    <row r="14346" spans="1:17">
      <c r="A14346" t="s">
        <v>4</v>
      </c>
      <c r="B14346" s="4" t="s">
        <v>5</v>
      </c>
      <c r="C14346" s="4" t="s">
        <v>10</v>
      </c>
      <c r="D14346" s="4" t="s">
        <v>10</v>
      </c>
      <c r="E14346" s="4" t="s">
        <v>9</v>
      </c>
      <c r="F14346" s="4" t="s">
        <v>6</v>
      </c>
      <c r="G14346" s="4" t="s">
        <v>8</v>
      </c>
      <c r="H14346" s="4" t="s">
        <v>10</v>
      </c>
      <c r="I14346" s="4" t="s">
        <v>10</v>
      </c>
      <c r="J14346" s="4" t="s">
        <v>9</v>
      </c>
      <c r="K14346" s="4" t="s">
        <v>6</v>
      </c>
      <c r="L14346" s="4" t="s">
        <v>8</v>
      </c>
      <c r="M14346" s="4" t="s">
        <v>10</v>
      </c>
      <c r="N14346" s="4" t="s">
        <v>10</v>
      </c>
      <c r="O14346" s="4" t="s">
        <v>9</v>
      </c>
      <c r="P14346" s="4" t="s">
        <v>6</v>
      </c>
      <c r="Q14346" s="4" t="s">
        <v>8</v>
      </c>
      <c r="R14346" s="4" t="s">
        <v>10</v>
      </c>
      <c r="S14346" s="4" t="s">
        <v>10</v>
      </c>
      <c r="T14346" s="4" t="s">
        <v>9</v>
      </c>
      <c r="U14346" s="4" t="s">
        <v>6</v>
      </c>
      <c r="V14346" s="4" t="s">
        <v>8</v>
      </c>
    </row>
    <row r="14347" spans="1:17">
      <c r="A14347" t="n">
        <v>125696</v>
      </c>
      <c r="B14347" s="92" t="n">
        <v>257</v>
      </c>
      <c r="C14347" s="7" t="n">
        <v>4</v>
      </c>
      <c r="D14347" s="7" t="n">
        <v>65533</v>
      </c>
      <c r="E14347" s="7" t="n">
        <v>2003</v>
      </c>
      <c r="F14347" s="7" t="s">
        <v>13</v>
      </c>
      <c r="G14347" s="7" t="n">
        <f t="normal" ca="1">32-LENB(INDIRECT(ADDRESS(14347,6)))</f>
        <v>0</v>
      </c>
      <c r="H14347" s="7" t="n">
        <v>4</v>
      </c>
      <c r="I14347" s="7" t="n">
        <v>65533</v>
      </c>
      <c r="J14347" s="7" t="n">
        <v>4255</v>
      </c>
      <c r="K14347" s="7" t="s">
        <v>13</v>
      </c>
      <c r="L14347" s="7" t="n">
        <f t="normal" ca="1">32-LENB(INDIRECT(ADDRESS(14347,11)))</f>
        <v>0</v>
      </c>
      <c r="M14347" s="7" t="n">
        <v>4</v>
      </c>
      <c r="N14347" s="7" t="n">
        <v>65533</v>
      </c>
      <c r="O14347" s="7" t="n">
        <v>4014</v>
      </c>
      <c r="P14347" s="7" t="s">
        <v>13</v>
      </c>
      <c r="Q14347" s="7" t="n">
        <f t="normal" ca="1">32-LENB(INDIRECT(ADDRESS(14347,16)))</f>
        <v>0</v>
      </c>
      <c r="R14347" s="7" t="n">
        <v>0</v>
      </c>
      <c r="S14347" s="7" t="n">
        <v>65533</v>
      </c>
      <c r="T14347" s="7" t="n">
        <v>0</v>
      </c>
      <c r="U14347" s="7" t="s">
        <v>13</v>
      </c>
      <c r="V14347" s="7" t="n">
        <f t="normal" ca="1">32-LENB(INDIRECT(ADDRESS(14347,21)))</f>
        <v>0</v>
      </c>
    </row>
    <row r="14348" spans="1:17">
      <c r="A14348" t="s">
        <v>4</v>
      </c>
      <c r="B14348" s="4" t="s">
        <v>5</v>
      </c>
    </row>
    <row r="14349" spans="1:17">
      <c r="A14349" t="n">
        <v>125856</v>
      </c>
      <c r="B14349" s="5" t="n">
        <v>1</v>
      </c>
    </row>
    <row r="14350" spans="1:17" s="3" customFormat="1" customHeight="0">
      <c r="A14350" s="3" t="s">
        <v>2</v>
      </c>
      <c r="B14350" s="3" t="s">
        <v>942</v>
      </c>
    </row>
    <row r="14351" spans="1:17">
      <c r="A14351" t="s">
        <v>4</v>
      </c>
      <c r="B14351" s="4" t="s">
        <v>5</v>
      </c>
      <c r="C14351" s="4" t="s">
        <v>10</v>
      </c>
      <c r="D14351" s="4" t="s">
        <v>10</v>
      </c>
      <c r="E14351" s="4" t="s">
        <v>9</v>
      </c>
      <c r="F14351" s="4" t="s">
        <v>6</v>
      </c>
      <c r="G14351" s="4" t="s">
        <v>8</v>
      </c>
      <c r="H14351" s="4" t="s">
        <v>10</v>
      </c>
      <c r="I14351" s="4" t="s">
        <v>10</v>
      </c>
      <c r="J14351" s="4" t="s">
        <v>9</v>
      </c>
      <c r="K14351" s="4" t="s">
        <v>6</v>
      </c>
      <c r="L14351" s="4" t="s">
        <v>8</v>
      </c>
    </row>
    <row r="14352" spans="1:17">
      <c r="A14352" t="n">
        <v>125872</v>
      </c>
      <c r="B14352" s="92" t="n">
        <v>257</v>
      </c>
      <c r="C14352" s="7" t="n">
        <v>4</v>
      </c>
      <c r="D14352" s="7" t="n">
        <v>65533</v>
      </c>
      <c r="E14352" s="7" t="n">
        <v>2119</v>
      </c>
      <c r="F14352" s="7" t="s">
        <v>13</v>
      </c>
      <c r="G14352" s="7" t="n">
        <f t="normal" ca="1">32-LENB(INDIRECT(ADDRESS(14352,6)))</f>
        <v>0</v>
      </c>
      <c r="H14352" s="7" t="n">
        <v>0</v>
      </c>
      <c r="I14352" s="7" t="n">
        <v>65533</v>
      </c>
      <c r="J14352" s="7" t="n">
        <v>0</v>
      </c>
      <c r="K14352" s="7" t="s">
        <v>13</v>
      </c>
      <c r="L14352" s="7" t="n">
        <f t="normal" ca="1">32-LENB(INDIRECT(ADDRESS(14352,11)))</f>
        <v>0</v>
      </c>
    </row>
    <row r="14353" spans="1:22">
      <c r="A14353" t="s">
        <v>4</v>
      </c>
      <c r="B14353" s="4" t="s">
        <v>5</v>
      </c>
    </row>
    <row r="14354" spans="1:22">
      <c r="A14354" t="n">
        <v>125952</v>
      </c>
      <c r="B14354" s="5" t="n">
        <v>1</v>
      </c>
    </row>
    <row r="14355" spans="1:22" s="3" customFormat="1" customHeight="0">
      <c r="A14355" s="3" t="s">
        <v>2</v>
      </c>
      <c r="B14355" s="3" t="s">
        <v>943</v>
      </c>
    </row>
    <row r="14356" spans="1:22">
      <c r="A14356" t="s">
        <v>4</v>
      </c>
      <c r="B14356" s="4" t="s">
        <v>5</v>
      </c>
      <c r="C14356" s="4" t="s">
        <v>10</v>
      </c>
      <c r="D14356" s="4" t="s">
        <v>10</v>
      </c>
      <c r="E14356" s="4" t="s">
        <v>9</v>
      </c>
      <c r="F14356" s="4" t="s">
        <v>6</v>
      </c>
      <c r="G14356" s="4" t="s">
        <v>8</v>
      </c>
      <c r="H14356" s="4" t="s">
        <v>10</v>
      </c>
      <c r="I14356" s="4" t="s">
        <v>10</v>
      </c>
      <c r="J14356" s="4" t="s">
        <v>9</v>
      </c>
      <c r="K14356" s="4" t="s">
        <v>6</v>
      </c>
      <c r="L14356" s="4" t="s">
        <v>8</v>
      </c>
    </row>
    <row r="14357" spans="1:22">
      <c r="A14357" t="n">
        <v>125968</v>
      </c>
      <c r="B14357" s="92" t="n">
        <v>257</v>
      </c>
      <c r="C14357" s="7" t="n">
        <v>4</v>
      </c>
      <c r="D14357" s="7" t="n">
        <v>65533</v>
      </c>
      <c r="E14357" s="7" t="n">
        <v>2119</v>
      </c>
      <c r="F14357" s="7" t="s">
        <v>13</v>
      </c>
      <c r="G14357" s="7" t="n">
        <f t="normal" ca="1">32-LENB(INDIRECT(ADDRESS(14357,6)))</f>
        <v>0</v>
      </c>
      <c r="H14357" s="7" t="n">
        <v>0</v>
      </c>
      <c r="I14357" s="7" t="n">
        <v>65533</v>
      </c>
      <c r="J14357" s="7" t="n">
        <v>0</v>
      </c>
      <c r="K14357" s="7" t="s">
        <v>13</v>
      </c>
      <c r="L14357" s="7" t="n">
        <f t="normal" ca="1">32-LENB(INDIRECT(ADDRESS(14357,11)))</f>
        <v>0</v>
      </c>
    </row>
    <row r="14358" spans="1:22">
      <c r="A14358" t="s">
        <v>4</v>
      </c>
      <c r="B14358" s="4" t="s">
        <v>5</v>
      </c>
    </row>
    <row r="14359" spans="1:22">
      <c r="A14359" t="n">
        <v>126048</v>
      </c>
      <c r="B14359" s="5" t="n">
        <v>1</v>
      </c>
    </row>
    <row r="14360" spans="1:22" s="3" customFormat="1" customHeight="0">
      <c r="A14360" s="3" t="s">
        <v>2</v>
      </c>
      <c r="B14360" s="3" t="s">
        <v>944</v>
      </c>
    </row>
    <row r="14361" spans="1:22">
      <c r="A14361" t="s">
        <v>4</v>
      </c>
      <c r="B14361" s="4" t="s">
        <v>5</v>
      </c>
      <c r="C14361" s="4" t="s">
        <v>10</v>
      </c>
      <c r="D14361" s="4" t="s">
        <v>10</v>
      </c>
      <c r="E14361" s="4" t="s">
        <v>9</v>
      </c>
      <c r="F14361" s="4" t="s">
        <v>6</v>
      </c>
      <c r="G14361" s="4" t="s">
        <v>8</v>
      </c>
      <c r="H14361" s="4" t="s">
        <v>10</v>
      </c>
      <c r="I14361" s="4" t="s">
        <v>10</v>
      </c>
      <c r="J14361" s="4" t="s">
        <v>9</v>
      </c>
      <c r="K14361" s="4" t="s">
        <v>6</v>
      </c>
      <c r="L14361" s="4" t="s">
        <v>8</v>
      </c>
    </row>
    <row r="14362" spans="1:22">
      <c r="A14362" t="n">
        <v>126064</v>
      </c>
      <c r="B14362" s="92" t="n">
        <v>257</v>
      </c>
      <c r="C14362" s="7" t="n">
        <v>4</v>
      </c>
      <c r="D14362" s="7" t="n">
        <v>65533</v>
      </c>
      <c r="E14362" s="7" t="n">
        <v>2119</v>
      </c>
      <c r="F14362" s="7" t="s">
        <v>13</v>
      </c>
      <c r="G14362" s="7" t="n">
        <f t="normal" ca="1">32-LENB(INDIRECT(ADDRESS(14362,6)))</f>
        <v>0</v>
      </c>
      <c r="H14362" s="7" t="n">
        <v>0</v>
      </c>
      <c r="I14362" s="7" t="n">
        <v>65533</v>
      </c>
      <c r="J14362" s="7" t="n">
        <v>0</v>
      </c>
      <c r="K14362" s="7" t="s">
        <v>13</v>
      </c>
      <c r="L14362" s="7" t="n">
        <f t="normal" ca="1">32-LENB(INDIRECT(ADDRESS(14362,11)))</f>
        <v>0</v>
      </c>
    </row>
    <row r="14363" spans="1:22">
      <c r="A14363" t="s">
        <v>4</v>
      </c>
      <c r="B14363" s="4" t="s">
        <v>5</v>
      </c>
    </row>
    <row r="14364" spans="1:22">
      <c r="A14364" t="n">
        <v>126144</v>
      </c>
      <c r="B14364" s="5" t="n">
        <v>1</v>
      </c>
    </row>
    <row r="14365" spans="1:22" s="3" customFormat="1" customHeight="0">
      <c r="A14365" s="3" t="s">
        <v>2</v>
      </c>
      <c r="B14365" s="3" t="s">
        <v>945</v>
      </c>
    </row>
    <row r="14366" spans="1:22">
      <c r="A14366" t="s">
        <v>4</v>
      </c>
      <c r="B14366" s="4" t="s">
        <v>5</v>
      </c>
      <c r="C14366" s="4" t="s">
        <v>10</v>
      </c>
      <c r="D14366" s="4" t="s">
        <v>10</v>
      </c>
      <c r="E14366" s="4" t="s">
        <v>9</v>
      </c>
      <c r="F14366" s="4" t="s">
        <v>6</v>
      </c>
      <c r="G14366" s="4" t="s">
        <v>8</v>
      </c>
      <c r="H14366" s="4" t="s">
        <v>10</v>
      </c>
      <c r="I14366" s="4" t="s">
        <v>10</v>
      </c>
      <c r="J14366" s="4" t="s">
        <v>9</v>
      </c>
      <c r="K14366" s="4" t="s">
        <v>6</v>
      </c>
      <c r="L14366" s="4" t="s">
        <v>8</v>
      </c>
      <c r="M14366" s="4" t="s">
        <v>10</v>
      </c>
      <c r="N14366" s="4" t="s">
        <v>10</v>
      </c>
      <c r="O14366" s="4" t="s">
        <v>9</v>
      </c>
      <c r="P14366" s="4" t="s">
        <v>6</v>
      </c>
      <c r="Q14366" s="4" t="s">
        <v>8</v>
      </c>
      <c r="R14366" s="4" t="s">
        <v>10</v>
      </c>
      <c r="S14366" s="4" t="s">
        <v>10</v>
      </c>
      <c r="T14366" s="4" t="s">
        <v>9</v>
      </c>
      <c r="U14366" s="4" t="s">
        <v>6</v>
      </c>
      <c r="V14366" s="4" t="s">
        <v>8</v>
      </c>
      <c r="W14366" s="4" t="s">
        <v>10</v>
      </c>
      <c r="X14366" s="4" t="s">
        <v>10</v>
      </c>
      <c r="Y14366" s="4" t="s">
        <v>9</v>
      </c>
      <c r="Z14366" s="4" t="s">
        <v>6</v>
      </c>
      <c r="AA14366" s="4" t="s">
        <v>8</v>
      </c>
      <c r="AB14366" s="4" t="s">
        <v>10</v>
      </c>
      <c r="AC14366" s="4" t="s">
        <v>10</v>
      </c>
      <c r="AD14366" s="4" t="s">
        <v>9</v>
      </c>
      <c r="AE14366" s="4" t="s">
        <v>6</v>
      </c>
      <c r="AF14366" s="4" t="s">
        <v>8</v>
      </c>
      <c r="AG14366" s="4" t="s">
        <v>10</v>
      </c>
      <c r="AH14366" s="4" t="s">
        <v>10</v>
      </c>
      <c r="AI14366" s="4" t="s">
        <v>9</v>
      </c>
      <c r="AJ14366" s="4" t="s">
        <v>6</v>
      </c>
      <c r="AK14366" s="4" t="s">
        <v>8</v>
      </c>
      <c r="AL14366" s="4" t="s">
        <v>10</v>
      </c>
      <c r="AM14366" s="4" t="s">
        <v>10</v>
      </c>
      <c r="AN14366" s="4" t="s">
        <v>9</v>
      </c>
      <c r="AO14366" s="4" t="s">
        <v>6</v>
      </c>
      <c r="AP14366" s="4" t="s">
        <v>8</v>
      </c>
      <c r="AQ14366" s="4" t="s">
        <v>10</v>
      </c>
      <c r="AR14366" s="4" t="s">
        <v>10</v>
      </c>
      <c r="AS14366" s="4" t="s">
        <v>9</v>
      </c>
      <c r="AT14366" s="4" t="s">
        <v>6</v>
      </c>
      <c r="AU14366" s="4" t="s">
        <v>8</v>
      </c>
      <c r="AV14366" s="4" t="s">
        <v>10</v>
      </c>
      <c r="AW14366" s="4" t="s">
        <v>10</v>
      </c>
      <c r="AX14366" s="4" t="s">
        <v>9</v>
      </c>
      <c r="AY14366" s="4" t="s">
        <v>6</v>
      </c>
      <c r="AZ14366" s="4" t="s">
        <v>8</v>
      </c>
      <c r="BA14366" s="4" t="s">
        <v>10</v>
      </c>
      <c r="BB14366" s="4" t="s">
        <v>10</v>
      </c>
      <c r="BC14366" s="4" t="s">
        <v>9</v>
      </c>
      <c r="BD14366" s="4" t="s">
        <v>6</v>
      </c>
      <c r="BE14366" s="4" t="s">
        <v>8</v>
      </c>
      <c r="BF14366" s="4" t="s">
        <v>10</v>
      </c>
      <c r="BG14366" s="4" t="s">
        <v>10</v>
      </c>
      <c r="BH14366" s="4" t="s">
        <v>9</v>
      </c>
      <c r="BI14366" s="4" t="s">
        <v>6</v>
      </c>
      <c r="BJ14366" s="4" t="s">
        <v>8</v>
      </c>
      <c r="BK14366" s="4" t="s">
        <v>10</v>
      </c>
      <c r="BL14366" s="4" t="s">
        <v>10</v>
      </c>
      <c r="BM14366" s="4" t="s">
        <v>9</v>
      </c>
      <c r="BN14366" s="4" t="s">
        <v>6</v>
      </c>
      <c r="BO14366" s="4" t="s">
        <v>8</v>
      </c>
      <c r="BP14366" s="4" t="s">
        <v>10</v>
      </c>
      <c r="BQ14366" s="4" t="s">
        <v>10</v>
      </c>
      <c r="BR14366" s="4" t="s">
        <v>9</v>
      </c>
      <c r="BS14366" s="4" t="s">
        <v>6</v>
      </c>
      <c r="BT14366" s="4" t="s">
        <v>8</v>
      </c>
      <c r="BU14366" s="4" t="s">
        <v>10</v>
      </c>
      <c r="BV14366" s="4" t="s">
        <v>10</v>
      </c>
      <c r="BW14366" s="4" t="s">
        <v>9</v>
      </c>
      <c r="BX14366" s="4" t="s">
        <v>6</v>
      </c>
      <c r="BY14366" s="4" t="s">
        <v>8</v>
      </c>
      <c r="BZ14366" s="4" t="s">
        <v>10</v>
      </c>
      <c r="CA14366" s="4" t="s">
        <v>10</v>
      </c>
      <c r="CB14366" s="4" t="s">
        <v>9</v>
      </c>
      <c r="CC14366" s="4" t="s">
        <v>6</v>
      </c>
      <c r="CD14366" s="4" t="s">
        <v>8</v>
      </c>
      <c r="CE14366" s="4" t="s">
        <v>10</v>
      </c>
      <c r="CF14366" s="4" t="s">
        <v>10</v>
      </c>
      <c r="CG14366" s="4" t="s">
        <v>9</v>
      </c>
      <c r="CH14366" s="4" t="s">
        <v>6</v>
      </c>
      <c r="CI14366" s="4" t="s">
        <v>8</v>
      </c>
      <c r="CJ14366" s="4" t="s">
        <v>10</v>
      </c>
      <c r="CK14366" s="4" t="s">
        <v>10</v>
      </c>
      <c r="CL14366" s="4" t="s">
        <v>9</v>
      </c>
      <c r="CM14366" s="4" t="s">
        <v>6</v>
      </c>
      <c r="CN14366" s="4" t="s">
        <v>8</v>
      </c>
      <c r="CO14366" s="4" t="s">
        <v>10</v>
      </c>
      <c r="CP14366" s="4" t="s">
        <v>10</v>
      </c>
      <c r="CQ14366" s="4" t="s">
        <v>9</v>
      </c>
      <c r="CR14366" s="4" t="s">
        <v>6</v>
      </c>
      <c r="CS14366" s="4" t="s">
        <v>8</v>
      </c>
      <c r="CT14366" s="4" t="s">
        <v>10</v>
      </c>
      <c r="CU14366" s="4" t="s">
        <v>10</v>
      </c>
      <c r="CV14366" s="4" t="s">
        <v>9</v>
      </c>
      <c r="CW14366" s="4" t="s">
        <v>6</v>
      </c>
      <c r="CX14366" s="4" t="s">
        <v>8</v>
      </c>
      <c r="CY14366" s="4" t="s">
        <v>10</v>
      </c>
      <c r="CZ14366" s="4" t="s">
        <v>10</v>
      </c>
      <c r="DA14366" s="4" t="s">
        <v>9</v>
      </c>
      <c r="DB14366" s="4" t="s">
        <v>6</v>
      </c>
      <c r="DC14366" s="4" t="s">
        <v>8</v>
      </c>
      <c r="DD14366" s="4" t="s">
        <v>10</v>
      </c>
      <c r="DE14366" s="4" t="s">
        <v>10</v>
      </c>
      <c r="DF14366" s="4" t="s">
        <v>9</v>
      </c>
      <c r="DG14366" s="4" t="s">
        <v>6</v>
      </c>
      <c r="DH14366" s="4" t="s">
        <v>8</v>
      </c>
      <c r="DI14366" s="4" t="s">
        <v>10</v>
      </c>
      <c r="DJ14366" s="4" t="s">
        <v>10</v>
      </c>
      <c r="DK14366" s="4" t="s">
        <v>9</v>
      </c>
      <c r="DL14366" s="4" t="s">
        <v>6</v>
      </c>
      <c r="DM14366" s="4" t="s">
        <v>8</v>
      </c>
      <c r="DN14366" s="4" t="s">
        <v>10</v>
      </c>
      <c r="DO14366" s="4" t="s">
        <v>10</v>
      </c>
      <c r="DP14366" s="4" t="s">
        <v>9</v>
      </c>
      <c r="DQ14366" s="4" t="s">
        <v>6</v>
      </c>
      <c r="DR14366" s="4" t="s">
        <v>8</v>
      </c>
      <c r="DS14366" s="4" t="s">
        <v>10</v>
      </c>
      <c r="DT14366" s="4" t="s">
        <v>10</v>
      </c>
      <c r="DU14366" s="4" t="s">
        <v>9</v>
      </c>
      <c r="DV14366" s="4" t="s">
        <v>6</v>
      </c>
      <c r="DW14366" s="4" t="s">
        <v>8</v>
      </c>
      <c r="DX14366" s="4" t="s">
        <v>10</v>
      </c>
      <c r="DY14366" s="4" t="s">
        <v>10</v>
      </c>
      <c r="DZ14366" s="4" t="s">
        <v>9</v>
      </c>
      <c r="EA14366" s="4" t="s">
        <v>6</v>
      </c>
      <c r="EB14366" s="4" t="s">
        <v>8</v>
      </c>
      <c r="EC14366" s="4" t="s">
        <v>10</v>
      </c>
      <c r="ED14366" s="4" t="s">
        <v>10</v>
      </c>
      <c r="EE14366" s="4" t="s">
        <v>9</v>
      </c>
      <c r="EF14366" s="4" t="s">
        <v>6</v>
      </c>
      <c r="EG14366" s="4" t="s">
        <v>8</v>
      </c>
      <c r="EH14366" s="4" t="s">
        <v>10</v>
      </c>
      <c r="EI14366" s="4" t="s">
        <v>10</v>
      </c>
      <c r="EJ14366" s="4" t="s">
        <v>9</v>
      </c>
      <c r="EK14366" s="4" t="s">
        <v>6</v>
      </c>
      <c r="EL14366" s="4" t="s">
        <v>8</v>
      </c>
      <c r="EM14366" s="4" t="s">
        <v>10</v>
      </c>
      <c r="EN14366" s="4" t="s">
        <v>10</v>
      </c>
      <c r="EO14366" s="4" t="s">
        <v>9</v>
      </c>
      <c r="EP14366" s="4" t="s">
        <v>6</v>
      </c>
      <c r="EQ14366" s="4" t="s">
        <v>8</v>
      </c>
      <c r="ER14366" s="4" t="s">
        <v>10</v>
      </c>
      <c r="ES14366" s="4" t="s">
        <v>10</v>
      </c>
      <c r="ET14366" s="4" t="s">
        <v>9</v>
      </c>
      <c r="EU14366" s="4" t="s">
        <v>6</v>
      </c>
      <c r="EV14366" s="4" t="s">
        <v>8</v>
      </c>
      <c r="EW14366" s="4" t="s">
        <v>10</v>
      </c>
      <c r="EX14366" s="4" t="s">
        <v>10</v>
      </c>
      <c r="EY14366" s="4" t="s">
        <v>9</v>
      </c>
      <c r="EZ14366" s="4" t="s">
        <v>6</v>
      </c>
      <c r="FA14366" s="4" t="s">
        <v>8</v>
      </c>
      <c r="FB14366" s="4" t="s">
        <v>10</v>
      </c>
      <c r="FC14366" s="4" t="s">
        <v>10</v>
      </c>
      <c r="FD14366" s="4" t="s">
        <v>9</v>
      </c>
      <c r="FE14366" s="4" t="s">
        <v>6</v>
      </c>
      <c r="FF14366" s="4" t="s">
        <v>8</v>
      </c>
      <c r="FG14366" s="4" t="s">
        <v>10</v>
      </c>
      <c r="FH14366" s="4" t="s">
        <v>10</v>
      </c>
      <c r="FI14366" s="4" t="s">
        <v>9</v>
      </c>
      <c r="FJ14366" s="4" t="s">
        <v>6</v>
      </c>
      <c r="FK14366" s="4" t="s">
        <v>8</v>
      </c>
      <c r="FL14366" s="4" t="s">
        <v>10</v>
      </c>
      <c r="FM14366" s="4" t="s">
        <v>10</v>
      </c>
      <c r="FN14366" s="4" t="s">
        <v>9</v>
      </c>
      <c r="FO14366" s="4" t="s">
        <v>6</v>
      </c>
      <c r="FP14366" s="4" t="s">
        <v>8</v>
      </c>
      <c r="FQ14366" s="4" t="s">
        <v>10</v>
      </c>
      <c r="FR14366" s="4" t="s">
        <v>10</v>
      </c>
      <c r="FS14366" s="4" t="s">
        <v>9</v>
      </c>
      <c r="FT14366" s="4" t="s">
        <v>6</v>
      </c>
      <c r="FU14366" s="4" t="s">
        <v>8</v>
      </c>
      <c r="FV14366" s="4" t="s">
        <v>10</v>
      </c>
      <c r="FW14366" s="4" t="s">
        <v>10</v>
      </c>
      <c r="FX14366" s="4" t="s">
        <v>9</v>
      </c>
      <c r="FY14366" s="4" t="s">
        <v>6</v>
      </c>
      <c r="FZ14366" s="4" t="s">
        <v>8</v>
      </c>
      <c r="GA14366" s="4" t="s">
        <v>10</v>
      </c>
      <c r="GB14366" s="4" t="s">
        <v>10</v>
      </c>
      <c r="GC14366" s="4" t="s">
        <v>9</v>
      </c>
      <c r="GD14366" s="4" t="s">
        <v>6</v>
      </c>
      <c r="GE14366" s="4" t="s">
        <v>8</v>
      </c>
      <c r="GF14366" s="4" t="s">
        <v>10</v>
      </c>
      <c r="GG14366" s="4" t="s">
        <v>10</v>
      </c>
      <c r="GH14366" s="4" t="s">
        <v>9</v>
      </c>
      <c r="GI14366" s="4" t="s">
        <v>6</v>
      </c>
      <c r="GJ14366" s="4" t="s">
        <v>8</v>
      </c>
    </row>
    <row r="14367" spans="1:22">
      <c r="A14367" t="n">
        <v>126160</v>
      </c>
      <c r="B14367" s="92" t="n">
        <v>257</v>
      </c>
      <c r="C14367" s="7" t="n">
        <v>3</v>
      </c>
      <c r="D14367" s="7" t="n">
        <v>65533</v>
      </c>
      <c r="E14367" s="7" t="n">
        <v>0</v>
      </c>
      <c r="F14367" s="7" t="s">
        <v>135</v>
      </c>
      <c r="G14367" s="7" t="n">
        <f t="normal" ca="1">32-LENB(INDIRECT(ADDRESS(14367,6)))</f>
        <v>0</v>
      </c>
      <c r="H14367" s="7" t="n">
        <v>3</v>
      </c>
      <c r="I14367" s="7" t="n">
        <v>65533</v>
      </c>
      <c r="J14367" s="7" t="n">
        <v>0</v>
      </c>
      <c r="K14367" s="7" t="s">
        <v>405</v>
      </c>
      <c r="L14367" s="7" t="n">
        <f t="normal" ca="1">32-LENB(INDIRECT(ADDRESS(14367,11)))</f>
        <v>0</v>
      </c>
      <c r="M14367" s="7" t="n">
        <v>3</v>
      </c>
      <c r="N14367" s="7" t="n">
        <v>65533</v>
      </c>
      <c r="O14367" s="7" t="n">
        <v>0</v>
      </c>
      <c r="P14367" s="7" t="s">
        <v>406</v>
      </c>
      <c r="Q14367" s="7" t="n">
        <f t="normal" ca="1">32-LENB(INDIRECT(ADDRESS(14367,16)))</f>
        <v>0</v>
      </c>
      <c r="R14367" s="7" t="n">
        <v>3</v>
      </c>
      <c r="S14367" s="7" t="n">
        <v>65533</v>
      </c>
      <c r="T14367" s="7" t="n">
        <v>0</v>
      </c>
      <c r="U14367" s="7" t="s">
        <v>407</v>
      </c>
      <c r="V14367" s="7" t="n">
        <f t="normal" ca="1">32-LENB(INDIRECT(ADDRESS(14367,21)))</f>
        <v>0</v>
      </c>
      <c r="W14367" s="7" t="n">
        <v>3</v>
      </c>
      <c r="X14367" s="7" t="n">
        <v>65533</v>
      </c>
      <c r="Y14367" s="7" t="n">
        <v>0</v>
      </c>
      <c r="Z14367" s="7" t="s">
        <v>408</v>
      </c>
      <c r="AA14367" s="7" t="n">
        <f t="normal" ca="1">32-LENB(INDIRECT(ADDRESS(14367,26)))</f>
        <v>0</v>
      </c>
      <c r="AB14367" s="7" t="n">
        <v>3</v>
      </c>
      <c r="AC14367" s="7" t="n">
        <v>65533</v>
      </c>
      <c r="AD14367" s="7" t="n">
        <v>0</v>
      </c>
      <c r="AE14367" s="7" t="s">
        <v>408</v>
      </c>
      <c r="AF14367" s="7" t="n">
        <f t="normal" ca="1">32-LENB(INDIRECT(ADDRESS(14367,31)))</f>
        <v>0</v>
      </c>
      <c r="AG14367" s="7" t="n">
        <v>3</v>
      </c>
      <c r="AH14367" s="7" t="n">
        <v>65533</v>
      </c>
      <c r="AI14367" s="7" t="n">
        <v>0</v>
      </c>
      <c r="AJ14367" s="7" t="s">
        <v>409</v>
      </c>
      <c r="AK14367" s="7" t="n">
        <f t="normal" ca="1">32-LENB(INDIRECT(ADDRESS(14367,36)))</f>
        <v>0</v>
      </c>
      <c r="AL14367" s="7" t="n">
        <v>2</v>
      </c>
      <c r="AM14367" s="7" t="n">
        <v>65533</v>
      </c>
      <c r="AN14367" s="7" t="n">
        <v>0</v>
      </c>
      <c r="AO14367" s="7" t="s">
        <v>421</v>
      </c>
      <c r="AP14367" s="7" t="n">
        <f t="normal" ca="1">32-LENB(INDIRECT(ADDRESS(14367,41)))</f>
        <v>0</v>
      </c>
      <c r="AQ14367" s="7" t="n">
        <v>2</v>
      </c>
      <c r="AR14367" s="7" t="n">
        <v>65533</v>
      </c>
      <c r="AS14367" s="7" t="n">
        <v>0</v>
      </c>
      <c r="AT14367" s="7" t="s">
        <v>422</v>
      </c>
      <c r="AU14367" s="7" t="n">
        <f t="normal" ca="1">32-LENB(INDIRECT(ADDRESS(14367,46)))</f>
        <v>0</v>
      </c>
      <c r="AV14367" s="7" t="n">
        <v>4</v>
      </c>
      <c r="AW14367" s="7" t="n">
        <v>65533</v>
      </c>
      <c r="AX14367" s="7" t="n">
        <v>4549</v>
      </c>
      <c r="AY14367" s="7" t="s">
        <v>13</v>
      </c>
      <c r="AZ14367" s="7" t="n">
        <f t="normal" ca="1">32-LENB(INDIRECT(ADDRESS(14367,51)))</f>
        <v>0</v>
      </c>
      <c r="BA14367" s="7" t="n">
        <v>4</v>
      </c>
      <c r="BB14367" s="7" t="n">
        <v>65533</v>
      </c>
      <c r="BC14367" s="7" t="n">
        <v>8061</v>
      </c>
      <c r="BD14367" s="7" t="s">
        <v>13</v>
      </c>
      <c r="BE14367" s="7" t="n">
        <f t="normal" ca="1">32-LENB(INDIRECT(ADDRESS(14367,56)))</f>
        <v>0</v>
      </c>
      <c r="BF14367" s="7" t="n">
        <v>4</v>
      </c>
      <c r="BG14367" s="7" t="n">
        <v>65533</v>
      </c>
      <c r="BH14367" s="7" t="n">
        <v>8060</v>
      </c>
      <c r="BI14367" s="7" t="s">
        <v>13</v>
      </c>
      <c r="BJ14367" s="7" t="n">
        <f t="normal" ca="1">32-LENB(INDIRECT(ADDRESS(14367,61)))</f>
        <v>0</v>
      </c>
      <c r="BK14367" s="7" t="n">
        <v>4</v>
      </c>
      <c r="BL14367" s="7" t="n">
        <v>65533</v>
      </c>
      <c r="BM14367" s="7" t="n">
        <v>8120</v>
      </c>
      <c r="BN14367" s="7" t="s">
        <v>13</v>
      </c>
      <c r="BO14367" s="7" t="n">
        <f t="normal" ca="1">32-LENB(INDIRECT(ADDRESS(14367,66)))</f>
        <v>0</v>
      </c>
      <c r="BP14367" s="7" t="n">
        <v>4</v>
      </c>
      <c r="BQ14367" s="7" t="n">
        <v>65533</v>
      </c>
      <c r="BR14367" s="7" t="n">
        <v>4525</v>
      </c>
      <c r="BS14367" s="7" t="s">
        <v>13</v>
      </c>
      <c r="BT14367" s="7" t="n">
        <f t="normal" ca="1">32-LENB(INDIRECT(ADDRESS(14367,71)))</f>
        <v>0</v>
      </c>
      <c r="BU14367" s="7" t="n">
        <v>4</v>
      </c>
      <c r="BV14367" s="7" t="n">
        <v>65533</v>
      </c>
      <c r="BW14367" s="7" t="n">
        <v>4400</v>
      </c>
      <c r="BX14367" s="7" t="s">
        <v>13</v>
      </c>
      <c r="BY14367" s="7" t="n">
        <f t="normal" ca="1">32-LENB(INDIRECT(ADDRESS(14367,76)))</f>
        <v>0</v>
      </c>
      <c r="BZ14367" s="7" t="n">
        <v>7</v>
      </c>
      <c r="CA14367" s="7" t="n">
        <v>65533</v>
      </c>
      <c r="CB14367" s="7" t="n">
        <v>33359</v>
      </c>
      <c r="CC14367" s="7" t="s">
        <v>13</v>
      </c>
      <c r="CD14367" s="7" t="n">
        <f t="normal" ca="1">32-LENB(INDIRECT(ADDRESS(14367,81)))</f>
        <v>0</v>
      </c>
      <c r="CE14367" s="7" t="n">
        <v>7</v>
      </c>
      <c r="CF14367" s="7" t="n">
        <v>65533</v>
      </c>
      <c r="CG14367" s="7" t="n">
        <v>30326</v>
      </c>
      <c r="CH14367" s="7" t="s">
        <v>13</v>
      </c>
      <c r="CI14367" s="7" t="n">
        <f t="normal" ca="1">32-LENB(INDIRECT(ADDRESS(14367,86)))</f>
        <v>0</v>
      </c>
      <c r="CJ14367" s="7" t="n">
        <v>7</v>
      </c>
      <c r="CK14367" s="7" t="n">
        <v>65533</v>
      </c>
      <c r="CL14367" s="7" t="n">
        <v>52588</v>
      </c>
      <c r="CM14367" s="7" t="s">
        <v>13</v>
      </c>
      <c r="CN14367" s="7" t="n">
        <f t="normal" ca="1">32-LENB(INDIRECT(ADDRESS(14367,91)))</f>
        <v>0</v>
      </c>
      <c r="CO14367" s="7" t="n">
        <v>7</v>
      </c>
      <c r="CP14367" s="7" t="n">
        <v>65533</v>
      </c>
      <c r="CQ14367" s="7" t="n">
        <v>52589</v>
      </c>
      <c r="CR14367" s="7" t="s">
        <v>13</v>
      </c>
      <c r="CS14367" s="7" t="n">
        <f t="normal" ca="1">32-LENB(INDIRECT(ADDRESS(14367,96)))</f>
        <v>0</v>
      </c>
      <c r="CT14367" s="7" t="n">
        <v>7</v>
      </c>
      <c r="CU14367" s="7" t="n">
        <v>65533</v>
      </c>
      <c r="CV14367" s="7" t="n">
        <v>9338</v>
      </c>
      <c r="CW14367" s="7" t="s">
        <v>13</v>
      </c>
      <c r="CX14367" s="7" t="n">
        <f t="normal" ca="1">32-LENB(INDIRECT(ADDRESS(14367,101)))</f>
        <v>0</v>
      </c>
      <c r="CY14367" s="7" t="n">
        <v>7</v>
      </c>
      <c r="CZ14367" s="7" t="n">
        <v>65533</v>
      </c>
      <c r="DA14367" s="7" t="n">
        <v>5330</v>
      </c>
      <c r="DB14367" s="7" t="s">
        <v>13</v>
      </c>
      <c r="DC14367" s="7" t="n">
        <f t="normal" ca="1">32-LENB(INDIRECT(ADDRESS(14367,106)))</f>
        <v>0</v>
      </c>
      <c r="DD14367" s="7" t="n">
        <v>7</v>
      </c>
      <c r="DE14367" s="7" t="n">
        <v>65533</v>
      </c>
      <c r="DF14367" s="7" t="n">
        <v>1351</v>
      </c>
      <c r="DG14367" s="7" t="s">
        <v>13</v>
      </c>
      <c r="DH14367" s="7" t="n">
        <f t="normal" ca="1">32-LENB(INDIRECT(ADDRESS(14367,111)))</f>
        <v>0</v>
      </c>
      <c r="DI14367" s="7" t="n">
        <v>4</v>
      </c>
      <c r="DJ14367" s="7" t="n">
        <v>65533</v>
      </c>
      <c r="DK14367" s="7" t="n">
        <v>2108</v>
      </c>
      <c r="DL14367" s="7" t="s">
        <v>13</v>
      </c>
      <c r="DM14367" s="7" t="n">
        <f t="normal" ca="1">32-LENB(INDIRECT(ADDRESS(14367,116)))</f>
        <v>0</v>
      </c>
      <c r="DN14367" s="7" t="n">
        <v>7</v>
      </c>
      <c r="DO14367" s="7" t="n">
        <v>65533</v>
      </c>
      <c r="DP14367" s="7" t="n">
        <v>61396</v>
      </c>
      <c r="DQ14367" s="7" t="s">
        <v>13</v>
      </c>
      <c r="DR14367" s="7" t="n">
        <f t="normal" ca="1">32-LENB(INDIRECT(ADDRESS(14367,121)))</f>
        <v>0</v>
      </c>
      <c r="DS14367" s="7" t="n">
        <v>7</v>
      </c>
      <c r="DT14367" s="7" t="n">
        <v>65533</v>
      </c>
      <c r="DU14367" s="7" t="n">
        <v>61397</v>
      </c>
      <c r="DV14367" s="7" t="s">
        <v>13</v>
      </c>
      <c r="DW14367" s="7" t="n">
        <f t="normal" ca="1">32-LENB(INDIRECT(ADDRESS(14367,126)))</f>
        <v>0</v>
      </c>
      <c r="DX14367" s="7" t="n">
        <v>7</v>
      </c>
      <c r="DY14367" s="7" t="n">
        <v>65533</v>
      </c>
      <c r="DZ14367" s="7" t="n">
        <v>52590</v>
      </c>
      <c r="EA14367" s="7" t="s">
        <v>13</v>
      </c>
      <c r="EB14367" s="7" t="n">
        <f t="normal" ca="1">32-LENB(INDIRECT(ADDRESS(14367,131)))</f>
        <v>0</v>
      </c>
      <c r="EC14367" s="7" t="n">
        <v>7</v>
      </c>
      <c r="ED14367" s="7" t="n">
        <v>65533</v>
      </c>
      <c r="EE14367" s="7" t="n">
        <v>52591</v>
      </c>
      <c r="EF14367" s="7" t="s">
        <v>13</v>
      </c>
      <c r="EG14367" s="7" t="n">
        <f t="normal" ca="1">32-LENB(INDIRECT(ADDRESS(14367,136)))</f>
        <v>0</v>
      </c>
      <c r="EH14367" s="7" t="n">
        <v>4</v>
      </c>
      <c r="EI14367" s="7" t="n">
        <v>65533</v>
      </c>
      <c r="EJ14367" s="7" t="n">
        <v>4339</v>
      </c>
      <c r="EK14367" s="7" t="s">
        <v>13</v>
      </c>
      <c r="EL14367" s="7" t="n">
        <f t="normal" ca="1">32-LENB(INDIRECT(ADDRESS(14367,141)))</f>
        <v>0</v>
      </c>
      <c r="EM14367" s="7" t="n">
        <v>7</v>
      </c>
      <c r="EN14367" s="7" t="n">
        <v>65533</v>
      </c>
      <c r="EO14367" s="7" t="n">
        <v>61398</v>
      </c>
      <c r="EP14367" s="7" t="s">
        <v>13</v>
      </c>
      <c r="EQ14367" s="7" t="n">
        <f t="normal" ca="1">32-LENB(INDIRECT(ADDRESS(14367,146)))</f>
        <v>0</v>
      </c>
      <c r="ER14367" s="7" t="n">
        <v>7</v>
      </c>
      <c r="ES14367" s="7" t="n">
        <v>65533</v>
      </c>
      <c r="ET14367" s="7" t="n">
        <v>61399</v>
      </c>
      <c r="EU14367" s="7" t="s">
        <v>13</v>
      </c>
      <c r="EV14367" s="7" t="n">
        <f t="normal" ca="1">32-LENB(INDIRECT(ADDRESS(14367,151)))</f>
        <v>0</v>
      </c>
      <c r="EW14367" s="7" t="n">
        <v>7</v>
      </c>
      <c r="EX14367" s="7" t="n">
        <v>65533</v>
      </c>
      <c r="EY14367" s="7" t="n">
        <v>61400</v>
      </c>
      <c r="EZ14367" s="7" t="s">
        <v>13</v>
      </c>
      <c r="FA14367" s="7" t="n">
        <f t="normal" ca="1">32-LENB(INDIRECT(ADDRESS(14367,156)))</f>
        <v>0</v>
      </c>
      <c r="FB14367" s="7" t="n">
        <v>4</v>
      </c>
      <c r="FC14367" s="7" t="n">
        <v>65533</v>
      </c>
      <c r="FD14367" s="7" t="n">
        <v>4101</v>
      </c>
      <c r="FE14367" s="7" t="s">
        <v>13</v>
      </c>
      <c r="FF14367" s="7" t="n">
        <f t="normal" ca="1">32-LENB(INDIRECT(ADDRESS(14367,161)))</f>
        <v>0</v>
      </c>
      <c r="FG14367" s="7" t="n">
        <v>7</v>
      </c>
      <c r="FH14367" s="7" t="n">
        <v>65533</v>
      </c>
      <c r="FI14367" s="7" t="n">
        <v>61401</v>
      </c>
      <c r="FJ14367" s="7" t="s">
        <v>13</v>
      </c>
      <c r="FK14367" s="7" t="n">
        <f t="normal" ca="1">32-LENB(INDIRECT(ADDRESS(14367,166)))</f>
        <v>0</v>
      </c>
      <c r="FL14367" s="7" t="n">
        <v>7</v>
      </c>
      <c r="FM14367" s="7" t="n">
        <v>65533</v>
      </c>
      <c r="FN14367" s="7" t="n">
        <v>18435</v>
      </c>
      <c r="FO14367" s="7" t="s">
        <v>13</v>
      </c>
      <c r="FP14367" s="7" t="n">
        <f t="normal" ca="1">32-LENB(INDIRECT(ADDRESS(14367,171)))</f>
        <v>0</v>
      </c>
      <c r="FQ14367" s="7" t="n">
        <v>7</v>
      </c>
      <c r="FR14367" s="7" t="n">
        <v>65533</v>
      </c>
      <c r="FS14367" s="7" t="n">
        <v>18436</v>
      </c>
      <c r="FT14367" s="7" t="s">
        <v>13</v>
      </c>
      <c r="FU14367" s="7" t="n">
        <f t="normal" ca="1">32-LENB(INDIRECT(ADDRESS(14367,176)))</f>
        <v>0</v>
      </c>
      <c r="FV14367" s="7" t="n">
        <v>7</v>
      </c>
      <c r="FW14367" s="7" t="n">
        <v>65533</v>
      </c>
      <c r="FX14367" s="7" t="n">
        <v>52592</v>
      </c>
      <c r="FY14367" s="7" t="s">
        <v>13</v>
      </c>
      <c r="FZ14367" s="7" t="n">
        <f t="normal" ca="1">32-LENB(INDIRECT(ADDRESS(14367,181)))</f>
        <v>0</v>
      </c>
      <c r="GA14367" s="7" t="n">
        <v>7</v>
      </c>
      <c r="GB14367" s="7" t="n">
        <v>65533</v>
      </c>
      <c r="GC14367" s="7" t="n">
        <v>52593</v>
      </c>
      <c r="GD14367" s="7" t="s">
        <v>13</v>
      </c>
      <c r="GE14367" s="7" t="n">
        <f t="normal" ca="1">32-LENB(INDIRECT(ADDRESS(14367,186)))</f>
        <v>0</v>
      </c>
      <c r="GF14367" s="7" t="n">
        <v>0</v>
      </c>
      <c r="GG14367" s="7" t="n">
        <v>65533</v>
      </c>
      <c r="GH14367" s="7" t="n">
        <v>0</v>
      </c>
      <c r="GI14367" s="7" t="s">
        <v>13</v>
      </c>
      <c r="GJ14367" s="7" t="n">
        <f t="normal" ca="1">32-LENB(INDIRECT(ADDRESS(14367,191)))</f>
        <v>0</v>
      </c>
    </row>
    <row r="14368" spans="1:22">
      <c r="A14368" t="s">
        <v>4</v>
      </c>
      <c r="B14368" s="4" t="s">
        <v>5</v>
      </c>
    </row>
    <row r="14369" spans="1:192">
      <c r="A14369" t="n">
        <v>127680</v>
      </c>
      <c r="B14369" s="5" t="n">
        <v>1</v>
      </c>
    </row>
    <row r="14370" spans="1:192" s="3" customFormat="1" customHeight="0">
      <c r="A14370" s="3" t="s">
        <v>2</v>
      </c>
      <c r="B14370" s="3" t="s">
        <v>946</v>
      </c>
    </row>
    <row r="14371" spans="1:192">
      <c r="A14371" t="s">
        <v>4</v>
      </c>
      <c r="B14371" s="4" t="s">
        <v>5</v>
      </c>
      <c r="C14371" s="4" t="s">
        <v>10</v>
      </c>
      <c r="D14371" s="4" t="s">
        <v>10</v>
      </c>
      <c r="E14371" s="4" t="s">
        <v>9</v>
      </c>
      <c r="F14371" s="4" t="s">
        <v>6</v>
      </c>
      <c r="G14371" s="4" t="s">
        <v>8</v>
      </c>
      <c r="H14371" s="4" t="s">
        <v>10</v>
      </c>
      <c r="I14371" s="4" t="s">
        <v>10</v>
      </c>
      <c r="J14371" s="4" t="s">
        <v>9</v>
      </c>
      <c r="K14371" s="4" t="s">
        <v>6</v>
      </c>
      <c r="L14371" s="4" t="s">
        <v>8</v>
      </c>
      <c r="M14371" s="4" t="s">
        <v>10</v>
      </c>
      <c r="N14371" s="4" t="s">
        <v>10</v>
      </c>
      <c r="O14371" s="4" t="s">
        <v>9</v>
      </c>
      <c r="P14371" s="4" t="s">
        <v>6</v>
      </c>
      <c r="Q14371" s="4" t="s">
        <v>8</v>
      </c>
      <c r="R14371" s="4" t="s">
        <v>10</v>
      </c>
      <c r="S14371" s="4" t="s">
        <v>10</v>
      </c>
      <c r="T14371" s="4" t="s">
        <v>9</v>
      </c>
      <c r="U14371" s="4" t="s">
        <v>6</v>
      </c>
      <c r="V14371" s="4" t="s">
        <v>8</v>
      </c>
      <c r="W14371" s="4" t="s">
        <v>10</v>
      </c>
      <c r="X14371" s="4" t="s">
        <v>10</v>
      </c>
      <c r="Y14371" s="4" t="s">
        <v>9</v>
      </c>
      <c r="Z14371" s="4" t="s">
        <v>6</v>
      </c>
      <c r="AA14371" s="4" t="s">
        <v>8</v>
      </c>
      <c r="AB14371" s="4" t="s">
        <v>10</v>
      </c>
      <c r="AC14371" s="4" t="s">
        <v>10</v>
      </c>
      <c r="AD14371" s="4" t="s">
        <v>9</v>
      </c>
      <c r="AE14371" s="4" t="s">
        <v>6</v>
      </c>
      <c r="AF14371" s="4" t="s">
        <v>8</v>
      </c>
      <c r="AG14371" s="4" t="s">
        <v>10</v>
      </c>
      <c r="AH14371" s="4" t="s">
        <v>10</v>
      </c>
      <c r="AI14371" s="4" t="s">
        <v>9</v>
      </c>
      <c r="AJ14371" s="4" t="s">
        <v>6</v>
      </c>
      <c r="AK14371" s="4" t="s">
        <v>8</v>
      </c>
      <c r="AL14371" s="4" t="s">
        <v>10</v>
      </c>
      <c r="AM14371" s="4" t="s">
        <v>10</v>
      </c>
      <c r="AN14371" s="4" t="s">
        <v>9</v>
      </c>
      <c r="AO14371" s="4" t="s">
        <v>6</v>
      </c>
      <c r="AP14371" s="4" t="s">
        <v>8</v>
      </c>
    </row>
    <row r="14372" spans="1:192">
      <c r="A14372" t="n">
        <v>127696</v>
      </c>
      <c r="B14372" s="92" t="n">
        <v>257</v>
      </c>
      <c r="C14372" s="7" t="n">
        <v>4</v>
      </c>
      <c r="D14372" s="7" t="n">
        <v>65533</v>
      </c>
      <c r="E14372" s="7" t="n">
        <v>2003</v>
      </c>
      <c r="F14372" s="7" t="s">
        <v>13</v>
      </c>
      <c r="G14372" s="7" t="n">
        <f t="normal" ca="1">32-LENB(INDIRECT(ADDRESS(14372,6)))</f>
        <v>0</v>
      </c>
      <c r="H14372" s="7" t="n">
        <v>4</v>
      </c>
      <c r="I14372" s="7" t="n">
        <v>65533</v>
      </c>
      <c r="J14372" s="7" t="n">
        <v>4255</v>
      </c>
      <c r="K14372" s="7" t="s">
        <v>13</v>
      </c>
      <c r="L14372" s="7" t="n">
        <f t="normal" ca="1">32-LENB(INDIRECT(ADDRESS(14372,11)))</f>
        <v>0</v>
      </c>
      <c r="M14372" s="7" t="n">
        <v>4</v>
      </c>
      <c r="N14372" s="7" t="n">
        <v>65533</v>
      </c>
      <c r="O14372" s="7" t="n">
        <v>4407</v>
      </c>
      <c r="P14372" s="7" t="s">
        <v>13</v>
      </c>
      <c r="Q14372" s="7" t="n">
        <f t="normal" ca="1">32-LENB(INDIRECT(ADDRESS(14372,16)))</f>
        <v>0</v>
      </c>
      <c r="R14372" s="7" t="n">
        <v>4</v>
      </c>
      <c r="S14372" s="7" t="n">
        <v>65533</v>
      </c>
      <c r="T14372" s="7" t="n">
        <v>4120</v>
      </c>
      <c r="U14372" s="7" t="s">
        <v>13</v>
      </c>
      <c r="V14372" s="7" t="n">
        <f t="normal" ca="1">32-LENB(INDIRECT(ADDRESS(14372,21)))</f>
        <v>0</v>
      </c>
      <c r="W14372" s="7" t="n">
        <v>4</v>
      </c>
      <c r="X14372" s="7" t="n">
        <v>65533</v>
      </c>
      <c r="Y14372" s="7" t="n">
        <v>4033</v>
      </c>
      <c r="Z14372" s="7" t="s">
        <v>13</v>
      </c>
      <c r="AA14372" s="7" t="n">
        <f t="normal" ca="1">32-LENB(INDIRECT(ADDRESS(14372,26)))</f>
        <v>0</v>
      </c>
      <c r="AB14372" s="7" t="n">
        <v>4</v>
      </c>
      <c r="AC14372" s="7" t="n">
        <v>65533</v>
      </c>
      <c r="AD14372" s="7" t="n">
        <v>4407</v>
      </c>
      <c r="AE14372" s="7" t="s">
        <v>13</v>
      </c>
      <c r="AF14372" s="7" t="n">
        <f t="normal" ca="1">32-LENB(INDIRECT(ADDRESS(14372,31)))</f>
        <v>0</v>
      </c>
      <c r="AG14372" s="7" t="n">
        <v>4</v>
      </c>
      <c r="AH14372" s="7" t="n">
        <v>65533</v>
      </c>
      <c r="AI14372" s="7" t="n">
        <v>4120</v>
      </c>
      <c r="AJ14372" s="7" t="s">
        <v>13</v>
      </c>
      <c r="AK14372" s="7" t="n">
        <f t="normal" ca="1">32-LENB(INDIRECT(ADDRESS(14372,36)))</f>
        <v>0</v>
      </c>
      <c r="AL14372" s="7" t="n">
        <v>0</v>
      </c>
      <c r="AM14372" s="7" t="n">
        <v>65533</v>
      </c>
      <c r="AN14372" s="7" t="n">
        <v>0</v>
      </c>
      <c r="AO14372" s="7" t="s">
        <v>13</v>
      </c>
      <c r="AP14372" s="7" t="n">
        <f t="normal" ca="1">32-LENB(INDIRECT(ADDRESS(14372,41)))</f>
        <v>0</v>
      </c>
    </row>
    <row r="14373" spans="1:192">
      <c r="A14373" t="s">
        <v>4</v>
      </c>
      <c r="B14373" s="4" t="s">
        <v>5</v>
      </c>
    </row>
    <row r="14374" spans="1:192">
      <c r="A14374" t="n">
        <v>128016</v>
      </c>
      <c r="B14374" s="5" t="n">
        <v>1</v>
      </c>
    </row>
    <row r="14375" spans="1:192" s="3" customFormat="1" customHeight="0">
      <c r="A14375" s="3" t="s">
        <v>2</v>
      </c>
      <c r="B14375" s="3" t="s">
        <v>947</v>
      </c>
    </row>
    <row r="14376" spans="1:192">
      <c r="A14376" t="s">
        <v>4</v>
      </c>
      <c r="B14376" s="4" t="s">
        <v>5</v>
      </c>
      <c r="C14376" s="4" t="s">
        <v>10</v>
      </c>
      <c r="D14376" s="4" t="s">
        <v>10</v>
      </c>
      <c r="E14376" s="4" t="s">
        <v>9</v>
      </c>
      <c r="F14376" s="4" t="s">
        <v>6</v>
      </c>
      <c r="G14376" s="4" t="s">
        <v>8</v>
      </c>
      <c r="H14376" s="4" t="s">
        <v>10</v>
      </c>
      <c r="I14376" s="4" t="s">
        <v>10</v>
      </c>
      <c r="J14376" s="4" t="s">
        <v>9</v>
      </c>
      <c r="K14376" s="4" t="s">
        <v>6</v>
      </c>
      <c r="L14376" s="4" t="s">
        <v>8</v>
      </c>
      <c r="M14376" s="4" t="s">
        <v>10</v>
      </c>
      <c r="N14376" s="4" t="s">
        <v>10</v>
      </c>
      <c r="O14376" s="4" t="s">
        <v>9</v>
      </c>
      <c r="P14376" s="4" t="s">
        <v>6</v>
      </c>
      <c r="Q14376" s="4" t="s">
        <v>8</v>
      </c>
      <c r="R14376" s="4" t="s">
        <v>10</v>
      </c>
      <c r="S14376" s="4" t="s">
        <v>10</v>
      </c>
      <c r="T14376" s="4" t="s">
        <v>9</v>
      </c>
      <c r="U14376" s="4" t="s">
        <v>6</v>
      </c>
      <c r="V14376" s="4" t="s">
        <v>8</v>
      </c>
      <c r="W14376" s="4" t="s">
        <v>10</v>
      </c>
      <c r="X14376" s="4" t="s">
        <v>10</v>
      </c>
      <c r="Y14376" s="4" t="s">
        <v>9</v>
      </c>
      <c r="Z14376" s="4" t="s">
        <v>6</v>
      </c>
      <c r="AA14376" s="4" t="s">
        <v>8</v>
      </c>
      <c r="AB14376" s="4" t="s">
        <v>10</v>
      </c>
      <c r="AC14376" s="4" t="s">
        <v>10</v>
      </c>
      <c r="AD14376" s="4" t="s">
        <v>9</v>
      </c>
      <c r="AE14376" s="4" t="s">
        <v>6</v>
      </c>
      <c r="AF14376" s="4" t="s">
        <v>8</v>
      </c>
      <c r="AG14376" s="4" t="s">
        <v>10</v>
      </c>
      <c r="AH14376" s="4" t="s">
        <v>10</v>
      </c>
      <c r="AI14376" s="4" t="s">
        <v>9</v>
      </c>
      <c r="AJ14376" s="4" t="s">
        <v>6</v>
      </c>
      <c r="AK14376" s="4" t="s">
        <v>8</v>
      </c>
      <c r="AL14376" s="4" t="s">
        <v>10</v>
      </c>
      <c r="AM14376" s="4" t="s">
        <v>10</v>
      </c>
      <c r="AN14376" s="4" t="s">
        <v>9</v>
      </c>
      <c r="AO14376" s="4" t="s">
        <v>6</v>
      </c>
      <c r="AP14376" s="4" t="s">
        <v>8</v>
      </c>
      <c r="AQ14376" s="4" t="s">
        <v>10</v>
      </c>
      <c r="AR14376" s="4" t="s">
        <v>10</v>
      </c>
      <c r="AS14376" s="4" t="s">
        <v>9</v>
      </c>
      <c r="AT14376" s="4" t="s">
        <v>6</v>
      </c>
      <c r="AU14376" s="4" t="s">
        <v>8</v>
      </c>
      <c r="AV14376" s="4" t="s">
        <v>10</v>
      </c>
      <c r="AW14376" s="4" t="s">
        <v>10</v>
      </c>
      <c r="AX14376" s="4" t="s">
        <v>9</v>
      </c>
      <c r="AY14376" s="4" t="s">
        <v>6</v>
      </c>
      <c r="AZ14376" s="4" t="s">
        <v>8</v>
      </c>
      <c r="BA14376" s="4" t="s">
        <v>10</v>
      </c>
      <c r="BB14376" s="4" t="s">
        <v>10</v>
      </c>
      <c r="BC14376" s="4" t="s">
        <v>9</v>
      </c>
      <c r="BD14376" s="4" t="s">
        <v>6</v>
      </c>
      <c r="BE14376" s="4" t="s">
        <v>8</v>
      </c>
      <c r="BF14376" s="4" t="s">
        <v>10</v>
      </c>
      <c r="BG14376" s="4" t="s">
        <v>10</v>
      </c>
      <c r="BH14376" s="4" t="s">
        <v>9</v>
      </c>
      <c r="BI14376" s="4" t="s">
        <v>6</v>
      </c>
      <c r="BJ14376" s="4" t="s">
        <v>8</v>
      </c>
      <c r="BK14376" s="4" t="s">
        <v>10</v>
      </c>
      <c r="BL14376" s="4" t="s">
        <v>10</v>
      </c>
      <c r="BM14376" s="4" t="s">
        <v>9</v>
      </c>
      <c r="BN14376" s="4" t="s">
        <v>6</v>
      </c>
      <c r="BO14376" s="4" t="s">
        <v>8</v>
      </c>
      <c r="BP14376" s="4" t="s">
        <v>10</v>
      </c>
      <c r="BQ14376" s="4" t="s">
        <v>10</v>
      </c>
      <c r="BR14376" s="4" t="s">
        <v>9</v>
      </c>
      <c r="BS14376" s="4" t="s">
        <v>6</v>
      </c>
      <c r="BT14376" s="4" t="s">
        <v>8</v>
      </c>
      <c r="BU14376" s="4" t="s">
        <v>10</v>
      </c>
      <c r="BV14376" s="4" t="s">
        <v>10</v>
      </c>
      <c r="BW14376" s="4" t="s">
        <v>9</v>
      </c>
      <c r="BX14376" s="4" t="s">
        <v>6</v>
      </c>
      <c r="BY14376" s="4" t="s">
        <v>8</v>
      </c>
      <c r="BZ14376" s="4" t="s">
        <v>10</v>
      </c>
      <c r="CA14376" s="4" t="s">
        <v>10</v>
      </c>
      <c r="CB14376" s="4" t="s">
        <v>9</v>
      </c>
      <c r="CC14376" s="4" t="s">
        <v>6</v>
      </c>
      <c r="CD14376" s="4" t="s">
        <v>8</v>
      </c>
      <c r="CE14376" s="4" t="s">
        <v>10</v>
      </c>
      <c r="CF14376" s="4" t="s">
        <v>10</v>
      </c>
      <c r="CG14376" s="4" t="s">
        <v>9</v>
      </c>
      <c r="CH14376" s="4" t="s">
        <v>6</v>
      </c>
      <c r="CI14376" s="4" t="s">
        <v>8</v>
      </c>
      <c r="CJ14376" s="4" t="s">
        <v>10</v>
      </c>
      <c r="CK14376" s="4" t="s">
        <v>10</v>
      </c>
      <c r="CL14376" s="4" t="s">
        <v>9</v>
      </c>
      <c r="CM14376" s="4" t="s">
        <v>6</v>
      </c>
      <c r="CN14376" s="4" t="s">
        <v>8</v>
      </c>
      <c r="CO14376" s="4" t="s">
        <v>10</v>
      </c>
      <c r="CP14376" s="4" t="s">
        <v>10</v>
      </c>
      <c r="CQ14376" s="4" t="s">
        <v>9</v>
      </c>
      <c r="CR14376" s="4" t="s">
        <v>6</v>
      </c>
      <c r="CS14376" s="4" t="s">
        <v>8</v>
      </c>
      <c r="CT14376" s="4" t="s">
        <v>10</v>
      </c>
      <c r="CU14376" s="4" t="s">
        <v>10</v>
      </c>
      <c r="CV14376" s="4" t="s">
        <v>9</v>
      </c>
      <c r="CW14376" s="4" t="s">
        <v>6</v>
      </c>
      <c r="CX14376" s="4" t="s">
        <v>8</v>
      </c>
      <c r="CY14376" s="4" t="s">
        <v>10</v>
      </c>
      <c r="CZ14376" s="4" t="s">
        <v>10</v>
      </c>
      <c r="DA14376" s="4" t="s">
        <v>9</v>
      </c>
      <c r="DB14376" s="4" t="s">
        <v>6</v>
      </c>
      <c r="DC14376" s="4" t="s">
        <v>8</v>
      </c>
      <c r="DD14376" s="4" t="s">
        <v>10</v>
      </c>
      <c r="DE14376" s="4" t="s">
        <v>10</v>
      </c>
      <c r="DF14376" s="4" t="s">
        <v>9</v>
      </c>
      <c r="DG14376" s="4" t="s">
        <v>6</v>
      </c>
      <c r="DH14376" s="4" t="s">
        <v>8</v>
      </c>
      <c r="DI14376" s="4" t="s">
        <v>10</v>
      </c>
      <c r="DJ14376" s="4" t="s">
        <v>10</v>
      </c>
      <c r="DK14376" s="4" t="s">
        <v>9</v>
      </c>
      <c r="DL14376" s="4" t="s">
        <v>6</v>
      </c>
      <c r="DM14376" s="4" t="s">
        <v>8</v>
      </c>
      <c r="DN14376" s="4" t="s">
        <v>10</v>
      </c>
      <c r="DO14376" s="4" t="s">
        <v>10</v>
      </c>
      <c r="DP14376" s="4" t="s">
        <v>9</v>
      </c>
      <c r="DQ14376" s="4" t="s">
        <v>6</v>
      </c>
      <c r="DR14376" s="4" t="s">
        <v>8</v>
      </c>
      <c r="DS14376" s="4" t="s">
        <v>10</v>
      </c>
      <c r="DT14376" s="4" t="s">
        <v>10</v>
      </c>
      <c r="DU14376" s="4" t="s">
        <v>9</v>
      </c>
      <c r="DV14376" s="4" t="s">
        <v>6</v>
      </c>
      <c r="DW14376" s="4" t="s">
        <v>8</v>
      </c>
      <c r="DX14376" s="4" t="s">
        <v>10</v>
      </c>
      <c r="DY14376" s="4" t="s">
        <v>10</v>
      </c>
      <c r="DZ14376" s="4" t="s">
        <v>9</v>
      </c>
      <c r="EA14376" s="4" t="s">
        <v>6</v>
      </c>
      <c r="EB14376" s="4" t="s">
        <v>8</v>
      </c>
      <c r="EC14376" s="4" t="s">
        <v>10</v>
      </c>
      <c r="ED14376" s="4" t="s">
        <v>10</v>
      </c>
      <c r="EE14376" s="4" t="s">
        <v>9</v>
      </c>
      <c r="EF14376" s="4" t="s">
        <v>6</v>
      </c>
      <c r="EG14376" s="4" t="s">
        <v>8</v>
      </c>
      <c r="EH14376" s="4" t="s">
        <v>10</v>
      </c>
      <c r="EI14376" s="4" t="s">
        <v>10</v>
      </c>
      <c r="EJ14376" s="4" t="s">
        <v>9</v>
      </c>
      <c r="EK14376" s="4" t="s">
        <v>6</v>
      </c>
      <c r="EL14376" s="4" t="s">
        <v>8</v>
      </c>
      <c r="EM14376" s="4" t="s">
        <v>10</v>
      </c>
      <c r="EN14376" s="4" t="s">
        <v>10</v>
      </c>
      <c r="EO14376" s="4" t="s">
        <v>9</v>
      </c>
      <c r="EP14376" s="4" t="s">
        <v>6</v>
      </c>
      <c r="EQ14376" s="4" t="s">
        <v>8</v>
      </c>
      <c r="ER14376" s="4" t="s">
        <v>10</v>
      </c>
      <c r="ES14376" s="4" t="s">
        <v>10</v>
      </c>
      <c r="ET14376" s="4" t="s">
        <v>9</v>
      </c>
      <c r="EU14376" s="4" t="s">
        <v>6</v>
      </c>
      <c r="EV14376" s="4" t="s">
        <v>8</v>
      </c>
      <c r="EW14376" s="4" t="s">
        <v>10</v>
      </c>
      <c r="EX14376" s="4" t="s">
        <v>10</v>
      </c>
      <c r="EY14376" s="4" t="s">
        <v>9</v>
      </c>
      <c r="EZ14376" s="4" t="s">
        <v>6</v>
      </c>
      <c r="FA14376" s="4" t="s">
        <v>8</v>
      </c>
      <c r="FB14376" s="4" t="s">
        <v>10</v>
      </c>
      <c r="FC14376" s="4" t="s">
        <v>10</v>
      </c>
      <c r="FD14376" s="4" t="s">
        <v>9</v>
      </c>
      <c r="FE14376" s="4" t="s">
        <v>6</v>
      </c>
      <c r="FF14376" s="4" t="s">
        <v>8</v>
      </c>
      <c r="FG14376" s="4" t="s">
        <v>10</v>
      </c>
      <c r="FH14376" s="4" t="s">
        <v>10</v>
      </c>
      <c r="FI14376" s="4" t="s">
        <v>9</v>
      </c>
      <c r="FJ14376" s="4" t="s">
        <v>6</v>
      </c>
      <c r="FK14376" s="4" t="s">
        <v>8</v>
      </c>
      <c r="FL14376" s="4" t="s">
        <v>10</v>
      </c>
      <c r="FM14376" s="4" t="s">
        <v>10</v>
      </c>
      <c r="FN14376" s="4" t="s">
        <v>9</v>
      </c>
      <c r="FO14376" s="4" t="s">
        <v>6</v>
      </c>
      <c r="FP14376" s="4" t="s">
        <v>8</v>
      </c>
      <c r="FQ14376" s="4" t="s">
        <v>10</v>
      </c>
      <c r="FR14376" s="4" t="s">
        <v>10</v>
      </c>
      <c r="FS14376" s="4" t="s">
        <v>9</v>
      </c>
      <c r="FT14376" s="4" t="s">
        <v>6</v>
      </c>
      <c r="FU14376" s="4" t="s">
        <v>8</v>
      </c>
      <c r="FV14376" s="4" t="s">
        <v>10</v>
      </c>
      <c r="FW14376" s="4" t="s">
        <v>10</v>
      </c>
      <c r="FX14376" s="4" t="s">
        <v>9</v>
      </c>
      <c r="FY14376" s="4" t="s">
        <v>6</v>
      </c>
      <c r="FZ14376" s="4" t="s">
        <v>8</v>
      </c>
      <c r="GA14376" s="4" t="s">
        <v>10</v>
      </c>
      <c r="GB14376" s="4" t="s">
        <v>10</v>
      </c>
      <c r="GC14376" s="4" t="s">
        <v>9</v>
      </c>
      <c r="GD14376" s="4" t="s">
        <v>6</v>
      </c>
      <c r="GE14376" s="4" t="s">
        <v>8</v>
      </c>
      <c r="GF14376" s="4" t="s">
        <v>10</v>
      </c>
      <c r="GG14376" s="4" t="s">
        <v>10</v>
      </c>
      <c r="GH14376" s="4" t="s">
        <v>9</v>
      </c>
      <c r="GI14376" s="4" t="s">
        <v>6</v>
      </c>
      <c r="GJ14376" s="4" t="s">
        <v>8</v>
      </c>
      <c r="GK14376" s="4" t="s">
        <v>10</v>
      </c>
      <c r="GL14376" s="4" t="s">
        <v>10</v>
      </c>
      <c r="GM14376" s="4" t="s">
        <v>9</v>
      </c>
      <c r="GN14376" s="4" t="s">
        <v>6</v>
      </c>
      <c r="GO14376" s="4" t="s">
        <v>8</v>
      </c>
      <c r="GP14376" s="4" t="s">
        <v>10</v>
      </c>
      <c r="GQ14376" s="4" t="s">
        <v>10</v>
      </c>
      <c r="GR14376" s="4" t="s">
        <v>9</v>
      </c>
      <c r="GS14376" s="4" t="s">
        <v>6</v>
      </c>
      <c r="GT14376" s="4" t="s">
        <v>8</v>
      </c>
      <c r="GU14376" s="4" t="s">
        <v>10</v>
      </c>
      <c r="GV14376" s="4" t="s">
        <v>10</v>
      </c>
      <c r="GW14376" s="4" t="s">
        <v>9</v>
      </c>
      <c r="GX14376" s="4" t="s">
        <v>6</v>
      </c>
      <c r="GY14376" s="4" t="s">
        <v>8</v>
      </c>
      <c r="GZ14376" s="4" t="s">
        <v>10</v>
      </c>
      <c r="HA14376" s="4" t="s">
        <v>10</v>
      </c>
      <c r="HB14376" s="4" t="s">
        <v>9</v>
      </c>
      <c r="HC14376" s="4" t="s">
        <v>6</v>
      </c>
      <c r="HD14376" s="4" t="s">
        <v>8</v>
      </c>
      <c r="HE14376" s="4" t="s">
        <v>10</v>
      </c>
      <c r="HF14376" s="4" t="s">
        <v>10</v>
      </c>
      <c r="HG14376" s="4" t="s">
        <v>9</v>
      </c>
      <c r="HH14376" s="4" t="s">
        <v>6</v>
      </c>
      <c r="HI14376" s="4" t="s">
        <v>8</v>
      </c>
      <c r="HJ14376" s="4" t="s">
        <v>10</v>
      </c>
      <c r="HK14376" s="4" t="s">
        <v>10</v>
      </c>
      <c r="HL14376" s="4" t="s">
        <v>9</v>
      </c>
      <c r="HM14376" s="4" t="s">
        <v>6</v>
      </c>
      <c r="HN14376" s="4" t="s">
        <v>8</v>
      </c>
      <c r="HO14376" s="4" t="s">
        <v>10</v>
      </c>
      <c r="HP14376" s="4" t="s">
        <v>10</v>
      </c>
      <c r="HQ14376" s="4" t="s">
        <v>9</v>
      </c>
      <c r="HR14376" s="4" t="s">
        <v>6</v>
      </c>
      <c r="HS14376" s="4" t="s">
        <v>8</v>
      </c>
      <c r="HT14376" s="4" t="s">
        <v>10</v>
      </c>
      <c r="HU14376" s="4" t="s">
        <v>10</v>
      </c>
      <c r="HV14376" s="4" t="s">
        <v>9</v>
      </c>
      <c r="HW14376" s="4" t="s">
        <v>6</v>
      </c>
      <c r="HX14376" s="4" t="s">
        <v>8</v>
      </c>
      <c r="HY14376" s="4" t="s">
        <v>10</v>
      </c>
      <c r="HZ14376" s="4" t="s">
        <v>10</v>
      </c>
      <c r="IA14376" s="4" t="s">
        <v>9</v>
      </c>
      <c r="IB14376" s="4" t="s">
        <v>6</v>
      </c>
      <c r="IC14376" s="4" t="s">
        <v>8</v>
      </c>
      <c r="ID14376" s="4" t="s">
        <v>10</v>
      </c>
      <c r="IE14376" s="4" t="s">
        <v>10</v>
      </c>
      <c r="IF14376" s="4" t="s">
        <v>9</v>
      </c>
      <c r="IG14376" s="4" t="s">
        <v>6</v>
      </c>
      <c r="IH14376" s="4" t="s">
        <v>8</v>
      </c>
      <c r="II14376" s="4" t="s">
        <v>10</v>
      </c>
      <c r="IJ14376" s="4" t="s">
        <v>10</v>
      </c>
      <c r="IK14376" s="4" t="s">
        <v>9</v>
      </c>
      <c r="IL14376" s="4" t="s">
        <v>6</v>
      </c>
      <c r="IM14376" s="4" t="s">
        <v>8</v>
      </c>
      <c r="IN14376" s="4" t="s">
        <v>10</v>
      </c>
      <c r="IO14376" s="4" t="s">
        <v>10</v>
      </c>
      <c r="IP14376" s="4" t="s">
        <v>9</v>
      </c>
      <c r="IQ14376" s="4" t="s">
        <v>6</v>
      </c>
      <c r="IR14376" s="4" t="s">
        <v>8</v>
      </c>
      <c r="IS14376" s="4" t="s">
        <v>10</v>
      </c>
      <c r="IT14376" s="4" t="s">
        <v>10</v>
      </c>
      <c r="IU14376" s="4" t="s">
        <v>9</v>
      </c>
      <c r="IV14376" s="4" t="s">
        <v>6</v>
      </c>
      <c r="IW14376" s="4" t="s">
        <v>8</v>
      </c>
      <c r="IX14376" s="4" t="s">
        <v>10</v>
      </c>
      <c r="IY14376" s="4" t="s">
        <v>10</v>
      </c>
      <c r="IZ14376" s="4" t="s">
        <v>9</v>
      </c>
      <c r="JA14376" s="4" t="s">
        <v>6</v>
      </c>
      <c r="JB14376" s="4" t="s">
        <v>8</v>
      </c>
      <c r="JC14376" s="4" t="s">
        <v>10</v>
      </c>
      <c r="JD14376" s="4" t="s">
        <v>10</v>
      </c>
      <c r="JE14376" s="4" t="s">
        <v>9</v>
      </c>
      <c r="JF14376" s="4" t="s">
        <v>6</v>
      </c>
      <c r="JG14376" s="4" t="s">
        <v>8</v>
      </c>
      <c r="JH14376" s="4" t="s">
        <v>10</v>
      </c>
      <c r="JI14376" s="4" t="s">
        <v>10</v>
      </c>
      <c r="JJ14376" s="4" t="s">
        <v>9</v>
      </c>
      <c r="JK14376" s="4" t="s">
        <v>6</v>
      </c>
      <c r="JL14376" s="4" t="s">
        <v>8</v>
      </c>
      <c r="JM14376" s="4" t="s">
        <v>10</v>
      </c>
      <c r="JN14376" s="4" t="s">
        <v>10</v>
      </c>
      <c r="JO14376" s="4" t="s">
        <v>9</v>
      </c>
      <c r="JP14376" s="4" t="s">
        <v>6</v>
      </c>
      <c r="JQ14376" s="4" t="s">
        <v>8</v>
      </c>
      <c r="JR14376" s="4" t="s">
        <v>10</v>
      </c>
      <c r="JS14376" s="4" t="s">
        <v>10</v>
      </c>
      <c r="JT14376" s="4" t="s">
        <v>9</v>
      </c>
      <c r="JU14376" s="4" t="s">
        <v>6</v>
      </c>
      <c r="JV14376" s="4" t="s">
        <v>8</v>
      </c>
      <c r="JW14376" s="4" t="s">
        <v>10</v>
      </c>
      <c r="JX14376" s="4" t="s">
        <v>10</v>
      </c>
      <c r="JY14376" s="4" t="s">
        <v>9</v>
      </c>
      <c r="JZ14376" s="4" t="s">
        <v>6</v>
      </c>
      <c r="KA14376" s="4" t="s">
        <v>8</v>
      </c>
      <c r="KB14376" s="4" t="s">
        <v>10</v>
      </c>
      <c r="KC14376" s="4" t="s">
        <v>10</v>
      </c>
      <c r="KD14376" s="4" t="s">
        <v>9</v>
      </c>
      <c r="KE14376" s="4" t="s">
        <v>6</v>
      </c>
      <c r="KF14376" s="4" t="s">
        <v>8</v>
      </c>
      <c r="KG14376" s="4" t="s">
        <v>10</v>
      </c>
      <c r="KH14376" s="4" t="s">
        <v>10</v>
      </c>
      <c r="KI14376" s="4" t="s">
        <v>9</v>
      </c>
      <c r="KJ14376" s="4" t="s">
        <v>6</v>
      </c>
      <c r="KK14376" s="4" t="s">
        <v>8</v>
      </c>
      <c r="KL14376" s="4" t="s">
        <v>10</v>
      </c>
      <c r="KM14376" s="4" t="s">
        <v>10</v>
      </c>
      <c r="KN14376" s="4" t="s">
        <v>9</v>
      </c>
      <c r="KO14376" s="4" t="s">
        <v>6</v>
      </c>
      <c r="KP14376" s="4" t="s">
        <v>8</v>
      </c>
      <c r="KQ14376" s="4" t="s">
        <v>10</v>
      </c>
      <c r="KR14376" s="4" t="s">
        <v>10</v>
      </c>
      <c r="KS14376" s="4" t="s">
        <v>9</v>
      </c>
      <c r="KT14376" s="4" t="s">
        <v>6</v>
      </c>
      <c r="KU14376" s="4" t="s">
        <v>8</v>
      </c>
      <c r="KV14376" s="4" t="s">
        <v>10</v>
      </c>
      <c r="KW14376" s="4" t="s">
        <v>10</v>
      </c>
      <c r="KX14376" s="4" t="s">
        <v>9</v>
      </c>
      <c r="KY14376" s="4" t="s">
        <v>6</v>
      </c>
      <c r="KZ14376" s="4" t="s">
        <v>8</v>
      </c>
      <c r="LA14376" s="4" t="s">
        <v>10</v>
      </c>
      <c r="LB14376" s="4" t="s">
        <v>10</v>
      </c>
      <c r="LC14376" s="4" t="s">
        <v>9</v>
      </c>
      <c r="LD14376" s="4" t="s">
        <v>6</v>
      </c>
      <c r="LE14376" s="4" t="s">
        <v>8</v>
      </c>
      <c r="LF14376" s="4" t="s">
        <v>10</v>
      </c>
      <c r="LG14376" s="4" t="s">
        <v>10</v>
      </c>
      <c r="LH14376" s="4" t="s">
        <v>9</v>
      </c>
      <c r="LI14376" s="4" t="s">
        <v>6</v>
      </c>
      <c r="LJ14376" s="4" t="s">
        <v>8</v>
      </c>
      <c r="LK14376" s="4" t="s">
        <v>10</v>
      </c>
      <c r="LL14376" s="4" t="s">
        <v>10</v>
      </c>
      <c r="LM14376" s="4" t="s">
        <v>9</v>
      </c>
      <c r="LN14376" s="4" t="s">
        <v>6</v>
      </c>
      <c r="LO14376" s="4" t="s">
        <v>8</v>
      </c>
      <c r="LP14376" s="4" t="s">
        <v>10</v>
      </c>
      <c r="LQ14376" s="4" t="s">
        <v>10</v>
      </c>
      <c r="LR14376" s="4" t="s">
        <v>9</v>
      </c>
      <c r="LS14376" s="4" t="s">
        <v>6</v>
      </c>
      <c r="LT14376" s="4" t="s">
        <v>8</v>
      </c>
      <c r="LU14376" s="4" t="s">
        <v>10</v>
      </c>
      <c r="LV14376" s="4" t="s">
        <v>10</v>
      </c>
      <c r="LW14376" s="4" t="s">
        <v>9</v>
      </c>
      <c r="LX14376" s="4" t="s">
        <v>6</v>
      </c>
      <c r="LY14376" s="4" t="s">
        <v>8</v>
      </c>
      <c r="LZ14376" s="4" t="s">
        <v>10</v>
      </c>
      <c r="MA14376" s="4" t="s">
        <v>10</v>
      </c>
      <c r="MB14376" s="4" t="s">
        <v>9</v>
      </c>
      <c r="MC14376" s="4" t="s">
        <v>6</v>
      </c>
      <c r="MD14376" s="4" t="s">
        <v>8</v>
      </c>
    </row>
    <row r="14377" spans="1:192">
      <c r="A14377" t="n">
        <v>128032</v>
      </c>
      <c r="B14377" s="92" t="n">
        <v>257</v>
      </c>
      <c r="C14377" s="7" t="n">
        <v>3</v>
      </c>
      <c r="D14377" s="7" t="n">
        <v>65533</v>
      </c>
      <c r="E14377" s="7" t="n">
        <v>0</v>
      </c>
      <c r="F14377" s="7" t="s">
        <v>135</v>
      </c>
      <c r="G14377" s="7" t="n">
        <f t="normal" ca="1">32-LENB(INDIRECT(ADDRESS(14377,6)))</f>
        <v>0</v>
      </c>
      <c r="H14377" s="7" t="n">
        <v>3</v>
      </c>
      <c r="I14377" s="7" t="n">
        <v>65533</v>
      </c>
      <c r="J14377" s="7" t="n">
        <v>0</v>
      </c>
      <c r="K14377" s="7" t="s">
        <v>696</v>
      </c>
      <c r="L14377" s="7" t="n">
        <f t="normal" ca="1">32-LENB(INDIRECT(ADDRESS(14377,11)))</f>
        <v>0</v>
      </c>
      <c r="M14377" s="7" t="n">
        <v>3</v>
      </c>
      <c r="N14377" s="7" t="n">
        <v>65533</v>
      </c>
      <c r="O14377" s="7" t="n">
        <v>0</v>
      </c>
      <c r="P14377" s="7" t="s">
        <v>226</v>
      </c>
      <c r="Q14377" s="7" t="n">
        <f t="normal" ca="1">32-LENB(INDIRECT(ADDRESS(14377,16)))</f>
        <v>0</v>
      </c>
      <c r="R14377" s="7" t="n">
        <v>3</v>
      </c>
      <c r="S14377" s="7" t="n">
        <v>65533</v>
      </c>
      <c r="T14377" s="7" t="n">
        <v>0</v>
      </c>
      <c r="U14377" s="7" t="s">
        <v>227</v>
      </c>
      <c r="V14377" s="7" t="n">
        <f t="normal" ca="1">32-LENB(INDIRECT(ADDRESS(14377,21)))</f>
        <v>0</v>
      </c>
      <c r="W14377" s="7" t="n">
        <v>3</v>
      </c>
      <c r="X14377" s="7" t="n">
        <v>65533</v>
      </c>
      <c r="Y14377" s="7" t="n">
        <v>0</v>
      </c>
      <c r="Z14377" s="7" t="s">
        <v>697</v>
      </c>
      <c r="AA14377" s="7" t="n">
        <f t="normal" ca="1">32-LENB(INDIRECT(ADDRESS(14377,26)))</f>
        <v>0</v>
      </c>
      <c r="AB14377" s="7" t="n">
        <v>2</v>
      </c>
      <c r="AC14377" s="7" t="n">
        <v>65533</v>
      </c>
      <c r="AD14377" s="7" t="n">
        <v>0</v>
      </c>
      <c r="AE14377" s="7" t="s">
        <v>422</v>
      </c>
      <c r="AF14377" s="7" t="n">
        <f t="normal" ca="1">32-LENB(INDIRECT(ADDRESS(14377,31)))</f>
        <v>0</v>
      </c>
      <c r="AG14377" s="7" t="n">
        <v>4</v>
      </c>
      <c r="AH14377" s="7" t="n">
        <v>65533</v>
      </c>
      <c r="AI14377" s="7" t="n">
        <v>4546</v>
      </c>
      <c r="AJ14377" s="7" t="s">
        <v>13</v>
      </c>
      <c r="AK14377" s="7" t="n">
        <f t="normal" ca="1">32-LENB(INDIRECT(ADDRESS(14377,36)))</f>
        <v>0</v>
      </c>
      <c r="AL14377" s="7" t="n">
        <v>4</v>
      </c>
      <c r="AM14377" s="7" t="n">
        <v>65533</v>
      </c>
      <c r="AN14377" s="7" t="n">
        <v>4522</v>
      </c>
      <c r="AO14377" s="7" t="s">
        <v>13</v>
      </c>
      <c r="AP14377" s="7" t="n">
        <f t="normal" ca="1">32-LENB(INDIRECT(ADDRESS(14377,41)))</f>
        <v>0</v>
      </c>
      <c r="AQ14377" s="7" t="n">
        <v>4</v>
      </c>
      <c r="AR14377" s="7" t="n">
        <v>65533</v>
      </c>
      <c r="AS14377" s="7" t="n">
        <v>4427</v>
      </c>
      <c r="AT14377" s="7" t="s">
        <v>13</v>
      </c>
      <c r="AU14377" s="7" t="n">
        <f t="normal" ca="1">32-LENB(INDIRECT(ADDRESS(14377,46)))</f>
        <v>0</v>
      </c>
      <c r="AV14377" s="7" t="n">
        <v>7</v>
      </c>
      <c r="AW14377" s="7" t="n">
        <v>65533</v>
      </c>
      <c r="AX14377" s="7" t="n">
        <v>61402</v>
      </c>
      <c r="AY14377" s="7" t="s">
        <v>13</v>
      </c>
      <c r="AZ14377" s="7" t="n">
        <f t="normal" ca="1">32-LENB(INDIRECT(ADDRESS(14377,51)))</f>
        <v>0</v>
      </c>
      <c r="BA14377" s="7" t="n">
        <v>7</v>
      </c>
      <c r="BB14377" s="7" t="n">
        <v>65533</v>
      </c>
      <c r="BC14377" s="7" t="n">
        <v>61403</v>
      </c>
      <c r="BD14377" s="7" t="s">
        <v>13</v>
      </c>
      <c r="BE14377" s="7" t="n">
        <f t="normal" ca="1">32-LENB(INDIRECT(ADDRESS(14377,56)))</f>
        <v>0</v>
      </c>
      <c r="BF14377" s="7" t="n">
        <v>7</v>
      </c>
      <c r="BG14377" s="7" t="n">
        <v>65533</v>
      </c>
      <c r="BH14377" s="7" t="n">
        <v>52594</v>
      </c>
      <c r="BI14377" s="7" t="s">
        <v>13</v>
      </c>
      <c r="BJ14377" s="7" t="n">
        <f t="normal" ca="1">32-LENB(INDIRECT(ADDRESS(14377,61)))</f>
        <v>0</v>
      </c>
      <c r="BK14377" s="7" t="n">
        <v>7</v>
      </c>
      <c r="BL14377" s="7" t="n">
        <v>65533</v>
      </c>
      <c r="BM14377" s="7" t="n">
        <v>52595</v>
      </c>
      <c r="BN14377" s="7" t="s">
        <v>13</v>
      </c>
      <c r="BO14377" s="7" t="n">
        <f t="normal" ca="1">32-LENB(INDIRECT(ADDRESS(14377,66)))</f>
        <v>0</v>
      </c>
      <c r="BP14377" s="7" t="n">
        <v>7</v>
      </c>
      <c r="BQ14377" s="7" t="n">
        <v>65533</v>
      </c>
      <c r="BR14377" s="7" t="n">
        <v>61404</v>
      </c>
      <c r="BS14377" s="7" t="s">
        <v>13</v>
      </c>
      <c r="BT14377" s="7" t="n">
        <f t="normal" ca="1">32-LENB(INDIRECT(ADDRESS(14377,71)))</f>
        <v>0</v>
      </c>
      <c r="BU14377" s="7" t="n">
        <v>7</v>
      </c>
      <c r="BV14377" s="7" t="n">
        <v>65533</v>
      </c>
      <c r="BW14377" s="7" t="n">
        <v>61405</v>
      </c>
      <c r="BX14377" s="7" t="s">
        <v>13</v>
      </c>
      <c r="BY14377" s="7" t="n">
        <f t="normal" ca="1">32-LENB(INDIRECT(ADDRESS(14377,76)))</f>
        <v>0</v>
      </c>
      <c r="BZ14377" s="7" t="n">
        <v>7</v>
      </c>
      <c r="CA14377" s="7" t="n">
        <v>65533</v>
      </c>
      <c r="CB14377" s="7" t="n">
        <v>61406</v>
      </c>
      <c r="CC14377" s="7" t="s">
        <v>13</v>
      </c>
      <c r="CD14377" s="7" t="n">
        <f t="normal" ca="1">32-LENB(INDIRECT(ADDRESS(14377,81)))</f>
        <v>0</v>
      </c>
      <c r="CE14377" s="7" t="n">
        <v>7</v>
      </c>
      <c r="CF14377" s="7" t="n">
        <v>65533</v>
      </c>
      <c r="CG14377" s="7" t="n">
        <v>61407</v>
      </c>
      <c r="CH14377" s="7" t="s">
        <v>13</v>
      </c>
      <c r="CI14377" s="7" t="n">
        <f t="normal" ca="1">32-LENB(INDIRECT(ADDRESS(14377,86)))</f>
        <v>0</v>
      </c>
      <c r="CJ14377" s="7" t="n">
        <v>7</v>
      </c>
      <c r="CK14377" s="7" t="n">
        <v>65533</v>
      </c>
      <c r="CL14377" s="7" t="n">
        <v>7365</v>
      </c>
      <c r="CM14377" s="7" t="s">
        <v>13</v>
      </c>
      <c r="CN14377" s="7" t="n">
        <f t="normal" ca="1">32-LENB(INDIRECT(ADDRESS(14377,91)))</f>
        <v>0</v>
      </c>
      <c r="CO14377" s="7" t="n">
        <v>7</v>
      </c>
      <c r="CP14377" s="7" t="n">
        <v>65533</v>
      </c>
      <c r="CQ14377" s="7" t="n">
        <v>6371</v>
      </c>
      <c r="CR14377" s="7" t="s">
        <v>13</v>
      </c>
      <c r="CS14377" s="7" t="n">
        <f t="normal" ca="1">32-LENB(INDIRECT(ADDRESS(14377,96)))</f>
        <v>0</v>
      </c>
      <c r="CT14377" s="7" t="n">
        <v>7</v>
      </c>
      <c r="CU14377" s="7" t="n">
        <v>65533</v>
      </c>
      <c r="CV14377" s="7" t="n">
        <v>14365</v>
      </c>
      <c r="CW14377" s="7" t="s">
        <v>13</v>
      </c>
      <c r="CX14377" s="7" t="n">
        <f t="normal" ca="1">32-LENB(INDIRECT(ADDRESS(14377,101)))</f>
        <v>0</v>
      </c>
      <c r="CY14377" s="7" t="n">
        <v>7</v>
      </c>
      <c r="CZ14377" s="7" t="n">
        <v>65533</v>
      </c>
      <c r="DA14377" s="7" t="n">
        <v>15332</v>
      </c>
      <c r="DB14377" s="7" t="s">
        <v>13</v>
      </c>
      <c r="DC14377" s="7" t="n">
        <f t="normal" ca="1">32-LENB(INDIRECT(ADDRESS(14377,106)))</f>
        <v>0</v>
      </c>
      <c r="DD14377" s="7" t="n">
        <v>7</v>
      </c>
      <c r="DE14377" s="7" t="n">
        <v>65533</v>
      </c>
      <c r="DF14377" s="7" t="n">
        <v>4365</v>
      </c>
      <c r="DG14377" s="7" t="s">
        <v>13</v>
      </c>
      <c r="DH14377" s="7" t="n">
        <f t="normal" ca="1">32-LENB(INDIRECT(ADDRESS(14377,111)))</f>
        <v>0</v>
      </c>
      <c r="DI14377" s="7" t="n">
        <v>7</v>
      </c>
      <c r="DJ14377" s="7" t="n">
        <v>65533</v>
      </c>
      <c r="DK14377" s="7" t="n">
        <v>13311</v>
      </c>
      <c r="DL14377" s="7" t="s">
        <v>13</v>
      </c>
      <c r="DM14377" s="7" t="n">
        <f t="normal" ca="1">32-LENB(INDIRECT(ADDRESS(14377,116)))</f>
        <v>0</v>
      </c>
      <c r="DN14377" s="7" t="n">
        <v>7</v>
      </c>
      <c r="DO14377" s="7" t="n">
        <v>65533</v>
      </c>
      <c r="DP14377" s="7" t="n">
        <v>1352</v>
      </c>
      <c r="DQ14377" s="7" t="s">
        <v>13</v>
      </c>
      <c r="DR14377" s="7" t="n">
        <f t="normal" ca="1">32-LENB(INDIRECT(ADDRESS(14377,121)))</f>
        <v>0</v>
      </c>
      <c r="DS14377" s="7" t="n">
        <v>7</v>
      </c>
      <c r="DT14377" s="7" t="n">
        <v>65533</v>
      </c>
      <c r="DU14377" s="7" t="n">
        <v>9339</v>
      </c>
      <c r="DV14377" s="7" t="s">
        <v>13</v>
      </c>
      <c r="DW14377" s="7" t="n">
        <f t="normal" ca="1">32-LENB(INDIRECT(ADDRESS(14377,126)))</f>
        <v>0</v>
      </c>
      <c r="DX14377" s="7" t="n">
        <v>7</v>
      </c>
      <c r="DY14377" s="7" t="n">
        <v>65533</v>
      </c>
      <c r="DZ14377" s="7" t="n">
        <v>33360</v>
      </c>
      <c r="EA14377" s="7" t="s">
        <v>13</v>
      </c>
      <c r="EB14377" s="7" t="n">
        <f t="normal" ca="1">32-LENB(INDIRECT(ADDRESS(14377,131)))</f>
        <v>0</v>
      </c>
      <c r="EC14377" s="7" t="n">
        <v>7</v>
      </c>
      <c r="ED14377" s="7" t="n">
        <v>65533</v>
      </c>
      <c r="EE14377" s="7" t="n">
        <v>33361</v>
      </c>
      <c r="EF14377" s="7" t="s">
        <v>13</v>
      </c>
      <c r="EG14377" s="7" t="n">
        <f t="normal" ca="1">32-LENB(INDIRECT(ADDRESS(14377,136)))</f>
        <v>0</v>
      </c>
      <c r="EH14377" s="7" t="n">
        <v>7</v>
      </c>
      <c r="EI14377" s="7" t="n">
        <v>65533</v>
      </c>
      <c r="EJ14377" s="7" t="n">
        <v>33362</v>
      </c>
      <c r="EK14377" s="7" t="s">
        <v>13</v>
      </c>
      <c r="EL14377" s="7" t="n">
        <f t="normal" ca="1">32-LENB(INDIRECT(ADDRESS(14377,141)))</f>
        <v>0</v>
      </c>
      <c r="EM14377" s="7" t="n">
        <v>7</v>
      </c>
      <c r="EN14377" s="7" t="n">
        <v>65533</v>
      </c>
      <c r="EO14377" s="7" t="n">
        <v>30327</v>
      </c>
      <c r="EP14377" s="7" t="s">
        <v>13</v>
      </c>
      <c r="EQ14377" s="7" t="n">
        <f t="normal" ca="1">32-LENB(INDIRECT(ADDRESS(14377,146)))</f>
        <v>0</v>
      </c>
      <c r="ER14377" s="7" t="n">
        <v>7</v>
      </c>
      <c r="ES14377" s="7" t="n">
        <v>65533</v>
      </c>
      <c r="ET14377" s="7" t="n">
        <v>30328</v>
      </c>
      <c r="EU14377" s="7" t="s">
        <v>13</v>
      </c>
      <c r="EV14377" s="7" t="n">
        <f t="normal" ca="1">32-LENB(INDIRECT(ADDRESS(14377,151)))</f>
        <v>0</v>
      </c>
      <c r="EW14377" s="7" t="n">
        <v>4</v>
      </c>
      <c r="EX14377" s="7" t="n">
        <v>65533</v>
      </c>
      <c r="EY14377" s="7" t="n">
        <v>4360</v>
      </c>
      <c r="EZ14377" s="7" t="s">
        <v>13</v>
      </c>
      <c r="FA14377" s="7" t="n">
        <f t="normal" ca="1">32-LENB(INDIRECT(ADDRESS(14377,156)))</f>
        <v>0</v>
      </c>
      <c r="FB14377" s="7" t="n">
        <v>4</v>
      </c>
      <c r="FC14377" s="7" t="n">
        <v>65533</v>
      </c>
      <c r="FD14377" s="7" t="n">
        <v>2071</v>
      </c>
      <c r="FE14377" s="7" t="s">
        <v>13</v>
      </c>
      <c r="FF14377" s="7" t="n">
        <f t="normal" ca="1">32-LENB(INDIRECT(ADDRESS(14377,161)))</f>
        <v>0</v>
      </c>
      <c r="FG14377" s="7" t="n">
        <v>4</v>
      </c>
      <c r="FH14377" s="7" t="n">
        <v>65533</v>
      </c>
      <c r="FI14377" s="7" t="n">
        <v>5312</v>
      </c>
      <c r="FJ14377" s="7" t="s">
        <v>13</v>
      </c>
      <c r="FK14377" s="7" t="n">
        <f t="normal" ca="1">32-LENB(INDIRECT(ADDRESS(14377,166)))</f>
        <v>0</v>
      </c>
      <c r="FL14377" s="7" t="n">
        <v>7</v>
      </c>
      <c r="FM14377" s="7" t="n">
        <v>65533</v>
      </c>
      <c r="FN14377" s="7" t="n">
        <v>1353</v>
      </c>
      <c r="FO14377" s="7" t="s">
        <v>13</v>
      </c>
      <c r="FP14377" s="7" t="n">
        <f t="normal" ca="1">32-LENB(INDIRECT(ADDRESS(14377,171)))</f>
        <v>0</v>
      </c>
      <c r="FQ14377" s="7" t="n">
        <v>7</v>
      </c>
      <c r="FR14377" s="7" t="n">
        <v>65533</v>
      </c>
      <c r="FS14377" s="7" t="n">
        <v>14366</v>
      </c>
      <c r="FT14377" s="7" t="s">
        <v>13</v>
      </c>
      <c r="FU14377" s="7" t="n">
        <f t="normal" ca="1">32-LENB(INDIRECT(ADDRESS(14377,176)))</f>
        <v>0</v>
      </c>
      <c r="FV14377" s="7" t="n">
        <v>7</v>
      </c>
      <c r="FW14377" s="7" t="n">
        <v>65533</v>
      </c>
      <c r="FX14377" s="7" t="n">
        <v>15333</v>
      </c>
      <c r="FY14377" s="7" t="s">
        <v>13</v>
      </c>
      <c r="FZ14377" s="7" t="n">
        <f t="normal" ca="1">32-LENB(INDIRECT(ADDRESS(14377,181)))</f>
        <v>0</v>
      </c>
      <c r="GA14377" s="7" t="n">
        <v>7</v>
      </c>
      <c r="GB14377" s="7" t="n">
        <v>65533</v>
      </c>
      <c r="GC14377" s="7" t="n">
        <v>33363</v>
      </c>
      <c r="GD14377" s="7" t="s">
        <v>13</v>
      </c>
      <c r="GE14377" s="7" t="n">
        <f t="normal" ca="1">32-LENB(INDIRECT(ADDRESS(14377,186)))</f>
        <v>0</v>
      </c>
      <c r="GF14377" s="7" t="n">
        <v>7</v>
      </c>
      <c r="GG14377" s="7" t="n">
        <v>65533</v>
      </c>
      <c r="GH14377" s="7" t="n">
        <v>33364</v>
      </c>
      <c r="GI14377" s="7" t="s">
        <v>13</v>
      </c>
      <c r="GJ14377" s="7" t="n">
        <f t="normal" ca="1">32-LENB(INDIRECT(ADDRESS(14377,191)))</f>
        <v>0</v>
      </c>
      <c r="GK14377" s="7" t="n">
        <v>7</v>
      </c>
      <c r="GL14377" s="7" t="n">
        <v>65533</v>
      </c>
      <c r="GM14377" s="7" t="n">
        <v>33365</v>
      </c>
      <c r="GN14377" s="7" t="s">
        <v>13</v>
      </c>
      <c r="GO14377" s="7" t="n">
        <f t="normal" ca="1">32-LENB(INDIRECT(ADDRESS(14377,196)))</f>
        <v>0</v>
      </c>
      <c r="GP14377" s="7" t="n">
        <v>7</v>
      </c>
      <c r="GQ14377" s="7" t="n">
        <v>65533</v>
      </c>
      <c r="GR14377" s="7" t="n">
        <v>33366</v>
      </c>
      <c r="GS14377" s="7" t="s">
        <v>13</v>
      </c>
      <c r="GT14377" s="7" t="n">
        <f t="normal" ca="1">32-LENB(INDIRECT(ADDRESS(14377,201)))</f>
        <v>0</v>
      </c>
      <c r="GU14377" s="7" t="n">
        <v>7</v>
      </c>
      <c r="GV14377" s="7" t="n">
        <v>65533</v>
      </c>
      <c r="GW14377" s="7" t="n">
        <v>13312</v>
      </c>
      <c r="GX14377" s="7" t="s">
        <v>13</v>
      </c>
      <c r="GY14377" s="7" t="n">
        <f t="normal" ca="1">32-LENB(INDIRECT(ADDRESS(14377,206)))</f>
        <v>0</v>
      </c>
      <c r="GZ14377" s="7" t="n">
        <v>7</v>
      </c>
      <c r="HA14377" s="7" t="n">
        <v>65533</v>
      </c>
      <c r="HB14377" s="7" t="n">
        <v>13313</v>
      </c>
      <c r="HC14377" s="7" t="s">
        <v>13</v>
      </c>
      <c r="HD14377" s="7" t="n">
        <f t="normal" ca="1">32-LENB(INDIRECT(ADDRESS(14377,211)))</f>
        <v>0</v>
      </c>
      <c r="HE14377" s="7" t="n">
        <v>7</v>
      </c>
      <c r="HF14377" s="7" t="n">
        <v>65533</v>
      </c>
      <c r="HG14377" s="7" t="n">
        <v>30329</v>
      </c>
      <c r="HH14377" s="7" t="s">
        <v>13</v>
      </c>
      <c r="HI14377" s="7" t="n">
        <f t="normal" ca="1">32-LENB(INDIRECT(ADDRESS(14377,216)))</f>
        <v>0</v>
      </c>
      <c r="HJ14377" s="7" t="n">
        <v>7</v>
      </c>
      <c r="HK14377" s="7" t="n">
        <v>65533</v>
      </c>
      <c r="HL14377" s="7" t="n">
        <v>30330</v>
      </c>
      <c r="HM14377" s="7" t="s">
        <v>13</v>
      </c>
      <c r="HN14377" s="7" t="n">
        <f t="normal" ca="1">32-LENB(INDIRECT(ADDRESS(14377,221)))</f>
        <v>0</v>
      </c>
      <c r="HO14377" s="7" t="n">
        <v>7</v>
      </c>
      <c r="HP14377" s="7" t="n">
        <v>65533</v>
      </c>
      <c r="HQ14377" s="7" t="n">
        <v>30331</v>
      </c>
      <c r="HR14377" s="7" t="s">
        <v>13</v>
      </c>
      <c r="HS14377" s="7" t="n">
        <f t="normal" ca="1">32-LENB(INDIRECT(ADDRESS(14377,226)))</f>
        <v>0</v>
      </c>
      <c r="HT14377" s="7" t="n">
        <v>7</v>
      </c>
      <c r="HU14377" s="7" t="n">
        <v>65533</v>
      </c>
      <c r="HV14377" s="7" t="n">
        <v>5331</v>
      </c>
      <c r="HW14377" s="7" t="s">
        <v>13</v>
      </c>
      <c r="HX14377" s="7" t="n">
        <f t="normal" ca="1">32-LENB(INDIRECT(ADDRESS(14377,231)))</f>
        <v>0</v>
      </c>
      <c r="HY14377" s="7" t="n">
        <v>7</v>
      </c>
      <c r="HZ14377" s="7" t="n">
        <v>65533</v>
      </c>
      <c r="IA14377" s="7" t="n">
        <v>5332</v>
      </c>
      <c r="IB14377" s="7" t="s">
        <v>13</v>
      </c>
      <c r="IC14377" s="7" t="n">
        <f t="normal" ca="1">32-LENB(INDIRECT(ADDRESS(14377,236)))</f>
        <v>0</v>
      </c>
      <c r="ID14377" s="7" t="n">
        <v>4</v>
      </c>
      <c r="IE14377" s="7" t="n">
        <v>65533</v>
      </c>
      <c r="IF14377" s="7" t="n">
        <v>2214</v>
      </c>
      <c r="IG14377" s="7" t="s">
        <v>13</v>
      </c>
      <c r="IH14377" s="7" t="n">
        <f t="normal" ca="1">32-LENB(INDIRECT(ADDRESS(14377,241)))</f>
        <v>0</v>
      </c>
      <c r="II14377" s="7" t="n">
        <v>7</v>
      </c>
      <c r="IJ14377" s="7" t="n">
        <v>65533</v>
      </c>
      <c r="IK14377" s="7" t="n">
        <v>6372</v>
      </c>
      <c r="IL14377" s="7" t="s">
        <v>13</v>
      </c>
      <c r="IM14377" s="7" t="n">
        <f t="normal" ca="1">32-LENB(INDIRECT(ADDRESS(14377,246)))</f>
        <v>0</v>
      </c>
      <c r="IN14377" s="7" t="n">
        <v>7</v>
      </c>
      <c r="IO14377" s="7" t="n">
        <v>65533</v>
      </c>
      <c r="IP14377" s="7" t="n">
        <v>7366</v>
      </c>
      <c r="IQ14377" s="7" t="s">
        <v>13</v>
      </c>
      <c r="IR14377" s="7" t="n">
        <f t="normal" ca="1">32-LENB(INDIRECT(ADDRESS(14377,251)))</f>
        <v>0</v>
      </c>
      <c r="IS14377" s="7" t="n">
        <v>7</v>
      </c>
      <c r="IT14377" s="7" t="n">
        <v>65533</v>
      </c>
      <c r="IU14377" s="7" t="n">
        <v>30332</v>
      </c>
      <c r="IV14377" s="7" t="s">
        <v>13</v>
      </c>
      <c r="IW14377" s="7" t="n">
        <f t="normal" ca="1">32-LENB(INDIRECT(ADDRESS(14377,256)))</f>
        <v>0</v>
      </c>
      <c r="IX14377" s="7" t="n">
        <v>7</v>
      </c>
      <c r="IY14377" s="7" t="n">
        <v>65533</v>
      </c>
      <c r="IZ14377" s="7" t="n">
        <v>33367</v>
      </c>
      <c r="JA14377" s="7" t="s">
        <v>13</v>
      </c>
      <c r="JB14377" s="7" t="n">
        <f t="normal" ca="1">32-LENB(INDIRECT(ADDRESS(14377,261)))</f>
        <v>0</v>
      </c>
      <c r="JC14377" s="7" t="n">
        <v>7</v>
      </c>
      <c r="JD14377" s="7" t="n">
        <v>65533</v>
      </c>
      <c r="JE14377" s="7" t="n">
        <v>33368</v>
      </c>
      <c r="JF14377" s="7" t="s">
        <v>13</v>
      </c>
      <c r="JG14377" s="7" t="n">
        <f t="normal" ca="1">32-LENB(INDIRECT(ADDRESS(14377,266)))</f>
        <v>0</v>
      </c>
      <c r="JH14377" s="7" t="n">
        <v>4</v>
      </c>
      <c r="JI14377" s="7" t="n">
        <v>65533</v>
      </c>
      <c r="JJ14377" s="7" t="n">
        <v>5313</v>
      </c>
      <c r="JK14377" s="7" t="s">
        <v>13</v>
      </c>
      <c r="JL14377" s="7" t="n">
        <f t="normal" ca="1">32-LENB(INDIRECT(ADDRESS(14377,271)))</f>
        <v>0</v>
      </c>
      <c r="JM14377" s="7" t="n">
        <v>7</v>
      </c>
      <c r="JN14377" s="7" t="n">
        <v>65533</v>
      </c>
      <c r="JO14377" s="7" t="n">
        <v>14367</v>
      </c>
      <c r="JP14377" s="7" t="s">
        <v>13</v>
      </c>
      <c r="JQ14377" s="7" t="n">
        <f t="normal" ca="1">32-LENB(INDIRECT(ADDRESS(14377,276)))</f>
        <v>0</v>
      </c>
      <c r="JR14377" s="7" t="n">
        <v>7</v>
      </c>
      <c r="JS14377" s="7" t="n">
        <v>65533</v>
      </c>
      <c r="JT14377" s="7" t="n">
        <v>15951</v>
      </c>
      <c r="JU14377" s="7" t="s">
        <v>13</v>
      </c>
      <c r="JV14377" s="7" t="n">
        <f t="normal" ca="1">32-LENB(INDIRECT(ADDRESS(14377,281)))</f>
        <v>0</v>
      </c>
      <c r="JW14377" s="7" t="n">
        <v>7</v>
      </c>
      <c r="JX14377" s="7" t="n">
        <v>65533</v>
      </c>
      <c r="JY14377" s="7" t="n">
        <v>1354</v>
      </c>
      <c r="JZ14377" s="7" t="s">
        <v>13</v>
      </c>
      <c r="KA14377" s="7" t="n">
        <f t="normal" ca="1">32-LENB(INDIRECT(ADDRESS(14377,286)))</f>
        <v>0</v>
      </c>
      <c r="KB14377" s="7" t="n">
        <v>7</v>
      </c>
      <c r="KC14377" s="7" t="n">
        <v>65533</v>
      </c>
      <c r="KD14377" s="7" t="n">
        <v>9340</v>
      </c>
      <c r="KE14377" s="7" t="s">
        <v>13</v>
      </c>
      <c r="KF14377" s="7" t="n">
        <f t="normal" ca="1">32-LENB(INDIRECT(ADDRESS(14377,291)))</f>
        <v>0</v>
      </c>
      <c r="KG14377" s="7" t="n">
        <v>7</v>
      </c>
      <c r="KH14377" s="7" t="n">
        <v>65533</v>
      </c>
      <c r="KI14377" s="7" t="n">
        <v>13314</v>
      </c>
      <c r="KJ14377" s="7" t="s">
        <v>13</v>
      </c>
      <c r="KK14377" s="7" t="n">
        <f t="normal" ca="1">32-LENB(INDIRECT(ADDRESS(14377,296)))</f>
        <v>0</v>
      </c>
      <c r="KL14377" s="7" t="n">
        <v>7</v>
      </c>
      <c r="KM14377" s="7" t="n">
        <v>65533</v>
      </c>
      <c r="KN14377" s="7" t="n">
        <v>13315</v>
      </c>
      <c r="KO14377" s="7" t="s">
        <v>13</v>
      </c>
      <c r="KP14377" s="7" t="n">
        <f t="normal" ca="1">32-LENB(INDIRECT(ADDRESS(14377,301)))</f>
        <v>0</v>
      </c>
      <c r="KQ14377" s="7" t="n">
        <v>7</v>
      </c>
      <c r="KR14377" s="7" t="n">
        <v>65533</v>
      </c>
      <c r="KS14377" s="7" t="n">
        <v>1355</v>
      </c>
      <c r="KT14377" s="7" t="s">
        <v>13</v>
      </c>
      <c r="KU14377" s="7" t="n">
        <f t="normal" ca="1">32-LENB(INDIRECT(ADDRESS(14377,306)))</f>
        <v>0</v>
      </c>
      <c r="KV14377" s="7" t="n">
        <v>7</v>
      </c>
      <c r="KW14377" s="7" t="n">
        <v>65533</v>
      </c>
      <c r="KX14377" s="7" t="n">
        <v>1356</v>
      </c>
      <c r="KY14377" s="7" t="s">
        <v>13</v>
      </c>
      <c r="KZ14377" s="7" t="n">
        <f t="normal" ca="1">32-LENB(INDIRECT(ADDRESS(14377,311)))</f>
        <v>0</v>
      </c>
      <c r="LA14377" s="7" t="n">
        <v>7</v>
      </c>
      <c r="LB14377" s="7" t="n">
        <v>65533</v>
      </c>
      <c r="LC14377" s="7" t="n">
        <v>13316</v>
      </c>
      <c r="LD14377" s="7" t="s">
        <v>13</v>
      </c>
      <c r="LE14377" s="7" t="n">
        <f t="normal" ca="1">32-LENB(INDIRECT(ADDRESS(14377,316)))</f>
        <v>0</v>
      </c>
      <c r="LF14377" s="7" t="n">
        <v>7</v>
      </c>
      <c r="LG14377" s="7" t="n">
        <v>65533</v>
      </c>
      <c r="LH14377" s="7" t="n">
        <v>4366</v>
      </c>
      <c r="LI14377" s="7" t="s">
        <v>13</v>
      </c>
      <c r="LJ14377" s="7" t="n">
        <f t="normal" ca="1">32-LENB(INDIRECT(ADDRESS(14377,321)))</f>
        <v>0</v>
      </c>
      <c r="LK14377" s="7" t="n">
        <v>7</v>
      </c>
      <c r="LL14377" s="7" t="n">
        <v>65533</v>
      </c>
      <c r="LM14377" s="7" t="n">
        <v>7367</v>
      </c>
      <c r="LN14377" s="7" t="s">
        <v>13</v>
      </c>
      <c r="LO14377" s="7" t="n">
        <f t="normal" ca="1">32-LENB(INDIRECT(ADDRESS(14377,326)))</f>
        <v>0</v>
      </c>
      <c r="LP14377" s="7" t="n">
        <v>4</v>
      </c>
      <c r="LQ14377" s="7" t="n">
        <v>65533</v>
      </c>
      <c r="LR14377" s="7" t="n">
        <v>12010</v>
      </c>
      <c r="LS14377" s="7" t="s">
        <v>13</v>
      </c>
      <c r="LT14377" s="7" t="n">
        <f t="normal" ca="1">32-LENB(INDIRECT(ADDRESS(14377,331)))</f>
        <v>0</v>
      </c>
      <c r="LU14377" s="7" t="n">
        <v>4</v>
      </c>
      <c r="LV14377" s="7" t="n">
        <v>65533</v>
      </c>
      <c r="LW14377" s="7" t="n">
        <v>14036</v>
      </c>
      <c r="LX14377" s="7" t="s">
        <v>13</v>
      </c>
      <c r="LY14377" s="7" t="n">
        <f t="normal" ca="1">32-LENB(INDIRECT(ADDRESS(14377,336)))</f>
        <v>0</v>
      </c>
      <c r="LZ14377" s="7" t="n">
        <v>0</v>
      </c>
      <c r="MA14377" s="7" t="n">
        <v>65533</v>
      </c>
      <c r="MB14377" s="7" t="n">
        <v>0</v>
      </c>
      <c r="MC14377" s="7" t="s">
        <v>13</v>
      </c>
      <c r="MD14377" s="7" t="n">
        <f t="normal" ca="1">32-LENB(INDIRECT(ADDRESS(14377,341)))</f>
        <v>0</v>
      </c>
    </row>
    <row r="14378" spans="1:192">
      <c r="A14378" t="s">
        <v>4</v>
      </c>
      <c r="B14378" s="4" t="s">
        <v>5</v>
      </c>
    </row>
    <row r="14379" spans="1:192">
      <c r="A14379" t="n">
        <v>130752</v>
      </c>
      <c r="B14379" s="5" t="n">
        <v>1</v>
      </c>
    </row>
    <row r="14380" spans="1:192" s="3" customFormat="1" customHeight="0">
      <c r="A14380" s="3" t="s">
        <v>2</v>
      </c>
      <c r="B14380" s="3" t="s">
        <v>948</v>
      </c>
    </row>
    <row r="14381" spans="1:192">
      <c r="A14381" t="s">
        <v>4</v>
      </c>
      <c r="B14381" s="4" t="s">
        <v>5</v>
      </c>
      <c r="C14381" s="4" t="s">
        <v>10</v>
      </c>
      <c r="D14381" s="4" t="s">
        <v>10</v>
      </c>
      <c r="E14381" s="4" t="s">
        <v>9</v>
      </c>
      <c r="F14381" s="4" t="s">
        <v>6</v>
      </c>
      <c r="G14381" s="4" t="s">
        <v>8</v>
      </c>
      <c r="H14381" s="4" t="s">
        <v>10</v>
      </c>
      <c r="I14381" s="4" t="s">
        <v>10</v>
      </c>
      <c r="J14381" s="4" t="s">
        <v>9</v>
      </c>
      <c r="K14381" s="4" t="s">
        <v>6</v>
      </c>
      <c r="L14381" s="4" t="s">
        <v>8</v>
      </c>
      <c r="M14381" s="4" t="s">
        <v>10</v>
      </c>
      <c r="N14381" s="4" t="s">
        <v>10</v>
      </c>
      <c r="O14381" s="4" t="s">
        <v>9</v>
      </c>
      <c r="P14381" s="4" t="s">
        <v>6</v>
      </c>
      <c r="Q14381" s="4" t="s">
        <v>8</v>
      </c>
    </row>
    <row r="14382" spans="1:192">
      <c r="A14382" t="n">
        <v>130768</v>
      </c>
      <c r="B14382" s="92" t="n">
        <v>257</v>
      </c>
      <c r="C14382" s="7" t="n">
        <v>4</v>
      </c>
      <c r="D14382" s="7" t="n">
        <v>65533</v>
      </c>
      <c r="E14382" s="7" t="n">
        <v>4549</v>
      </c>
      <c r="F14382" s="7" t="s">
        <v>13</v>
      </c>
      <c r="G14382" s="7" t="n">
        <f t="normal" ca="1">32-LENB(INDIRECT(ADDRESS(14382,6)))</f>
        <v>0</v>
      </c>
      <c r="H14382" s="7" t="n">
        <v>4</v>
      </c>
      <c r="I14382" s="7" t="n">
        <v>65533</v>
      </c>
      <c r="J14382" s="7" t="n">
        <v>4441</v>
      </c>
      <c r="K14382" s="7" t="s">
        <v>13</v>
      </c>
      <c r="L14382" s="7" t="n">
        <f t="normal" ca="1">32-LENB(INDIRECT(ADDRESS(14382,11)))</f>
        <v>0</v>
      </c>
      <c r="M14382" s="7" t="n">
        <v>0</v>
      </c>
      <c r="N14382" s="7" t="n">
        <v>65533</v>
      </c>
      <c r="O14382" s="7" t="n">
        <v>0</v>
      </c>
      <c r="P14382" s="7" t="s">
        <v>13</v>
      </c>
      <c r="Q14382" s="7" t="n">
        <f t="normal" ca="1">32-LENB(INDIRECT(ADDRESS(14382,16)))</f>
        <v>0</v>
      </c>
    </row>
    <row r="14383" spans="1:192">
      <c r="A14383" t="s">
        <v>4</v>
      </c>
      <c r="B14383" s="4" t="s">
        <v>5</v>
      </c>
    </row>
    <row r="14384" spans="1:192">
      <c r="A14384" t="n">
        <v>130888</v>
      </c>
      <c r="B14384" s="5" t="n">
        <v>1</v>
      </c>
    </row>
    <row r="14385" spans="1:342" s="3" customFormat="1" customHeight="0">
      <c r="A14385" s="3" t="s">
        <v>2</v>
      </c>
      <c r="B14385" s="3" t="s">
        <v>949</v>
      </c>
    </row>
    <row r="14386" spans="1:342">
      <c r="A14386" t="s">
        <v>4</v>
      </c>
      <c r="B14386" s="4" t="s">
        <v>5</v>
      </c>
      <c r="C14386" s="4" t="s">
        <v>10</v>
      </c>
      <c r="D14386" s="4" t="s">
        <v>10</v>
      </c>
      <c r="E14386" s="4" t="s">
        <v>9</v>
      </c>
      <c r="F14386" s="4" t="s">
        <v>6</v>
      </c>
      <c r="G14386" s="4" t="s">
        <v>8</v>
      </c>
      <c r="H14386" s="4" t="s">
        <v>10</v>
      </c>
      <c r="I14386" s="4" t="s">
        <v>10</v>
      </c>
      <c r="J14386" s="4" t="s">
        <v>9</v>
      </c>
      <c r="K14386" s="4" t="s">
        <v>6</v>
      </c>
      <c r="L14386" s="4" t="s">
        <v>8</v>
      </c>
      <c r="M14386" s="4" t="s">
        <v>10</v>
      </c>
      <c r="N14386" s="4" t="s">
        <v>10</v>
      </c>
      <c r="O14386" s="4" t="s">
        <v>9</v>
      </c>
      <c r="P14386" s="4" t="s">
        <v>6</v>
      </c>
      <c r="Q14386" s="4" t="s">
        <v>8</v>
      </c>
    </row>
    <row r="14387" spans="1:342">
      <c r="A14387" t="n">
        <v>130896</v>
      </c>
      <c r="B14387" s="92" t="n">
        <v>257</v>
      </c>
      <c r="C14387" s="7" t="n">
        <v>4</v>
      </c>
      <c r="D14387" s="7" t="n">
        <v>65533</v>
      </c>
      <c r="E14387" s="7" t="n">
        <v>4549</v>
      </c>
      <c r="F14387" s="7" t="s">
        <v>13</v>
      </c>
      <c r="G14387" s="7" t="n">
        <f t="normal" ca="1">32-LENB(INDIRECT(ADDRESS(14387,6)))</f>
        <v>0</v>
      </c>
      <c r="H14387" s="7" t="n">
        <v>4</v>
      </c>
      <c r="I14387" s="7" t="n">
        <v>65533</v>
      </c>
      <c r="J14387" s="7" t="n">
        <v>4196</v>
      </c>
      <c r="K14387" s="7" t="s">
        <v>13</v>
      </c>
      <c r="L14387" s="7" t="n">
        <f t="normal" ca="1">32-LENB(INDIRECT(ADDRESS(14387,11)))</f>
        <v>0</v>
      </c>
      <c r="M14387" s="7" t="n">
        <v>0</v>
      </c>
      <c r="N14387" s="7" t="n">
        <v>65533</v>
      </c>
      <c r="O14387" s="7" t="n">
        <v>0</v>
      </c>
      <c r="P14387" s="7" t="s">
        <v>13</v>
      </c>
      <c r="Q14387" s="7" t="n">
        <f t="normal" ca="1">32-LENB(INDIRECT(ADDRESS(14387,16)))</f>
        <v>0</v>
      </c>
    </row>
    <row r="14388" spans="1:342">
      <c r="A14388" t="s">
        <v>4</v>
      </c>
      <c r="B14388" s="4" t="s">
        <v>5</v>
      </c>
    </row>
    <row r="14389" spans="1:342">
      <c r="A14389" t="n">
        <v>131016</v>
      </c>
      <c r="B14389" s="5" t="n">
        <v>1</v>
      </c>
    </row>
    <row r="14390" spans="1:342" s="3" customFormat="1" customHeight="0">
      <c r="A14390" s="3" t="s">
        <v>2</v>
      </c>
      <c r="B14390" s="3" t="s">
        <v>950</v>
      </c>
    </row>
    <row r="14391" spans="1:342">
      <c r="A14391" t="s">
        <v>4</v>
      </c>
      <c r="B14391" s="4" t="s">
        <v>5</v>
      </c>
      <c r="C14391" s="4" t="s">
        <v>10</v>
      </c>
      <c r="D14391" s="4" t="s">
        <v>10</v>
      </c>
      <c r="E14391" s="4" t="s">
        <v>9</v>
      </c>
      <c r="F14391" s="4" t="s">
        <v>6</v>
      </c>
      <c r="G14391" s="4" t="s">
        <v>8</v>
      </c>
      <c r="H14391" s="4" t="s">
        <v>10</v>
      </c>
      <c r="I14391" s="4" t="s">
        <v>10</v>
      </c>
      <c r="J14391" s="4" t="s">
        <v>9</v>
      </c>
      <c r="K14391" s="4" t="s">
        <v>6</v>
      </c>
      <c r="L14391" s="4" t="s">
        <v>8</v>
      </c>
      <c r="M14391" s="4" t="s">
        <v>10</v>
      </c>
      <c r="N14391" s="4" t="s">
        <v>10</v>
      </c>
      <c r="O14391" s="4" t="s">
        <v>9</v>
      </c>
      <c r="P14391" s="4" t="s">
        <v>6</v>
      </c>
      <c r="Q14391" s="4" t="s">
        <v>8</v>
      </c>
      <c r="R14391" s="4" t="s">
        <v>10</v>
      </c>
      <c r="S14391" s="4" t="s">
        <v>10</v>
      </c>
      <c r="T14391" s="4" t="s">
        <v>9</v>
      </c>
      <c r="U14391" s="4" t="s">
        <v>6</v>
      </c>
      <c r="V14391" s="4" t="s">
        <v>8</v>
      </c>
    </row>
    <row r="14392" spans="1:342">
      <c r="A14392" t="n">
        <v>131024</v>
      </c>
      <c r="B14392" s="92" t="n">
        <v>257</v>
      </c>
      <c r="C14392" s="7" t="n">
        <v>4</v>
      </c>
      <c r="D14392" s="7" t="n">
        <v>65533</v>
      </c>
      <c r="E14392" s="7" t="n">
        <v>2003</v>
      </c>
      <c r="F14392" s="7" t="s">
        <v>13</v>
      </c>
      <c r="G14392" s="7" t="n">
        <f t="normal" ca="1">32-LENB(INDIRECT(ADDRESS(14392,6)))</f>
        <v>0</v>
      </c>
      <c r="H14392" s="7" t="n">
        <v>4</v>
      </c>
      <c r="I14392" s="7" t="n">
        <v>65533</v>
      </c>
      <c r="J14392" s="7" t="n">
        <v>4255</v>
      </c>
      <c r="K14392" s="7" t="s">
        <v>13</v>
      </c>
      <c r="L14392" s="7" t="n">
        <f t="normal" ca="1">32-LENB(INDIRECT(ADDRESS(14392,11)))</f>
        <v>0</v>
      </c>
      <c r="M14392" s="7" t="n">
        <v>4</v>
      </c>
      <c r="N14392" s="7" t="n">
        <v>65533</v>
      </c>
      <c r="O14392" s="7" t="n">
        <v>4014</v>
      </c>
      <c r="P14392" s="7" t="s">
        <v>13</v>
      </c>
      <c r="Q14392" s="7" t="n">
        <f t="normal" ca="1">32-LENB(INDIRECT(ADDRESS(14392,16)))</f>
        <v>0</v>
      </c>
      <c r="R14392" s="7" t="n">
        <v>0</v>
      </c>
      <c r="S14392" s="7" t="n">
        <v>65533</v>
      </c>
      <c r="T14392" s="7" t="n">
        <v>0</v>
      </c>
      <c r="U14392" s="7" t="s">
        <v>13</v>
      </c>
      <c r="V14392" s="7" t="n">
        <f t="normal" ca="1">32-LENB(INDIRECT(ADDRESS(14392,21)))</f>
        <v>0</v>
      </c>
    </row>
    <row r="14393" spans="1:342">
      <c r="A14393" t="s">
        <v>4</v>
      </c>
      <c r="B14393" s="4" t="s">
        <v>5</v>
      </c>
    </row>
    <row r="14394" spans="1:342">
      <c r="A14394" t="n">
        <v>131184</v>
      </c>
      <c r="B14394" s="5" t="n">
        <v>1</v>
      </c>
    </row>
    <row r="14395" spans="1:342" s="3" customFormat="1" customHeight="0">
      <c r="A14395" s="3" t="s">
        <v>2</v>
      </c>
      <c r="B14395" s="3" t="s">
        <v>951</v>
      </c>
    </row>
    <row r="14396" spans="1:342">
      <c r="A14396" t="s">
        <v>4</v>
      </c>
      <c r="B14396" s="4" t="s">
        <v>5</v>
      </c>
      <c r="C14396" s="4" t="s">
        <v>10</v>
      </c>
      <c r="D14396" s="4" t="s">
        <v>10</v>
      </c>
      <c r="E14396" s="4" t="s">
        <v>9</v>
      </c>
      <c r="F14396" s="4" t="s">
        <v>6</v>
      </c>
      <c r="G14396" s="4" t="s">
        <v>8</v>
      </c>
      <c r="H14396" s="4" t="s">
        <v>10</v>
      </c>
      <c r="I14396" s="4" t="s">
        <v>10</v>
      </c>
      <c r="J14396" s="4" t="s">
        <v>9</v>
      </c>
      <c r="K14396" s="4" t="s">
        <v>6</v>
      </c>
      <c r="L14396" s="4" t="s">
        <v>8</v>
      </c>
    </row>
    <row r="14397" spans="1:342">
      <c r="A14397" t="n">
        <v>131200</v>
      </c>
      <c r="B14397" s="92" t="n">
        <v>257</v>
      </c>
      <c r="C14397" s="7" t="n">
        <v>4</v>
      </c>
      <c r="D14397" s="7" t="n">
        <v>65533</v>
      </c>
      <c r="E14397" s="7" t="n">
        <v>1906</v>
      </c>
      <c r="F14397" s="7" t="s">
        <v>13</v>
      </c>
      <c r="G14397" s="7" t="n">
        <f t="normal" ca="1">32-LENB(INDIRECT(ADDRESS(14397,6)))</f>
        <v>0</v>
      </c>
      <c r="H14397" s="7" t="n">
        <v>0</v>
      </c>
      <c r="I14397" s="7" t="n">
        <v>65533</v>
      </c>
      <c r="J14397" s="7" t="n">
        <v>0</v>
      </c>
      <c r="K14397" s="7" t="s">
        <v>13</v>
      </c>
      <c r="L14397" s="7" t="n">
        <f t="normal" ca="1">32-LENB(INDIRECT(ADDRESS(14397,11)))</f>
        <v>0</v>
      </c>
    </row>
    <row r="14398" spans="1:342">
      <c r="A14398" t="s">
        <v>4</v>
      </c>
      <c r="B14398" s="4" t="s">
        <v>5</v>
      </c>
    </row>
    <row r="14399" spans="1:342">
      <c r="A14399" t="n">
        <v>131280</v>
      </c>
      <c r="B14399" s="5" t="n">
        <v>1</v>
      </c>
    </row>
    <row r="14400" spans="1:342" s="3" customFormat="1" customHeight="0">
      <c r="A14400" s="3" t="s">
        <v>2</v>
      </c>
      <c r="B14400" s="3" t="s">
        <v>952</v>
      </c>
    </row>
    <row r="14401" spans="1:17">
      <c r="A14401" t="s">
        <v>4</v>
      </c>
      <c r="B14401" s="4" t="s">
        <v>5</v>
      </c>
      <c r="C14401" s="4" t="s">
        <v>10</v>
      </c>
      <c r="D14401" s="4" t="s">
        <v>10</v>
      </c>
      <c r="E14401" s="4" t="s">
        <v>9</v>
      </c>
      <c r="F14401" s="4" t="s">
        <v>6</v>
      </c>
      <c r="G14401" s="4" t="s">
        <v>8</v>
      </c>
      <c r="H14401" s="4" t="s">
        <v>10</v>
      </c>
      <c r="I14401" s="4" t="s">
        <v>10</v>
      </c>
      <c r="J14401" s="4" t="s">
        <v>9</v>
      </c>
      <c r="K14401" s="4" t="s">
        <v>6</v>
      </c>
      <c r="L14401" s="4" t="s">
        <v>8</v>
      </c>
    </row>
    <row r="14402" spans="1:17">
      <c r="A14402" t="n">
        <v>131296</v>
      </c>
      <c r="B14402" s="92" t="n">
        <v>257</v>
      </c>
      <c r="C14402" s="7" t="n">
        <v>4</v>
      </c>
      <c r="D14402" s="7" t="n">
        <v>65533</v>
      </c>
      <c r="E14402" s="7" t="n">
        <v>1906</v>
      </c>
      <c r="F14402" s="7" t="s">
        <v>13</v>
      </c>
      <c r="G14402" s="7" t="n">
        <f t="normal" ca="1">32-LENB(INDIRECT(ADDRESS(14402,6)))</f>
        <v>0</v>
      </c>
      <c r="H14402" s="7" t="n">
        <v>0</v>
      </c>
      <c r="I14402" s="7" t="n">
        <v>65533</v>
      </c>
      <c r="J14402" s="7" t="n">
        <v>0</v>
      </c>
      <c r="K14402" s="7" t="s">
        <v>13</v>
      </c>
      <c r="L14402" s="7" t="n">
        <f t="normal" ca="1">32-LENB(INDIRECT(ADDRESS(14402,11)))</f>
        <v>0</v>
      </c>
    </row>
    <row r="14403" spans="1:17">
      <c r="A14403" t="s">
        <v>4</v>
      </c>
      <c r="B14403" s="4" t="s">
        <v>5</v>
      </c>
    </row>
    <row r="14404" spans="1:17">
      <c r="A14404" t="n">
        <v>131376</v>
      </c>
      <c r="B14404" s="5" t="n">
        <v>1</v>
      </c>
    </row>
    <row r="14405" spans="1:17" s="3" customFormat="1" customHeight="0">
      <c r="A14405" s="3" t="s">
        <v>2</v>
      </c>
      <c r="B14405" s="3" t="s">
        <v>953</v>
      </c>
    </row>
    <row r="14406" spans="1:17">
      <c r="A14406" t="s">
        <v>4</v>
      </c>
      <c r="B14406" s="4" t="s">
        <v>5</v>
      </c>
      <c r="C14406" s="4" t="s">
        <v>10</v>
      </c>
      <c r="D14406" s="4" t="s">
        <v>10</v>
      </c>
      <c r="E14406" s="4" t="s">
        <v>9</v>
      </c>
      <c r="F14406" s="4" t="s">
        <v>6</v>
      </c>
      <c r="G14406" s="4" t="s">
        <v>8</v>
      </c>
      <c r="H14406" s="4" t="s">
        <v>10</v>
      </c>
      <c r="I14406" s="4" t="s">
        <v>10</v>
      </c>
      <c r="J14406" s="4" t="s">
        <v>9</v>
      </c>
      <c r="K14406" s="4" t="s">
        <v>6</v>
      </c>
      <c r="L14406" s="4" t="s">
        <v>8</v>
      </c>
    </row>
    <row r="14407" spans="1:17">
      <c r="A14407" t="n">
        <v>131392</v>
      </c>
      <c r="B14407" s="92" t="n">
        <v>257</v>
      </c>
      <c r="C14407" s="7" t="n">
        <v>3</v>
      </c>
      <c r="D14407" s="7" t="n">
        <v>65533</v>
      </c>
      <c r="E14407" s="7" t="n">
        <v>0</v>
      </c>
      <c r="F14407" s="7" t="s">
        <v>875</v>
      </c>
      <c r="G14407" s="7" t="n">
        <f t="normal" ca="1">32-LENB(INDIRECT(ADDRESS(14407,6)))</f>
        <v>0</v>
      </c>
      <c r="H14407" s="7" t="n">
        <v>0</v>
      </c>
      <c r="I14407" s="7" t="n">
        <v>65533</v>
      </c>
      <c r="J14407" s="7" t="n">
        <v>0</v>
      </c>
      <c r="K14407" s="7" t="s">
        <v>13</v>
      </c>
      <c r="L14407" s="7" t="n">
        <f t="normal" ca="1">32-LENB(INDIRECT(ADDRESS(14407,11)))</f>
        <v>0</v>
      </c>
    </row>
    <row r="14408" spans="1:17">
      <c r="A14408" t="s">
        <v>4</v>
      </c>
      <c r="B14408" s="4" t="s">
        <v>5</v>
      </c>
    </row>
    <row r="14409" spans="1:17">
      <c r="A14409" t="n">
        <v>131472</v>
      </c>
      <c r="B14409" s="5" t="n">
        <v>1</v>
      </c>
    </row>
    <row r="14410" spans="1:17" s="3" customFormat="1" customHeight="0">
      <c r="A14410" s="3" t="s">
        <v>2</v>
      </c>
      <c r="B14410" s="3" t="s">
        <v>954</v>
      </c>
    </row>
    <row r="14411" spans="1:17">
      <c r="A14411" t="s">
        <v>4</v>
      </c>
      <c r="B14411" s="4" t="s">
        <v>5</v>
      </c>
      <c r="C14411" s="4" t="s">
        <v>10</v>
      </c>
      <c r="D14411" s="4" t="s">
        <v>10</v>
      </c>
      <c r="E14411" s="4" t="s">
        <v>9</v>
      </c>
      <c r="F14411" s="4" t="s">
        <v>6</v>
      </c>
      <c r="G14411" s="4" t="s">
        <v>8</v>
      </c>
      <c r="H14411" s="4" t="s">
        <v>10</v>
      </c>
      <c r="I14411" s="4" t="s">
        <v>10</v>
      </c>
      <c r="J14411" s="4" t="s">
        <v>9</v>
      </c>
      <c r="K14411" s="4" t="s">
        <v>6</v>
      </c>
      <c r="L14411" s="4" t="s">
        <v>8</v>
      </c>
      <c r="M14411" s="4" t="s">
        <v>10</v>
      </c>
      <c r="N14411" s="4" t="s">
        <v>10</v>
      </c>
      <c r="O14411" s="4" t="s">
        <v>9</v>
      </c>
      <c r="P14411" s="4" t="s">
        <v>6</v>
      </c>
      <c r="Q14411" s="4" t="s">
        <v>8</v>
      </c>
    </row>
    <row r="14412" spans="1:17">
      <c r="A14412" t="n">
        <v>131488</v>
      </c>
      <c r="B14412" s="92" t="n">
        <v>257</v>
      </c>
      <c r="C14412" s="7" t="n">
        <v>4</v>
      </c>
      <c r="D14412" s="7" t="n">
        <v>65533</v>
      </c>
      <c r="E14412" s="7" t="n">
        <v>12101</v>
      </c>
      <c r="F14412" s="7" t="s">
        <v>13</v>
      </c>
      <c r="G14412" s="7" t="n">
        <f t="normal" ca="1">32-LENB(INDIRECT(ADDRESS(14412,6)))</f>
        <v>0</v>
      </c>
      <c r="H14412" s="7" t="n">
        <v>4</v>
      </c>
      <c r="I14412" s="7" t="n">
        <v>65533</v>
      </c>
      <c r="J14412" s="7" t="n">
        <v>12101</v>
      </c>
      <c r="K14412" s="7" t="s">
        <v>13</v>
      </c>
      <c r="L14412" s="7" t="n">
        <f t="normal" ca="1">32-LENB(INDIRECT(ADDRESS(14412,11)))</f>
        <v>0</v>
      </c>
      <c r="M14412" s="7" t="n">
        <v>0</v>
      </c>
      <c r="N14412" s="7" t="n">
        <v>65533</v>
      </c>
      <c r="O14412" s="7" t="n">
        <v>0</v>
      </c>
      <c r="P14412" s="7" t="s">
        <v>13</v>
      </c>
      <c r="Q14412" s="7" t="n">
        <f t="normal" ca="1">32-LENB(INDIRECT(ADDRESS(14412,16)))</f>
        <v>0</v>
      </c>
    </row>
    <row r="14413" spans="1:17">
      <c r="A14413" t="s">
        <v>4</v>
      </c>
      <c r="B14413" s="4" t="s">
        <v>5</v>
      </c>
    </row>
    <row r="14414" spans="1:17">
      <c r="A14414" t="n">
        <v>131608</v>
      </c>
      <c r="B1441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2025-09-06T21:47:47</dcterms:created>
  <dcterms:modified xsi:type="dcterms:W3CDTF">2025-09-06T21:47:47</dcterms:modified>
</cp:coreProperties>
</file>